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74" i="1" l="1"/>
  <c r="C75" i="1" s="1"/>
  <c r="C64" i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N12" i="1"/>
  <c r="O10" i="1"/>
  <c r="T24" i="1" l="1"/>
  <c r="T25" i="1" s="1"/>
  <c r="T26" i="1" s="1"/>
  <c r="AF16" i="3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<sst xmlns="http://schemas.openxmlformats.org/spreadsheetml/2006/main" count="307" uniqueCount="74">
  <si>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</si>
  <si>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</si>
  <si>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</si>
  <si>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</si>
  <si>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</si>
  <si>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</si>
  <si>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</si>
  <si>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</si>
  <si>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</si>
  <si>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</si>
  <si>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</si>
  <si>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</si>
  <si>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</si>
  <si>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</si>
  <si>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</si>
  <si>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</si>
  <si>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</si>
  <si>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</si>
  <si>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</si>
  <si>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</si>
  <si>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</si>
  <si>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</si>
  <si>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</si>
  <si>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</si>
  <si>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</si>
  <si>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</si>
  <si>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</si>
  <si>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</si>
  <si>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</si>
  <si>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</si>
  <si>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</si>
  <si>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</si>
  <si>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</si>
  <si>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</si>
  <si>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</si>
  <si>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</si>
  <si>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</si>
  <si>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</si>
  <si>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</si>
  <si>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</si>
  <si>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</si>
  <si>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</si>
  <si>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</si>
  <si>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</si>
  <si>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</si>
  <si>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</si>
  <si>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</si>
  <si>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</si>
  <si>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</si>
  <si>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</si>
  <si>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</si>
  <si>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</si>
  <si>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</si>
  <si>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</si>
  <si>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</si>
  <si>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</si>
  <si>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</si>
  <si>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</si>
  <si>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</si>
  <si>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</si>
  <si>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</si>
  <si>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</si>
  <si>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</si>
  <si>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</si>
  <si>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</si>
  <si>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</si>
  <si>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</si>
  <si>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</si>
  <si>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</si>
  <si>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</si>
  <si>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</si>
  <si>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</si>
  <si>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</si>
  <si>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CentralAmerica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</si>
</sst>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1.4604084809876809</c:v>
                </c:pt>
                <c:pt idx="1">
                  <c:v>1.799356350609999</c:v>
                </c:pt>
                <c:pt idx="2">
                  <c:v>2.2198499401581091</c:v>
                </c:pt>
                <c:pt idx="3">
                  <c:v>2.587374916805675</c:v>
                </c:pt>
                <c:pt idx="4">
                  <c:v>3.0417777693273411</c:v>
                </c:pt>
                <c:pt idx="5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72496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1.799356350609999</c:v>
                </c:pt>
                <c:pt idx="1">
                  <c:v>2.2198499401581091</c:v>
                </c:pt>
                <c:pt idx="2">
                  <c:v>2.587374916805675</c:v>
                </c:pt>
                <c:pt idx="3">
                  <c:v>3.0417777693273411</c:v>
                </c:pt>
                <c:pt idx="4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0.37071330010853931</c:v>
                </c:pt>
                <c:pt idx="1">
                  <c:v>0.67402509923373055</c:v>
                </c:pt>
                <c:pt idx="2">
                  <c:v>1.0650094913723731</c:v>
                </c:pt>
                <c:pt idx="3">
                  <c:v>1.5295302467970426</c:v>
                </c:pt>
                <c:pt idx="4">
                  <c:v>2.3006693605596142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0.37332086653030067</c:v>
                </c:pt>
                <c:pt idx="1">
                  <c:v>0.68439155803312612</c:v>
                </c:pt>
                <c:pt idx="2">
                  <c:v>1.0931878680072922</c:v>
                </c:pt>
                <c:pt idx="3">
                  <c:v>1.5909153548105239</c:v>
                </c:pt>
                <c:pt idx="4">
                  <c:v>2.4298942633639946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65968"/>
      </c:lineChart>
      <c:catAx>
        <c:axId val="-853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auto val="1"/>
        <c:lblAlgn val="ctr"/>
        <c:lblOffset val="100"/>
        <c:noMultiLvlLbl val="0"/>
      </c:catAx>
      <c:valAx>
        <c:axId val="-853659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1.799356350609999</c:v>
                </c:pt>
                <c:pt idx="1">
                  <c:v>2.2198499401581091</c:v>
                </c:pt>
                <c:pt idx="2">
                  <c:v>2.587374916805675</c:v>
                </c:pt>
                <c:pt idx="3">
                  <c:v>3.0417777693273411</c:v>
                </c:pt>
                <c:pt idx="4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0.37990941444603182</c:v>
                </c:pt>
                <c:pt idx="1">
                  <c:v>0.70671279267505516</c:v>
                </c:pt>
                <c:pt idx="2">
                  <c:v>1.1486901437962818</c:v>
                </c:pt>
                <c:pt idx="3">
                  <c:v>1.7050926400984487</c:v>
                </c:pt>
                <c:pt idx="4">
                  <c:v>2.6612427756440842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0.38002725912081836</c:v>
                </c:pt>
                <c:pt idx="1">
                  <c:v>0.70710946805018426</c:v>
                </c:pt>
                <c:pt idx="2">
                  <c:v>1.1496827197606332</c:v>
                </c:pt>
                <c:pt idx="3">
                  <c:v>1.7071585803720073</c:v>
                </c:pt>
                <c:pt idx="4">
                  <c:v>2.6654902995812302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52912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1.7E-5</c:v>
                </c:pt>
                <c:pt idx="4">
                  <c:v>1.2701010101010099E-4</c:v>
                </c:pt>
                <c:pt idx="5">
                  <c:v>2.5417524986301372E-3</c:v>
                </c:pt>
                <c:pt idx="6">
                  <c:v>4.0904888E-3</c:v>
                </c:pt>
                <c:pt idx="7">
                  <c:v>6.4229888000000004E-3</c:v>
                </c:pt>
                <c:pt idx="8">
                  <c:v>8.7364609568000001E-3</c:v>
                </c:pt>
                <c:pt idx="9">
                  <c:v>1.1080186984197261E-2</c:v>
                </c:pt>
                <c:pt idx="10">
                  <c:v>1.8306068822691691E-2</c:v>
                </c:pt>
                <c:pt idx="11">
                  <c:v>8.6033285768078224E-3</c:v>
                </c:pt>
                <c:pt idx="12">
                  <c:v>1.1229127052818351E-2</c:v>
                </c:pt>
                <c:pt idx="13">
                  <c:v>1.526054507966533E-2</c:v>
                </c:pt>
                <c:pt idx="14">
                  <c:v>2.4859290481539131E-2</c:v>
                </c:pt>
                <c:pt idx="15">
                  <c:v>6.2774645041868041E-2</c:v>
                </c:pt>
                <c:pt idx="16">
                  <c:v>0.13265601959489501</c:v>
                </c:pt>
                <c:pt idx="17">
                  <c:v>0.33833680882621792</c:v>
                </c:pt>
                <c:pt idx="18">
                  <c:v>0.53213793025070777</c:v>
                </c:pt>
                <c:pt idx="19">
                  <c:v>1.1085761069722511</c:v>
                </c:pt>
                <c:pt idx="20">
                  <c:v>2.852893519694641</c:v>
                </c:pt>
                <c:pt idx="21">
                  <c:v>4.8665241636508876</c:v>
                </c:pt>
                <c:pt idx="22">
                  <c:v>7.6118941723343028</c:v>
                </c:pt>
                <c:pt idx="23">
                  <c:v>12.766447466689151</c:v>
                </c:pt>
                <c:pt idx="24">
                  <c:v>18.830686723735319</c:v>
                </c:pt>
                <c:pt idx="25">
                  <c:v>25.520673652514699</c:v>
                </c:pt>
                <c:pt idx="26">
                  <c:v>36.575341105887041</c:v>
                </c:pt>
                <c:pt idx="27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9984"/>
        <c:axId val="-85342576"/>
      </c:lineChart>
      <c:catAx>
        <c:axId val="-853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5.4438750767351186E-4</c:v>
                </c:pt>
                <c:pt idx="10">
                  <c:v>6.476647466987297E-4</c:v>
                </c:pt>
                <c:pt idx="11">
                  <c:v>6.5764726411657033E-4</c:v>
                </c:pt>
                <c:pt idx="12">
                  <c:v>6.6069006354339875E-4</c:v>
                </c:pt>
                <c:pt idx="13">
                  <c:v>7.3434004499160278E-4</c:v>
                </c:pt>
                <c:pt idx="14">
                  <c:v>1.0160925954267E-3</c:v>
                </c:pt>
                <c:pt idx="15">
                  <c:v>1.2466137458480859E-3</c:v>
                </c:pt>
                <c:pt idx="16">
                  <c:v>2.0509064626289459E-3</c:v>
                </c:pt>
                <c:pt idx="17">
                  <c:v>3.0341097560000001E-3</c:v>
                </c:pt>
                <c:pt idx="18">
                  <c:v>1.2918322417E-2</c:v>
                </c:pt>
                <c:pt idx="19">
                  <c:v>0.59514240831667942</c:v>
                </c:pt>
                <c:pt idx="20">
                  <c:v>1.177064968008847</c:v>
                </c:pt>
                <c:pt idx="21">
                  <c:v>1.4604084809876809</c:v>
                </c:pt>
                <c:pt idx="22">
                  <c:v>1.799356350609999</c:v>
                </c:pt>
                <c:pt idx="23">
                  <c:v>2.2198499401581091</c:v>
                </c:pt>
                <c:pt idx="24">
                  <c:v>2.587374916805675</c:v>
                </c:pt>
                <c:pt idx="25">
                  <c:v>3.0417777693273411</c:v>
                </c:pt>
                <c:pt idx="26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8896"/>
        <c:axId val="-85353456"/>
      </c:lineChart>
      <c:catAx>
        <c:axId val="-853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5.4438750767351186E-4</c:v>
                </c:pt>
                <c:pt idx="10">
                  <c:v>6.476647466987297E-4</c:v>
                </c:pt>
                <c:pt idx="11">
                  <c:v>6.5764726411657033E-4</c:v>
                </c:pt>
                <c:pt idx="12">
                  <c:v>6.6069006354339875E-4</c:v>
                </c:pt>
                <c:pt idx="13">
                  <c:v>7.3434004499160278E-4</c:v>
                </c:pt>
                <c:pt idx="14">
                  <c:v>1.0160925954267E-3</c:v>
                </c:pt>
                <c:pt idx="15">
                  <c:v>1.2466137458480859E-3</c:v>
                </c:pt>
                <c:pt idx="16">
                  <c:v>2.0509064626289459E-3</c:v>
                </c:pt>
                <c:pt idx="17">
                  <c:v>3.0341097560000001E-3</c:v>
                </c:pt>
                <c:pt idx="18">
                  <c:v>1.2918322417E-2</c:v>
                </c:pt>
                <c:pt idx="19">
                  <c:v>0.59514240831667942</c:v>
                </c:pt>
                <c:pt idx="20">
                  <c:v>1.177064968008847</c:v>
                </c:pt>
                <c:pt idx="21">
                  <c:v>1.4604084809876809</c:v>
                </c:pt>
                <c:pt idx="22">
                  <c:v>1.799356350609999</c:v>
                </c:pt>
                <c:pt idx="23">
                  <c:v>2.2198499401581091</c:v>
                </c:pt>
                <c:pt idx="24">
                  <c:v>2.587374916805675</c:v>
                </c:pt>
                <c:pt idx="25">
                  <c:v>3.0417777693273411</c:v>
                </c:pt>
                <c:pt idx="26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616"/>
        <c:axId val="-85361072"/>
      </c:lineChart>
      <c:catAx>
        <c:axId val="-8536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auto val="1"/>
        <c:lblAlgn val="ctr"/>
        <c:lblOffset val="100"/>
        <c:noMultiLvlLbl val="0"/>
      </c:catAx>
      <c:valAx>
        <c:axId val="-85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5.4438750767351186E-4</c:v>
                </c:pt>
                <c:pt idx="10">
                  <c:v>6.476647466987297E-4</c:v>
                </c:pt>
                <c:pt idx="11">
                  <c:v>6.5764726411657033E-4</c:v>
                </c:pt>
                <c:pt idx="12">
                  <c:v>6.6069006354339875E-4</c:v>
                </c:pt>
                <c:pt idx="13">
                  <c:v>7.3434004499160278E-4</c:v>
                </c:pt>
                <c:pt idx="14">
                  <c:v>1.0160925954267E-3</c:v>
                </c:pt>
                <c:pt idx="15">
                  <c:v>1.2466137458480859E-3</c:v>
                </c:pt>
                <c:pt idx="16">
                  <c:v>2.0509064626289459E-3</c:v>
                </c:pt>
                <c:pt idx="17">
                  <c:v>3.0341097560000001E-3</c:v>
                </c:pt>
                <c:pt idx="18">
                  <c:v>1.2918322417E-2</c:v>
                </c:pt>
                <c:pt idx="19">
                  <c:v>0.59514240831667942</c:v>
                </c:pt>
                <c:pt idx="20">
                  <c:v>1.177064968008847</c:v>
                </c:pt>
                <c:pt idx="21">
                  <c:v>1.4604084809876809</c:v>
                </c:pt>
                <c:pt idx="22">
                  <c:v>1.799356350609999</c:v>
                </c:pt>
                <c:pt idx="23">
                  <c:v>2.2198499401581091</c:v>
                </c:pt>
                <c:pt idx="24">
                  <c:v>2.587374916805675</c:v>
                </c:pt>
                <c:pt idx="25">
                  <c:v>3.0417777693273411</c:v>
                </c:pt>
                <c:pt idx="26">
                  <c:v>2.9641490321016808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46384"/>
      </c:lineChart>
      <c:catAx>
        <c:axId val="-853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auto val="1"/>
        <c:lblAlgn val="ctr"/>
        <c:lblOffset val="100"/>
        <c:noMultiLvlLbl val="0"/>
      </c:catAx>
      <c:valAx>
        <c:axId val="-85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5.4438750767351186E-4</v>
      </c>
      <c r="P3" s="7">
        <v>6.476647466987297E-4</v>
      </c>
      <c r="Q3" s="7">
        <v>6.5764726411657033E-4</v>
      </c>
      <c r="R3" s="7">
        <v>6.6069006354339875E-4</v>
      </c>
      <c r="S3" s="7">
        <v>7.3434004499160278E-4</v>
      </c>
      <c r="T3" s="7">
        <v>1.0160925954267E-3</v>
      </c>
      <c r="U3" s="7">
        <v>1.2466137458480859E-3</v>
      </c>
      <c r="V3" s="7">
        <v>2.0509064626289459E-3</v>
      </c>
      <c r="W3" s="7">
        <v>3.0341097560000001E-3</v>
      </c>
      <c r="X3" s="7">
        <v>1.2918322417E-2</v>
      </c>
      <c r="Y3" s="7">
        <v>0.59514240831667942</v>
      </c>
      <c r="Z3" s="7">
        <v>1.177064968008847</v>
      </c>
      <c r="AA3" s="7">
        <v>1.4604084809876809</v>
      </c>
      <c r="AB3" s="36">
        <v>1.799356350609999</v>
      </c>
      <c r="AC3" s="7">
        <v>2.2198499401581091</v>
      </c>
      <c r="AD3" s="7">
        <v>2.587374916805675</v>
      </c>
      <c r="AE3" s="7">
        <v>3.0417777693273411</v>
      </c>
      <c r="AF3" s="37">
        <v>2.9641490321016808</v>
      </c>
    </row>
    <row r="4" spans="1:32" x14ac:dyDescent="0.25">
      <c r="D4" s="79" t="s">
        <v>3</v>
      </c>
      <c r="E4" s="1">
        <v>0</v>
      </c>
      <c r="F4" s="1">
        <v>0</v>
      </c>
      <c r="G4" s="1">
        <v>0</v>
      </c>
      <c r="H4" s="1">
        <v>1.7E-5</v>
      </c>
      <c r="I4" s="1">
        <v>1.2701010101010099E-4</v>
      </c>
      <c r="J4" s="1">
        <v>2.5417524986301372E-3</v>
      </c>
      <c r="K4" s="1">
        <v>4.0904888E-3</v>
      </c>
      <c r="L4" s="1">
        <v>6.4229888000000004E-3</v>
      </c>
      <c r="M4" s="1">
        <v>8.7364609568000001E-3</v>
      </c>
      <c r="N4" s="1">
        <v>1.1080186984197261E-2</v>
      </c>
      <c r="O4" s="1">
        <v>1.8306068822691691E-2</v>
      </c>
      <c r="P4" s="1">
        <v>8.6033285768078224E-3</v>
      </c>
      <c r="Q4" s="1">
        <v>1.1229127052818351E-2</v>
      </c>
      <c r="R4" s="1">
        <v>1.526054507966533E-2</v>
      </c>
      <c r="S4" s="1">
        <v>2.4859290481539131E-2</v>
      </c>
      <c r="T4" s="1">
        <v>6.2774645041868041E-2</v>
      </c>
      <c r="U4" s="1">
        <v>0.13265601959489501</v>
      </c>
      <c r="V4" s="1">
        <v>0.33833680882621792</v>
      </c>
      <c r="W4" s="1">
        <v>0.53213793025070777</v>
      </c>
      <c r="X4" s="1">
        <v>1.1085761069722511</v>
      </c>
      <c r="Y4" s="1">
        <v>2.852893519694641</v>
      </c>
      <c r="Z4" s="1">
        <v>4.8665241636508876</v>
      </c>
      <c r="AA4" s="1">
        <v>7.6118941723343028</v>
      </c>
      <c r="AB4" s="38">
        <v>12.766447466689151</v>
      </c>
      <c r="AC4" s="1">
        <v>18.830686723735319</v>
      </c>
      <c r="AD4" s="1">
        <v>25.520673652514699</v>
      </c>
      <c r="AE4" s="1">
        <v>36.575341105887041</v>
      </c>
      <c r="AF4" s="39">
        <v>54.779900763404633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5.4438750767351186E-4</v>
      </c>
      <c r="P8" s="3">
        <f t="shared" si="0"/>
        <v>1.0327723902521784E-4</v>
      </c>
      <c r="Q8" s="3">
        <f t="shared" si="0"/>
        <v>9.9825174178406291E-6</v>
      </c>
      <c r="R8" s="3">
        <f t="shared" si="0"/>
        <v>3.0427994268284212E-6</v>
      </c>
      <c r="S8" s="3">
        <f t="shared" si="0"/>
        <v>7.3649981448204024E-5</v>
      </c>
      <c r="T8" s="3">
        <f t="shared" si="0"/>
        <v>2.8175255043509726E-4</v>
      </c>
      <c r="U8" s="3">
        <f t="shared" si="0"/>
        <v>2.3052115042138588E-4</v>
      </c>
      <c r="V8" s="3">
        <f t="shared" si="0"/>
        <v>8.0429271678086E-4</v>
      </c>
      <c r="W8" s="3">
        <f t="shared" si="0"/>
        <v>9.8320329337105421E-4</v>
      </c>
      <c r="X8" s="3">
        <f t="shared" si="0"/>
        <v>9.8842126609999994E-3</v>
      </c>
      <c r="Y8" s="3">
        <f t="shared" si="0"/>
        <v>0.58222408589967944</v>
      </c>
      <c r="Z8" s="3">
        <f t="shared" si="0"/>
        <v>0.58192255969216755</v>
      </c>
      <c r="AA8" s="3">
        <f t="shared" si="0"/>
        <v>0.28334351297883398</v>
      </c>
      <c r="AB8" s="46">
        <f t="shared" si="0"/>
        <v>0.33894786962231804</v>
      </c>
      <c r="AC8" s="47">
        <f t="shared" si="0"/>
        <v>0.42049358954811011</v>
      </c>
      <c r="AD8" s="47">
        <f t="shared" si="0"/>
        <v>0.36752497664756589</v>
      </c>
      <c r="AE8" s="47">
        <f t="shared" si="0"/>
        <v>0.45440285252166612</v>
      </c>
      <c r="AF8" s="48">
        <f t="shared" si="0"/>
        <v>-7.7628737225660327E-2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1024.1120170195122</v>
      </c>
      <c r="C11" s="18">
        <f>((AF10-AA10)-($AF$3-$AA$3))</f>
        <v>577.07777266724725</v>
      </c>
      <c r="D11" s="4" t="s">
        <v>9</v>
      </c>
      <c r="E11" s="5">
        <f>SUM(F11:AA11)</f>
        <v>580728.59877873422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9.1091936182835749</v>
      </c>
      <c r="I11">
        <f t="shared" si="3"/>
        <v>21.220851851923218</v>
      </c>
      <c r="J11">
        <f t="shared" si="3"/>
        <v>43.831168229190858</v>
      </c>
      <c r="K11">
        <f t="shared" si="3"/>
        <v>84.140398436621012</v>
      </c>
      <c r="L11">
        <f t="shared" si="3"/>
        <v>153.9051192811402</v>
      </c>
      <c r="M11">
        <f t="shared" si="3"/>
        <v>272.20602371182389</v>
      </c>
      <c r="N11">
        <f t="shared" si="3"/>
        <v>469.84162222103663</v>
      </c>
      <c r="O11">
        <f t="shared" si="3"/>
        <v>796.23088135626438</v>
      </c>
      <c r="P11">
        <f t="shared" si="3"/>
        <v>1330.3814074286906</v>
      </c>
      <c r="Q11">
        <f t="shared" si="3"/>
        <v>2197.6193615086622</v>
      </c>
      <c r="R11">
        <f t="shared" si="3"/>
        <v>3595.5323180965229</v>
      </c>
      <c r="S11">
        <f t="shared" si="3"/>
        <v>5833.0881749488044</v>
      </c>
      <c r="T11">
        <f t="shared" si="3"/>
        <v>9388.6583633451773</v>
      </c>
      <c r="U11">
        <f t="shared" si="3"/>
        <v>14994.009202479328</v>
      </c>
      <c r="V11">
        <f t="shared" si="3"/>
        <v>23751.151140558581</v>
      </c>
      <c r="W11">
        <f t="shared" si="3"/>
        <v>37288.506338610154</v>
      </c>
      <c r="X11">
        <f t="shared" si="3"/>
        <v>57949.071878650233</v>
      </c>
      <c r="Y11">
        <f t="shared" si="3"/>
        <v>88671.977009800888</v>
      </c>
      <c r="Z11">
        <f t="shared" si="3"/>
        <v>134034.77963143543</v>
      </c>
      <c r="AA11">
        <f t="shared" si="3"/>
        <v>199839.61562360055</v>
      </c>
      <c r="AB11" s="43">
        <f t="shared" si="3"/>
        <v>292403.75133108394</v>
      </c>
      <c r="AC11" s="44">
        <f t="shared" si="3"/>
        <v>418610.8943665796</v>
      </c>
      <c r="AD11" s="44">
        <f t="shared" si="3"/>
        <v>584812.63088028005</v>
      </c>
      <c r="AE11" s="44">
        <f t="shared" si="3"/>
        <v>794608.83613678068</v>
      </c>
      <c r="AF11" s="45">
        <f t="shared" si="3"/>
        <v>1048805.4234037737</v>
      </c>
    </row>
    <row r="12" spans="1:32" ht="15.75" thickBot="1" x14ac:dyDescent="0.3">
      <c r="A12" s="19" t="s">
        <v>30</v>
      </c>
      <c r="B12" s="20">
        <f>(B11/$AF$3)*100</f>
        <v>34549.950286857958</v>
      </c>
      <c r="C12" s="21">
        <f>((C11)/($AF$3-$AA$3))*100</f>
        <v>38376.152870236619</v>
      </c>
      <c r="D12" s="4" t="s">
        <v>10</v>
      </c>
      <c r="E12" s="5">
        <f>SUM(F12:AA12)</f>
        <v>2242.6583311674071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3.018144068510245</v>
      </c>
      <c r="I12">
        <f t="shared" si="4"/>
        <v>4.6066095831884013</v>
      </c>
      <c r="J12">
        <f t="shared" si="4"/>
        <v>6.6205111758225179</v>
      </c>
      <c r="K12">
        <f t="shared" si="4"/>
        <v>9.1728075547577586</v>
      </c>
      <c r="L12">
        <f t="shared" si="4"/>
        <v>12.40585020388124</v>
      </c>
      <c r="M12">
        <f t="shared" si="4"/>
        <v>16.498667331388432</v>
      </c>
      <c r="N12">
        <f t="shared" si="4"/>
        <v>21.675830369815976</v>
      </c>
      <c r="O12">
        <f t="shared" si="4"/>
        <v>28.21756334902545</v>
      </c>
      <c r="P12">
        <f t="shared" si="4"/>
        <v>36.474393859647492</v>
      </c>
      <c r="Q12">
        <f t="shared" si="4"/>
        <v>46.878773037577062</v>
      </c>
      <c r="R12">
        <f t="shared" si="4"/>
        <v>59.9627577592669</v>
      </c>
      <c r="S12">
        <f t="shared" si="4"/>
        <v>76.374656627370868</v>
      </c>
      <c r="T12">
        <f t="shared" si="4"/>
        <v>96.895089469720688</v>
      </c>
      <c r="U12">
        <f t="shared" si="4"/>
        <v>122.45002736822613</v>
      </c>
      <c r="V12">
        <f t="shared" si="4"/>
        <v>154.11408482211669</v>
      </c>
      <c r="W12">
        <f t="shared" si="4"/>
        <v>193.10232090425572</v>
      </c>
      <c r="X12">
        <f t="shared" si="4"/>
        <v>240.72613459832365</v>
      </c>
      <c r="Y12">
        <f t="shared" si="4"/>
        <v>297.77840252409322</v>
      </c>
      <c r="Z12">
        <f t="shared" si="4"/>
        <v>366.10760662875532</v>
      </c>
      <c r="AA12">
        <f t="shared" si="4"/>
        <v>447.03424435226498</v>
      </c>
      <c r="AB12" s="43">
        <f t="shared" si="4"/>
        <v>540.74370207251047</v>
      </c>
      <c r="AC12" s="44">
        <f t="shared" si="4"/>
        <v>647.0014639601518</v>
      </c>
      <c r="AD12" s="44">
        <f t="shared" si="4"/>
        <v>764.7304302041864</v>
      </c>
      <c r="AE12" s="44">
        <f t="shared" si="4"/>
        <v>891.40834421536613</v>
      </c>
      <c r="AF12" s="45">
        <f t="shared" si="4"/>
        <v>1024.1120170195122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5.4438750767351186E-4</v>
      </c>
      <c r="P15" s="3">
        <f t="shared" si="5"/>
        <v>1.0327723902521784E-4</v>
      </c>
      <c r="Q15" s="3">
        <f t="shared" si="5"/>
        <v>9.9825174178406291E-6</v>
      </c>
      <c r="R15" s="3">
        <f t="shared" si="5"/>
        <v>3.0427994268284212E-6</v>
      </c>
      <c r="S15" s="3">
        <f t="shared" si="5"/>
        <v>7.3649981448204024E-5</v>
      </c>
      <c r="T15" s="3">
        <f t="shared" si="5"/>
        <v>2.8175255043509726E-4</v>
      </c>
      <c r="U15" s="3">
        <f t="shared" si="5"/>
        <v>2.3052115042138588E-4</v>
      </c>
      <c r="V15" s="3">
        <f t="shared" si="5"/>
        <v>8.0429271678086E-4</v>
      </c>
      <c r="W15" s="3">
        <f t="shared" si="5"/>
        <v>9.8320329337105421E-4</v>
      </c>
      <c r="X15" s="3">
        <f t="shared" si="5"/>
        <v>9.8842126609999994E-3</v>
      </c>
      <c r="Y15" s="3">
        <f t="shared" si="5"/>
        <v>0.58222408589967944</v>
      </c>
      <c r="Z15" s="3">
        <f t="shared" si="5"/>
        <v>0.58192255969216755</v>
      </c>
      <c r="AA15" s="3">
        <f t="shared" si="5"/>
        <v>0.28334351297883398</v>
      </c>
      <c r="AB15" s="46">
        <f t="shared" si="5"/>
        <v>0.33894786962231804</v>
      </c>
      <c r="AC15" s="47">
        <f t="shared" si="5"/>
        <v>0.42049358954811011</v>
      </c>
      <c r="AD15" s="47">
        <f t="shared" si="5"/>
        <v>0.36752497664756589</v>
      </c>
      <c r="AE15" s="47">
        <f t="shared" si="5"/>
        <v>0.45440285252166612</v>
      </c>
      <c r="AF15" s="48">
        <f t="shared" si="5"/>
        <v>-7.7628737225660327E-2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 t="e">
        <f>$A16*($C16*E$4)+($B16-$A16)*(E$3)-($B16/($C16*E$4))*(E3^2)</f>
        <v>#DIV/0!</v>
      </c>
      <c r="G16" t="e">
        <f>$A16*($C16*F$4)+($B16-$A16)*(F$17)-($B16/($C16*F$4))*(F17^2)</f>
        <v>#DIV/0!</v>
      </c>
      <c r="H16" t="e">
        <f t="shared" ref="H16:AF16" si="6">$A16*($C16*G$4)+($B16-$A16)*(G$17)-($B16/($C16*G$4))*(G17^2)</f>
        <v>#DIV/0!</v>
      </c>
      <c r="I16" t="e">
        <f t="shared" si="6"/>
        <v>#DIV/0!</v>
      </c>
      <c r="J16" t="e">
        <f t="shared" si="6"/>
        <v>#DIV/0!</v>
      </c>
      <c r="K16" t="e">
        <f t="shared" si="6"/>
        <v>#DIV/0!</v>
      </c>
      <c r="L16" t="e">
        <f t="shared" si="6"/>
        <v>#DIV/0!</v>
      </c>
      <c r="M16" t="e">
        <f t="shared" si="6"/>
        <v>#DIV/0!</v>
      </c>
      <c r="N16" t="e">
        <f t="shared" si="6"/>
        <v>#DIV/0!</v>
      </c>
      <c r="O16" t="e">
        <f t="shared" si="6"/>
        <v>#DIV/0!</v>
      </c>
      <c r="P16" t="e">
        <f t="shared" si="6"/>
        <v>#DIV/0!</v>
      </c>
      <c r="Q16" t="e">
        <f t="shared" si="6"/>
        <v>#DIV/0!</v>
      </c>
      <c r="R16" t="e">
        <f t="shared" si="6"/>
        <v>#DIV/0!</v>
      </c>
      <c r="S16" t="e">
        <f t="shared" si="6"/>
        <v>#DIV/0!</v>
      </c>
      <c r="T16" t="e">
        <f t="shared" si="6"/>
        <v>#DIV/0!</v>
      </c>
      <c r="U16" t="e">
        <f t="shared" si="6"/>
        <v>#DIV/0!</v>
      </c>
      <c r="V16" t="e">
        <f t="shared" si="6"/>
        <v>#DIV/0!</v>
      </c>
      <c r="W16" t="e">
        <f t="shared" si="6"/>
        <v>#DIV/0!</v>
      </c>
      <c r="X16" t="e">
        <f t="shared" si="6"/>
        <v>#DIV/0!</v>
      </c>
      <c r="Y16" t="e">
        <f t="shared" si="6"/>
        <v>#DIV/0!</v>
      </c>
      <c r="Z16" t="e">
        <f t="shared" si="6"/>
        <v>#DIV/0!</v>
      </c>
      <c r="AA16" t="e">
        <f t="shared" si="6"/>
        <v>#DIV/0!</v>
      </c>
      <c r="AB16" s="43" t="e">
        <f t="shared" si="6"/>
        <v>#DIV/0!</v>
      </c>
      <c r="AC16" s="44" t="e">
        <f t="shared" si="6"/>
        <v>#DIV/0!</v>
      </c>
      <c r="AD16" s="44" t="e">
        <f t="shared" si="6"/>
        <v>#DIV/0!</v>
      </c>
      <c r="AE16" s="44" t="e">
        <f t="shared" si="6"/>
        <v>#DIV/0!</v>
      </c>
      <c r="AF16" s="45" t="e">
        <f t="shared" si="6"/>
        <v>#DIV/0!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 t="e">
        <f>E$3+F16</f>
        <v>#DIV/0!</v>
      </c>
      <c r="G17" s="6" t="e">
        <f>F17+G16</f>
        <v>#DIV/0!</v>
      </c>
      <c r="H17" s="6" t="e">
        <f t="shared" ref="H17" si="7">G17+H16</f>
        <v>#DIV/0!</v>
      </c>
      <c r="I17" s="6" t="e">
        <f t="shared" ref="I17" si="8">H17+I16</f>
        <v>#DIV/0!</v>
      </c>
      <c r="J17" s="6" t="e">
        <f t="shared" ref="J17" si="9">I17+J16</f>
        <v>#DIV/0!</v>
      </c>
      <c r="K17" s="6" t="e">
        <f t="shared" ref="K17" si="10">J17+K16</f>
        <v>#DIV/0!</v>
      </c>
      <c r="L17" s="6" t="e">
        <f t="shared" ref="L17" si="11">K17+L16</f>
        <v>#DIV/0!</v>
      </c>
      <c r="M17" s="6" t="e">
        <f t="shared" ref="M17" si="12">L17+M16</f>
        <v>#DIV/0!</v>
      </c>
      <c r="N17" s="6" t="e">
        <f t="shared" ref="N17" si="13">M17+N16</f>
        <v>#DIV/0!</v>
      </c>
      <c r="O17" s="6" t="e">
        <f t="shared" ref="O17" si="14">N17+O16</f>
        <v>#DIV/0!</v>
      </c>
      <c r="P17" s="6" t="e">
        <f t="shared" ref="P17" si="15">O17+P16</f>
        <v>#DIV/0!</v>
      </c>
      <c r="Q17" s="6" t="e">
        <f t="shared" ref="Q17" si="16">P17+Q16</f>
        <v>#DIV/0!</v>
      </c>
      <c r="R17" s="6" t="e">
        <f t="shared" ref="R17" si="17">Q17+R16</f>
        <v>#DIV/0!</v>
      </c>
      <c r="S17" s="6" t="e">
        <f t="shared" ref="S17" si="18">R17+S16</f>
        <v>#DIV/0!</v>
      </c>
      <c r="T17" s="6" t="e">
        <f t="shared" ref="T17" si="19">S17+T16</f>
        <v>#DIV/0!</v>
      </c>
      <c r="U17" s="6" t="e">
        <f t="shared" ref="U17" si="20">T17+U16</f>
        <v>#DIV/0!</v>
      </c>
      <c r="V17" s="6" t="e">
        <f t="shared" ref="V17" si="21">U17+V16</f>
        <v>#DIV/0!</v>
      </c>
      <c r="W17" s="6" t="e">
        <f t="shared" ref="W17" si="22">V17+W16</f>
        <v>#DIV/0!</v>
      </c>
      <c r="X17" s="6" t="e">
        <f t="shared" ref="X17" si="23">W17+X16</f>
        <v>#DIV/0!</v>
      </c>
      <c r="Y17" s="6" t="e">
        <f t="shared" ref="Y17" si="24">X17+Y16</f>
        <v>#DIV/0!</v>
      </c>
      <c r="Z17" s="6" t="e">
        <f t="shared" ref="Z17" si="25">Y17+Z16</f>
        <v>#DIV/0!</v>
      </c>
      <c r="AA17" s="6" t="e">
        <f t="shared" ref="AA17" si="26">Z17+AA16</f>
        <v>#DIV/0!</v>
      </c>
      <c r="AB17" s="49" t="e">
        <f t="shared" ref="AB17" si="27">AA17+AB16</f>
        <v>#DIV/0!</v>
      </c>
      <c r="AC17" s="50" t="e">
        <f t="shared" ref="AC17" si="28">AB17+AC16</f>
        <v>#DIV/0!</v>
      </c>
      <c r="AD17" s="50" t="e">
        <f t="shared" ref="AD17" si="29">AC17+AD16</f>
        <v>#DIV/0!</v>
      </c>
      <c r="AE17" s="50" t="e">
        <f t="shared" ref="AE17" si="30">AD17+AE16</f>
        <v>#DIV/0!</v>
      </c>
      <c r="AF17" s="51" t="e">
        <f t="shared" ref="AF17" si="31">AE17+AF16</f>
        <v>#DIV/0!</v>
      </c>
    </row>
    <row r="18" spans="1:32" x14ac:dyDescent="0.25">
      <c r="A18" s="16" t="s">
        <v>27</v>
      </c>
      <c r="B18" s="17" t="e">
        <f>AF17-$AF$3</f>
        <v>#DIV/0!</v>
      </c>
      <c r="C18" s="18" t="e">
        <f>((AF17-AA17)-($AF$3-$AA$3))</f>
        <v>#DIV/0!</v>
      </c>
      <c r="D18" s="4" t="s">
        <v>9</v>
      </c>
      <c r="E18" s="5" t="e">
        <f>SUM(F18:AA18)</f>
        <v>#DIV/0!</v>
      </c>
      <c r="F18" t="e">
        <f>(F3-F17)^2</f>
        <v>#DIV/0!</v>
      </c>
      <c r="G18" t="e">
        <f t="shared" ref="G18:AF18" si="32">(G3-G17)^2</f>
        <v>#DIV/0!</v>
      </c>
      <c r="H18" t="e">
        <f t="shared" si="32"/>
        <v>#DIV/0!</v>
      </c>
      <c r="I18" t="e">
        <f>(I3-I17)^2</f>
        <v>#DIV/0!</v>
      </c>
      <c r="J18" t="e">
        <f t="shared" si="32"/>
        <v>#DIV/0!</v>
      </c>
      <c r="K18" t="e">
        <f t="shared" si="32"/>
        <v>#DIV/0!</v>
      </c>
      <c r="L18" t="e">
        <f t="shared" si="32"/>
        <v>#DIV/0!</v>
      </c>
      <c r="M18" t="e">
        <f t="shared" si="32"/>
        <v>#DIV/0!</v>
      </c>
      <c r="N18" t="e">
        <f t="shared" si="32"/>
        <v>#DIV/0!</v>
      </c>
      <c r="O18" t="e">
        <f t="shared" si="32"/>
        <v>#DIV/0!</v>
      </c>
      <c r="P18" t="e">
        <f t="shared" si="32"/>
        <v>#DIV/0!</v>
      </c>
      <c r="Q18" t="e">
        <f t="shared" si="32"/>
        <v>#DIV/0!</v>
      </c>
      <c r="R18" t="e">
        <f t="shared" si="32"/>
        <v>#DIV/0!</v>
      </c>
      <c r="S18" t="e">
        <f t="shared" si="32"/>
        <v>#DIV/0!</v>
      </c>
      <c r="T18" t="e">
        <f t="shared" si="32"/>
        <v>#DIV/0!</v>
      </c>
      <c r="U18" t="e">
        <f t="shared" si="32"/>
        <v>#DIV/0!</v>
      </c>
      <c r="V18" t="e">
        <f t="shared" si="32"/>
        <v>#DIV/0!</v>
      </c>
      <c r="W18" t="e">
        <f t="shared" si="32"/>
        <v>#DIV/0!</v>
      </c>
      <c r="X18" t="e">
        <f t="shared" si="32"/>
        <v>#DIV/0!</v>
      </c>
      <c r="Y18" t="e">
        <f t="shared" si="32"/>
        <v>#DIV/0!</v>
      </c>
      <c r="Z18" t="e">
        <f t="shared" si="32"/>
        <v>#DIV/0!</v>
      </c>
      <c r="AA18" t="e">
        <f t="shared" si="32"/>
        <v>#DIV/0!</v>
      </c>
      <c r="AB18" s="43" t="e">
        <f t="shared" si="32"/>
        <v>#DIV/0!</v>
      </c>
      <c r="AC18" s="44" t="e">
        <f t="shared" si="32"/>
        <v>#DIV/0!</v>
      </c>
      <c r="AD18" s="44" t="e">
        <f t="shared" si="32"/>
        <v>#DIV/0!</v>
      </c>
      <c r="AE18" s="44" t="e">
        <f t="shared" si="32"/>
        <v>#DIV/0!</v>
      </c>
      <c r="AF18" s="45" t="e">
        <f t="shared" si="32"/>
        <v>#DIV/0!</v>
      </c>
    </row>
    <row r="19" spans="1:32" ht="15.75" thickBot="1" x14ac:dyDescent="0.3">
      <c r="A19" s="19" t="s">
        <v>30</v>
      </c>
      <c r="B19" s="20" t="e">
        <f>(B18/$AF$3)*100</f>
        <v>#DIV/0!</v>
      </c>
      <c r="C19" s="21" t="e">
        <f>((C18)/($AF$3-$AA$3))*100</f>
        <v>#DIV/0!</v>
      </c>
      <c r="D19" s="4" t="s">
        <v>10</v>
      </c>
      <c r="E19" s="5" t="e">
        <f>SUM(F19:AA19)</f>
        <v>#DIV/0!</v>
      </c>
      <c r="F19" t="e">
        <f>SQRT(F18)</f>
        <v>#DIV/0!</v>
      </c>
      <c r="G19" t="e">
        <f t="shared" ref="G19" si="33">SQRT(G18)</f>
        <v>#DIV/0!</v>
      </c>
      <c r="H19" t="e">
        <f t="shared" ref="H19" si="34">SQRT(H18)</f>
        <v>#DIV/0!</v>
      </c>
      <c r="I19" t="e">
        <f t="shared" ref="I19" si="35">SQRT(I18)</f>
        <v>#DIV/0!</v>
      </c>
      <c r="J19" t="e">
        <f t="shared" ref="J19" si="36">SQRT(J18)</f>
        <v>#DIV/0!</v>
      </c>
      <c r="K19" t="e">
        <f t="shared" ref="K19" si="37">SQRT(K18)</f>
        <v>#DIV/0!</v>
      </c>
      <c r="L19" t="e">
        <f t="shared" ref="L19" si="38">SQRT(L18)</f>
        <v>#DIV/0!</v>
      </c>
      <c r="M19" t="e">
        <f t="shared" ref="M19" si="39">SQRT(M18)</f>
        <v>#DIV/0!</v>
      </c>
      <c r="N19" t="e">
        <f t="shared" ref="N19" si="40">SQRT(N18)</f>
        <v>#DIV/0!</v>
      </c>
      <c r="O19" t="e">
        <f t="shared" ref="O19" si="41">SQRT(O18)</f>
        <v>#DIV/0!</v>
      </c>
      <c r="P19" t="e">
        <f t="shared" ref="P19" si="42">SQRT(P18)</f>
        <v>#DIV/0!</v>
      </c>
      <c r="Q19" t="e">
        <f t="shared" ref="Q19" si="43">SQRT(Q18)</f>
        <v>#DIV/0!</v>
      </c>
      <c r="R19" t="e">
        <f t="shared" ref="R19" si="44">SQRT(R18)</f>
        <v>#DIV/0!</v>
      </c>
      <c r="S19" t="e">
        <f t="shared" ref="S19" si="45">SQRT(S18)</f>
        <v>#DIV/0!</v>
      </c>
      <c r="T19" t="e">
        <f t="shared" ref="T19" si="46">SQRT(T18)</f>
        <v>#DIV/0!</v>
      </c>
      <c r="U19" t="e">
        <f t="shared" ref="U19" si="47">SQRT(U18)</f>
        <v>#DIV/0!</v>
      </c>
      <c r="V19" t="e">
        <f t="shared" ref="V19" si="48">SQRT(V18)</f>
        <v>#DIV/0!</v>
      </c>
      <c r="W19" t="e">
        <f t="shared" ref="W19" si="49">SQRT(W18)</f>
        <v>#DIV/0!</v>
      </c>
      <c r="X19" t="e">
        <f t="shared" ref="X19" si="50">SQRT(X18)</f>
        <v>#DIV/0!</v>
      </c>
      <c r="Y19" t="e">
        <f t="shared" ref="Y19" si="51">SQRT(Y18)</f>
        <v>#DIV/0!</v>
      </c>
      <c r="Z19" t="e">
        <f t="shared" ref="Z19" si="52">SQRT(Z18)</f>
        <v>#DIV/0!</v>
      </c>
      <c r="AA19" t="e">
        <f t="shared" ref="AA19" si="53">SQRT(AA18)</f>
        <v>#DIV/0!</v>
      </c>
      <c r="AB19" s="43" t="e">
        <f t="shared" ref="AB19" si="54">SQRT(AB18)</f>
        <v>#DIV/0!</v>
      </c>
      <c r="AC19" s="44" t="e">
        <f t="shared" ref="AC19" si="55">SQRT(AC18)</f>
        <v>#DIV/0!</v>
      </c>
      <c r="AD19" s="44" t="e">
        <f t="shared" ref="AD19" si="56">SQRT(AD18)</f>
        <v>#DIV/0!</v>
      </c>
      <c r="AE19" s="44" t="e">
        <f t="shared" ref="AE19" si="57">SQRT(AE18)</f>
        <v>#DIV/0!</v>
      </c>
      <c r="AF19" s="45" t="e">
        <f t="shared" ref="AF19" si="58">SQRT(AF18)</f>
        <v>#DIV/0!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0</v>
      </c>
      <c r="K23" s="3">
        <f t="shared" si="59"/>
        <v>0</v>
      </c>
      <c r="L23" s="3">
        <f t="shared" si="59"/>
        <v>0</v>
      </c>
      <c r="M23" s="3">
        <f t="shared" si="59"/>
        <v>0</v>
      </c>
      <c r="N23" s="3">
        <f t="shared" si="59"/>
        <v>0</v>
      </c>
      <c r="O23" s="3">
        <f t="shared" si="59"/>
        <v>5.4438750767351186E-4</v>
      </c>
      <c r="P23" s="3">
        <f t="shared" si="59"/>
        <v>1.0327723902521784E-4</v>
      </c>
      <c r="Q23" s="3">
        <f t="shared" si="59"/>
        <v>9.9825174178406291E-6</v>
      </c>
      <c r="R23" s="3">
        <f t="shared" si="59"/>
        <v>3.0427994268284212E-6</v>
      </c>
      <c r="S23" s="3">
        <f t="shared" si="59"/>
        <v>7.3649981448204024E-5</v>
      </c>
      <c r="T23" s="3">
        <f t="shared" si="59"/>
        <v>2.8175255043509726E-4</v>
      </c>
      <c r="U23" s="3">
        <f t="shared" si="59"/>
        <v>2.3052115042138588E-4</v>
      </c>
      <c r="V23" s="3">
        <f t="shared" si="59"/>
        <v>8.0429271678086E-4</v>
      </c>
      <c r="W23" s="3">
        <f t="shared" si="59"/>
        <v>9.8320329337105421E-4</v>
      </c>
      <c r="X23" s="3">
        <f t="shared" si="59"/>
        <v>9.8842126609999994E-3</v>
      </c>
      <c r="Y23" s="3">
        <f t="shared" si="59"/>
        <v>0.58222408589967944</v>
      </c>
      <c r="Z23" s="3">
        <f t="shared" si="59"/>
        <v>0.58192255969216755</v>
      </c>
      <c r="AA23" s="3">
        <f t="shared" si="59"/>
        <v>0.28334351297883398</v>
      </c>
      <c r="AB23" s="46">
        <f t="shared" si="59"/>
        <v>0.33894786962231804</v>
      </c>
      <c r="AC23" s="47">
        <f t="shared" si="59"/>
        <v>0.42049358954811011</v>
      </c>
      <c r="AD23" s="47">
        <f t="shared" si="59"/>
        <v>0.36752497664756589</v>
      </c>
      <c r="AE23" s="47">
        <f t="shared" si="59"/>
        <v>0.45440285252166612</v>
      </c>
      <c r="AF23" s="48">
        <f t="shared" si="59"/>
        <v>-7.7628737225660327E-2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 t="e">
        <f>$A24*($C24/($C24+E5))*E$4+($B24-$A24)*(E$3)-($B24/(($C24/($C24+E5))*E$4)*(E$3^2))</f>
        <v>#DIV/0!</v>
      </c>
      <c r="G24" t="e">
        <f>$A24*($C24/($C24+F5))*F$4+($B24-$A24)*(F$25)-($B24/(($C24/($C24+F5))*F$4)*(F$25^2))</f>
        <v>#DIV/0!</v>
      </c>
      <c r="H24" t="e">
        <f t="shared" ref="H24:AF24" si="60">$A24*($C24/($C24+G5))*G$4+($B24-$A24)*(G$25)-($B24/(($C24/($C24+G5))*G$4)*(G$25^2))</f>
        <v>#DIV/0!</v>
      </c>
      <c r="I24" t="e">
        <f t="shared" si="60"/>
        <v>#DIV/0!</v>
      </c>
      <c r="J24" t="e">
        <f t="shared" si="60"/>
        <v>#DIV/0!</v>
      </c>
      <c r="K24" t="e">
        <f t="shared" si="60"/>
        <v>#DIV/0!</v>
      </c>
      <c r="L24" t="e">
        <f t="shared" si="60"/>
        <v>#DIV/0!</v>
      </c>
      <c r="M24" t="e">
        <f t="shared" si="60"/>
        <v>#DIV/0!</v>
      </c>
      <c r="N24" t="e">
        <f t="shared" si="60"/>
        <v>#DIV/0!</v>
      </c>
      <c r="O24" t="e">
        <f t="shared" si="60"/>
        <v>#DIV/0!</v>
      </c>
      <c r="P24" t="e">
        <f t="shared" si="60"/>
        <v>#DIV/0!</v>
      </c>
      <c r="Q24" t="e">
        <f t="shared" si="60"/>
        <v>#DIV/0!</v>
      </c>
      <c r="R24" t="e">
        <f t="shared" si="60"/>
        <v>#DIV/0!</v>
      </c>
      <c r="S24" t="e">
        <f t="shared" si="60"/>
        <v>#DIV/0!</v>
      </c>
      <c r="T24" t="e">
        <f t="shared" si="60"/>
        <v>#DIV/0!</v>
      </c>
      <c r="U24" t="e">
        <f t="shared" si="60"/>
        <v>#DIV/0!</v>
      </c>
      <c r="V24" t="e">
        <f t="shared" si="60"/>
        <v>#DIV/0!</v>
      </c>
      <c r="W24" t="e">
        <f t="shared" si="60"/>
        <v>#DIV/0!</v>
      </c>
      <c r="X24" t="e">
        <f t="shared" si="60"/>
        <v>#DIV/0!</v>
      </c>
      <c r="Y24" t="e">
        <f t="shared" si="60"/>
        <v>#DIV/0!</v>
      </c>
      <c r="Z24" t="e">
        <f t="shared" si="60"/>
        <v>#DIV/0!</v>
      </c>
      <c r="AA24" t="e">
        <f t="shared" si="60"/>
        <v>#DIV/0!</v>
      </c>
      <c r="AB24" s="43" t="e">
        <f t="shared" si="60"/>
        <v>#DIV/0!</v>
      </c>
      <c r="AC24" s="44" t="e">
        <f t="shared" si="60"/>
        <v>#DIV/0!</v>
      </c>
      <c r="AD24" s="44" t="e">
        <f t="shared" si="60"/>
        <v>#DIV/0!</v>
      </c>
      <c r="AE24" s="44" t="e">
        <f t="shared" si="60"/>
        <v>#DIV/0!</v>
      </c>
      <c r="AF24" s="45" t="e">
        <f t="shared" si="60"/>
        <v>#DIV/0!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 t="e">
        <f>E$3+F24</f>
        <v>#DIV/0!</v>
      </c>
      <c r="G25" s="6" t="e">
        <f t="shared" ref="G25:AF25" si="61">F$3+G24</f>
        <v>#DIV/0!</v>
      </c>
      <c r="H25" s="6" t="e">
        <f t="shared" si="61"/>
        <v>#DIV/0!</v>
      </c>
      <c r="I25" s="6" t="e">
        <f t="shared" si="61"/>
        <v>#DIV/0!</v>
      </c>
      <c r="J25" s="6" t="e">
        <f t="shared" si="61"/>
        <v>#DIV/0!</v>
      </c>
      <c r="K25" s="6" t="e">
        <f t="shared" si="61"/>
        <v>#DIV/0!</v>
      </c>
      <c r="L25" s="6" t="e">
        <f t="shared" si="61"/>
        <v>#DIV/0!</v>
      </c>
      <c r="M25" s="6" t="e">
        <f t="shared" si="61"/>
        <v>#DIV/0!</v>
      </c>
      <c r="N25" s="6" t="e">
        <f t="shared" si="61"/>
        <v>#DIV/0!</v>
      </c>
      <c r="O25" s="6" t="e">
        <f t="shared" si="61"/>
        <v>#DIV/0!</v>
      </c>
      <c r="P25" s="6" t="e">
        <f t="shared" si="61"/>
        <v>#DIV/0!</v>
      </c>
      <c r="Q25" s="6" t="e">
        <f t="shared" si="61"/>
        <v>#DIV/0!</v>
      </c>
      <c r="R25" s="6" t="e">
        <f t="shared" si="61"/>
        <v>#DIV/0!</v>
      </c>
      <c r="S25" s="6" t="e">
        <f t="shared" si="61"/>
        <v>#DIV/0!</v>
      </c>
      <c r="T25" s="6" t="e">
        <f t="shared" si="61"/>
        <v>#DIV/0!</v>
      </c>
      <c r="U25" s="6" t="e">
        <f t="shared" si="61"/>
        <v>#DIV/0!</v>
      </c>
      <c r="V25" s="6" t="e">
        <f t="shared" si="61"/>
        <v>#DIV/0!</v>
      </c>
      <c r="W25" s="6" t="e">
        <f t="shared" si="61"/>
        <v>#DIV/0!</v>
      </c>
      <c r="X25" s="6" t="e">
        <f t="shared" si="61"/>
        <v>#DIV/0!</v>
      </c>
      <c r="Y25" s="6" t="e">
        <f t="shared" si="61"/>
        <v>#DIV/0!</v>
      </c>
      <c r="Z25" s="6" t="e">
        <f t="shared" si="61"/>
        <v>#DIV/0!</v>
      </c>
      <c r="AA25" s="6" t="e">
        <f t="shared" si="61"/>
        <v>#DIV/0!</v>
      </c>
      <c r="AB25" s="49" t="e">
        <f t="shared" si="61"/>
        <v>#DIV/0!</v>
      </c>
      <c r="AC25" s="50" t="e">
        <f t="shared" si="61"/>
        <v>#DIV/0!</v>
      </c>
      <c r="AD25" s="50" t="e">
        <f t="shared" si="61"/>
        <v>#DIV/0!</v>
      </c>
      <c r="AE25" s="50" t="e">
        <f t="shared" si="61"/>
        <v>#DIV/0!</v>
      </c>
      <c r="AF25" s="51" t="e">
        <f t="shared" si="61"/>
        <v>#DIV/0!</v>
      </c>
    </row>
    <row r="26" spans="1:32" x14ac:dyDescent="0.25">
      <c r="A26" s="16" t="s">
        <v>27</v>
      </c>
      <c r="B26" s="17" t="e">
        <f>AF25-$AF$3</f>
        <v>#DIV/0!</v>
      </c>
      <c r="C26" s="18" t="e">
        <f>((AF25-AA25)-($AF$3-$AA$3))</f>
        <v>#DIV/0!</v>
      </c>
      <c r="D26" s="4" t="s">
        <v>9</v>
      </c>
      <c r="E26" s="5" t="e">
        <f>SUM(F26:AA26)</f>
        <v>#DIV/0!</v>
      </c>
      <c r="F26" t="e">
        <f>(F3-F25)^2</f>
        <v>#DIV/0!</v>
      </c>
      <c r="G26" t="e">
        <f t="shared" ref="G26:AF26" si="62">(G3-G25)^2</f>
        <v>#DIV/0!</v>
      </c>
      <c r="H26" t="e">
        <f t="shared" si="62"/>
        <v>#DIV/0!</v>
      </c>
      <c r="I26" t="e">
        <f t="shared" si="62"/>
        <v>#DIV/0!</v>
      </c>
      <c r="J26" t="e">
        <f t="shared" si="62"/>
        <v>#DIV/0!</v>
      </c>
      <c r="K26" t="e">
        <f t="shared" si="62"/>
        <v>#DIV/0!</v>
      </c>
      <c r="L26" t="e">
        <f t="shared" si="62"/>
        <v>#DIV/0!</v>
      </c>
      <c r="M26" t="e">
        <f t="shared" si="62"/>
        <v>#DIV/0!</v>
      </c>
      <c r="N26" t="e">
        <f t="shared" si="62"/>
        <v>#DIV/0!</v>
      </c>
      <c r="O26" t="e">
        <f t="shared" si="62"/>
        <v>#DIV/0!</v>
      </c>
      <c r="P26" t="e">
        <f t="shared" si="62"/>
        <v>#DIV/0!</v>
      </c>
      <c r="Q26" t="e">
        <f t="shared" si="62"/>
        <v>#DIV/0!</v>
      </c>
      <c r="R26" t="e">
        <f t="shared" si="62"/>
        <v>#DIV/0!</v>
      </c>
      <c r="S26" t="e">
        <f t="shared" si="62"/>
        <v>#DIV/0!</v>
      </c>
      <c r="T26" t="e">
        <f t="shared" si="62"/>
        <v>#DIV/0!</v>
      </c>
      <c r="U26" t="e">
        <f t="shared" si="62"/>
        <v>#DIV/0!</v>
      </c>
      <c r="V26" t="e">
        <f t="shared" si="62"/>
        <v>#DIV/0!</v>
      </c>
      <c r="W26" t="e">
        <f t="shared" si="62"/>
        <v>#DIV/0!</v>
      </c>
      <c r="X26" t="e">
        <f t="shared" si="62"/>
        <v>#DIV/0!</v>
      </c>
      <c r="Y26" t="e">
        <f t="shared" si="62"/>
        <v>#DIV/0!</v>
      </c>
      <c r="Z26" t="e">
        <f t="shared" si="62"/>
        <v>#DIV/0!</v>
      </c>
      <c r="AA26" t="e">
        <f t="shared" si="62"/>
        <v>#DIV/0!</v>
      </c>
      <c r="AB26" s="43" t="e">
        <f t="shared" si="62"/>
        <v>#DIV/0!</v>
      </c>
      <c r="AC26" s="44" t="e">
        <f t="shared" si="62"/>
        <v>#DIV/0!</v>
      </c>
      <c r="AD26" s="44" t="e">
        <f t="shared" si="62"/>
        <v>#DIV/0!</v>
      </c>
      <c r="AE26" s="44" t="e">
        <f t="shared" si="62"/>
        <v>#DIV/0!</v>
      </c>
      <c r="AF26" s="45" t="e">
        <f t="shared" si="62"/>
        <v>#DIV/0!</v>
      </c>
    </row>
    <row r="27" spans="1:32" ht="15.75" thickBot="1" x14ac:dyDescent="0.3">
      <c r="A27" s="19" t="s">
        <v>30</v>
      </c>
      <c r="B27" s="20" t="e">
        <f>(B26/$AF$3)*100</f>
        <v>#DIV/0!</v>
      </c>
      <c r="C27" s="21" t="e">
        <f>((C26)/($AF$3-$AA$3))*100</f>
        <v>#DIV/0!</v>
      </c>
      <c r="D27" s="4" t="s">
        <v>10</v>
      </c>
      <c r="E27" s="5" t="e">
        <f>SUM(F27:AA27)</f>
        <v>#DIV/0!</v>
      </c>
      <c r="F27" t="e">
        <f>SQRT(F26)</f>
        <v>#DIV/0!</v>
      </c>
      <c r="G27" t="e">
        <f t="shared" ref="G27" si="63">SQRT(G26)</f>
        <v>#DIV/0!</v>
      </c>
      <c r="H27" t="e">
        <f t="shared" ref="H27" si="64">SQRT(H26)</f>
        <v>#DIV/0!</v>
      </c>
      <c r="I27" t="e">
        <f t="shared" ref="I27" si="65">SQRT(I26)</f>
        <v>#DIV/0!</v>
      </c>
      <c r="J27" t="e">
        <f t="shared" ref="J27" si="66">SQRT(J26)</f>
        <v>#DIV/0!</v>
      </c>
      <c r="K27" t="e">
        <f t="shared" ref="K27" si="67">SQRT(K26)</f>
        <v>#DIV/0!</v>
      </c>
      <c r="L27" t="e">
        <f t="shared" ref="L27" si="68">SQRT(L26)</f>
        <v>#DIV/0!</v>
      </c>
      <c r="M27" t="e">
        <f t="shared" ref="M27" si="69">SQRT(M26)</f>
        <v>#DIV/0!</v>
      </c>
      <c r="N27" t="e">
        <f t="shared" ref="N27" si="70">SQRT(N26)</f>
        <v>#DIV/0!</v>
      </c>
      <c r="O27" t="e">
        <f t="shared" ref="O27" si="71">SQRT(O26)</f>
        <v>#DIV/0!</v>
      </c>
      <c r="P27" t="e">
        <f t="shared" ref="P27" si="72">SQRT(P26)</f>
        <v>#DIV/0!</v>
      </c>
      <c r="Q27" t="e">
        <f t="shared" ref="Q27" si="73">SQRT(Q26)</f>
        <v>#DIV/0!</v>
      </c>
      <c r="R27" t="e">
        <f t="shared" ref="R27" si="74">SQRT(R26)</f>
        <v>#DIV/0!</v>
      </c>
      <c r="S27" t="e">
        <f t="shared" ref="S27" si="75">SQRT(S26)</f>
        <v>#DIV/0!</v>
      </c>
      <c r="T27" t="e">
        <f t="shared" ref="T27" si="76">SQRT(T26)</f>
        <v>#DIV/0!</v>
      </c>
      <c r="U27" t="e">
        <f t="shared" ref="U27" si="77">SQRT(U26)</f>
        <v>#DIV/0!</v>
      </c>
      <c r="V27" t="e">
        <f t="shared" ref="V27" si="78">SQRT(V26)</f>
        <v>#DIV/0!</v>
      </c>
      <c r="W27" t="e">
        <f t="shared" ref="W27" si="79">SQRT(W26)</f>
        <v>#DIV/0!</v>
      </c>
      <c r="X27" t="e">
        <f t="shared" ref="X27" si="80">SQRT(X26)</f>
        <v>#DIV/0!</v>
      </c>
      <c r="Y27" t="e">
        <f t="shared" ref="Y27" si="81">SQRT(Y26)</f>
        <v>#DIV/0!</v>
      </c>
      <c r="Z27" t="e">
        <f t="shared" ref="Z27" si="82">SQRT(Z26)</f>
        <v>#DIV/0!</v>
      </c>
      <c r="AA27" t="e">
        <f t="shared" ref="AA27" si="83">SQRT(AA26)</f>
        <v>#DIV/0!</v>
      </c>
      <c r="AB27" s="43" t="e">
        <f t="shared" ref="AB27" si="84">SQRT(AB26)</f>
        <v>#DIV/0!</v>
      </c>
      <c r="AC27" s="44" t="e">
        <f t="shared" ref="AC27" si="85">SQRT(AC26)</f>
        <v>#DIV/0!</v>
      </c>
      <c r="AD27" s="44" t="e">
        <f t="shared" ref="AD27" si="86">SQRT(AD26)</f>
        <v>#DIV/0!</v>
      </c>
      <c r="AE27" s="44" t="e">
        <f t="shared" ref="AE27" si="87">SQRT(AE26)</f>
        <v>#DIV/0!</v>
      </c>
      <c r="AF27" s="45" t="e">
        <f t="shared" ref="AF27" si="88">SQRT(AF26)</f>
        <v>#DIV/0!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1627.8316429638091</v>
      </c>
      <c r="C35" s="18">
        <f>((AF34-AA34)-($AF$3-$AA$3))</f>
        <v>525.0041073758938</v>
      </c>
      <c r="D35" s="4" t="s">
        <v>9</v>
      </c>
      <c r="E35" s="5">
        <f>SUM(F35:AA35)</f>
        <v>4496641.1463829763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297.91988185098444</v>
      </c>
      <c r="I35" s="3">
        <f t="shared" si="91"/>
        <v>499.80439867846218</v>
      </c>
      <c r="J35" s="3">
        <f t="shared" si="91"/>
        <v>837.21239906389155</v>
      </c>
      <c r="K35" s="3">
        <f t="shared" si="91"/>
        <v>1399.630915483327</v>
      </c>
      <c r="L35" s="3">
        <f t="shared" si="91"/>
        <v>2333.9276439720743</v>
      </c>
      <c r="M35" s="3">
        <f t="shared" si="91"/>
        <v>3879.2150124934378</v>
      </c>
      <c r="N35" s="3">
        <f t="shared" si="91"/>
        <v>6420.7623269453043</v>
      </c>
      <c r="O35" s="3">
        <f t="shared" si="91"/>
        <v>10570.941787935008</v>
      </c>
      <c r="P35" s="3">
        <f t="shared" si="91"/>
        <v>17286.885514453446</v>
      </c>
      <c r="Q35" s="3">
        <f t="shared" si="91"/>
        <v>28030.679372293598</v>
      </c>
      <c r="R35" s="3">
        <f t="shared" si="91"/>
        <v>44972.737477753799</v>
      </c>
      <c r="S35" s="3">
        <f t="shared" si="91"/>
        <v>71217.005147111719</v>
      </c>
      <c r="T35" s="3">
        <f t="shared" si="91"/>
        <v>110992.84819091669</v>
      </c>
      <c r="U35" s="3">
        <f t="shared" si="91"/>
        <v>169709.10839218853</v>
      </c>
      <c r="V35" s="3">
        <f t="shared" si="91"/>
        <v>253716.30201907878</v>
      </c>
      <c r="W35" s="3">
        <f t="shared" si="91"/>
        <v>369622.33287723019</v>
      </c>
      <c r="X35" s="3">
        <f t="shared" si="91"/>
        <v>523076.6119751354</v>
      </c>
      <c r="Y35" s="3">
        <f t="shared" si="91"/>
        <v>716266.21315961017</v>
      </c>
      <c r="Z35" s="3">
        <f t="shared" si="91"/>
        <v>948999.55861518369</v>
      </c>
      <c r="AA35" s="3">
        <f t="shared" si="91"/>
        <v>1216228.5732509145</v>
      </c>
      <c r="AB35" s="46">
        <f t="shared" si="91"/>
        <v>1507130.953193716</v>
      </c>
      <c r="AC35" s="47">
        <f t="shared" si="91"/>
        <v>1808490.3384909453</v>
      </c>
      <c r="AD35" s="47">
        <f t="shared" si="91"/>
        <v>2106883.8777068276</v>
      </c>
      <c r="AE35" s="47">
        <f t="shared" si="91"/>
        <v>2389714.5233115205</v>
      </c>
      <c r="AF35" s="48">
        <f t="shared" si="91"/>
        <v>2649835.8578342544</v>
      </c>
    </row>
    <row r="36" spans="1:32" ht="15.75" thickBot="1" x14ac:dyDescent="0.3">
      <c r="A36" s="19" t="s">
        <v>30</v>
      </c>
      <c r="B36" s="20">
        <f>(B35/$AF$3)*100</f>
        <v>54917.334632450045</v>
      </c>
      <c r="C36" s="21">
        <f>((C35)/($AF$3-$AA$3))*100</f>
        <v>34913.210725544421</v>
      </c>
      <c r="D36" s="4" t="s">
        <v>10</v>
      </c>
      <c r="E36" s="5">
        <f>SUM(F36:AA36)</f>
        <v>6704.2685160082874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17.260355785759007</v>
      </c>
      <c r="I36">
        <f t="shared" si="92"/>
        <v>22.356305568641304</v>
      </c>
      <c r="J36">
        <f t="shared" si="92"/>
        <v>28.934622842952205</v>
      </c>
      <c r="K36">
        <f t="shared" si="92"/>
        <v>37.411641443317173</v>
      </c>
      <c r="L36">
        <f t="shared" si="92"/>
        <v>48.310740461848383</v>
      </c>
      <c r="M36">
        <f t="shared" si="92"/>
        <v>62.283344583391134</v>
      </c>
      <c r="N36">
        <f t="shared" si="92"/>
        <v>80.129659471042956</v>
      </c>
      <c r="O36">
        <f t="shared" si="92"/>
        <v>102.81508541033756</v>
      </c>
      <c r="P36">
        <f t="shared" si="92"/>
        <v>131.47960113437159</v>
      </c>
      <c r="Q36">
        <f t="shared" si="92"/>
        <v>167.42365236815735</v>
      </c>
      <c r="R36">
        <f t="shared" si="92"/>
        <v>212.06776623936463</v>
      </c>
      <c r="S36">
        <f t="shared" si="92"/>
        <v>266.86514412173</v>
      </c>
      <c r="T36">
        <f t="shared" si="92"/>
        <v>333.15589172475501</v>
      </c>
      <c r="U36">
        <f t="shared" si="92"/>
        <v>411.95765363953188</v>
      </c>
      <c r="V36">
        <f t="shared" si="92"/>
        <v>503.70259282544771</v>
      </c>
      <c r="W36">
        <f t="shared" si="92"/>
        <v>607.96573330840795</v>
      </c>
      <c r="X36">
        <f t="shared" si="92"/>
        <v>723.24035560464642</v>
      </c>
      <c r="Y36">
        <f t="shared" si="92"/>
        <v>846.32512260927842</v>
      </c>
      <c r="Z36">
        <f t="shared" si="92"/>
        <v>974.16608369167921</v>
      </c>
      <c r="AA36">
        <f t="shared" si="92"/>
        <v>1102.8275355879152</v>
      </c>
      <c r="AB36" s="43">
        <f t="shared" si="92"/>
        <v>1227.6526191043279</v>
      </c>
      <c r="AC36" s="44">
        <f t="shared" si="92"/>
        <v>1344.8012263866156</v>
      </c>
      <c r="AD36" s="44">
        <f t="shared" si="92"/>
        <v>1451.5108947943959</v>
      </c>
      <c r="AE36" s="44">
        <f t="shared" si="92"/>
        <v>1545.8701508572835</v>
      </c>
      <c r="AF36" s="45">
        <f t="shared" si="92"/>
        <v>1627.8316429638091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0</v>
      </c>
      <c r="G43">
        <f t="shared" ref="G43" si="93">H44-G44</f>
        <v>0</v>
      </c>
      <c r="H43">
        <f t="shared" ref="H43" si="94">I44-H44</f>
        <v>2.5346350052346242E-8</v>
      </c>
      <c r="I43">
        <f t="shared" ref="I43" si="95">J44-I44</f>
        <v>2.1289663933115147E-7</v>
      </c>
      <c r="J43">
        <f t="shared" ref="J43" si="96">K44-J44</f>
        <v>5.7522505818026232E-6</v>
      </c>
      <c r="K43">
        <f t="shared" ref="K43" si="97">L44-K44</f>
        <v>6.1027604239814718E-6</v>
      </c>
      <c r="L43">
        <f t="shared" ref="L43" si="98">M44-L44</f>
        <v>1.167853313203252E-5</v>
      </c>
      <c r="M43">
        <f t="shared" ref="M43" si="99">N44-M44</f>
        <v>1.6604295242436241E-5</v>
      </c>
      <c r="N43">
        <f t="shared" ref="N43" si="100">O44-N44</f>
        <v>2.3369871136120562E-5</v>
      </c>
      <c r="O43">
        <f t="shared" ref="O43" si="101">P44-O44</f>
        <v>6.6861289710672643E-5</v>
      </c>
      <c r="P43">
        <f t="shared" ref="P43" si="102">Q44-P44</f>
        <v>-5.4836930812665079E-5</v>
      </c>
      <c r="Q43">
        <f t="shared" ref="Q43" si="103">R44-Q44</f>
        <v>4.5630758371000826E-5</v>
      </c>
      <c r="R43">
        <f t="shared" ref="R43" si="104">S44-R44</f>
        <v>7.9791708084060267E-5</v>
      </c>
      <c r="S43">
        <f t="shared" ref="S43" si="105">T44-S44</f>
        <v>1.9537202354808267E-4</v>
      </c>
      <c r="T43">
        <f t="shared" ref="T43" si="106">U44-T44</f>
        <v>8.0425704598282904E-4</v>
      </c>
      <c r="U43">
        <f t="shared" ref="U43" si="107">V44-U44</f>
        <v>1.8110873560944962E-3</v>
      </c>
      <c r="V43">
        <f t="shared" ref="V43" si="108">W44-V44</f>
        <v>6.0023881176698747E-3</v>
      </c>
      <c r="W43">
        <f t="shared" ref="W43" si="109">X44-W44</f>
        <v>7.4174513657448444E-3</v>
      </c>
      <c r="X43">
        <f t="shared" ref="X43" si="110">Y44-X44</f>
        <v>2.2722402171430813E-2</v>
      </c>
      <c r="Y43">
        <f t="shared" ref="Y43" si="111">Z44-Y44</f>
        <v>7.4537748491121519E-2</v>
      </c>
      <c r="Z43">
        <f t="shared" ref="Z43" si="112">AA44-Z44</f>
        <v>0.10214887437706255</v>
      </c>
      <c r="AA43">
        <f t="shared" ref="AA43" si="113">AB44-AA44</f>
        <v>0.15487252638102547</v>
      </c>
      <c r="AB43" s="43">
        <f t="shared" ref="AB43" si="114">AC44-AB44</f>
        <v>0.30331179912519124</v>
      </c>
      <c r="AC43" s="44">
        <f t="shared" ref="AC43" si="115">AD44-AC44</f>
        <v>0.39098439213864256</v>
      </c>
      <c r="AD43" s="44">
        <f t="shared" ref="AD43" si="116">AE44-AD44</f>
        <v>0.46452075542466953</v>
      </c>
      <c r="AE43" s="44">
        <f t="shared" ref="AE43" si="117">AF44-AE44</f>
        <v>0.7711391137625716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</v>
      </c>
      <c r="G44" s="12">
        <f>$E$3+$C43*F4*(1/(1+EXP(-$A43*(G42-$B43))))</f>
        <v>0</v>
      </c>
      <c r="H44" s="12">
        <f t="shared" ref="H44:AF44" si="118">$E$3+$C43*G4*(1/(1+EXP(-$A43*(H42-$B43))))</f>
        <v>0</v>
      </c>
      <c r="I44" s="12">
        <f t="shared" si="118"/>
        <v>2.5346350052346242E-8</v>
      </c>
      <c r="J44" s="12">
        <f t="shared" si="118"/>
        <v>2.382429893834977E-7</v>
      </c>
      <c r="K44" s="12">
        <f>$E$3+$C43*J4*(1/(1+EXP(-$A43*(K42-$B43))))</f>
        <v>5.9904935711861212E-6</v>
      </c>
      <c r="L44" s="12">
        <f t="shared" si="118"/>
        <v>1.2093253995167593E-5</v>
      </c>
      <c r="M44" s="12">
        <f t="shared" si="118"/>
        <v>2.3771787127200113E-5</v>
      </c>
      <c r="N44" s="12">
        <f t="shared" si="118"/>
        <v>4.0376082369636354E-5</v>
      </c>
      <c r="O44" s="12">
        <f t="shared" si="118"/>
        <v>6.3745953505756916E-5</v>
      </c>
      <c r="P44" s="12">
        <f t="shared" si="118"/>
        <v>1.3060724321642956E-4</v>
      </c>
      <c r="Q44" s="12">
        <f t="shared" si="118"/>
        <v>7.577031240376448E-5</v>
      </c>
      <c r="R44" s="12">
        <f t="shared" si="118"/>
        <v>1.2140107077476531E-4</v>
      </c>
      <c r="S44" s="12">
        <f t="shared" si="118"/>
        <v>2.0119277885882557E-4</v>
      </c>
      <c r="T44" s="12">
        <f t="shared" si="118"/>
        <v>3.9656480240690825E-4</v>
      </c>
      <c r="U44" s="12">
        <f t="shared" si="118"/>
        <v>1.2008218483897373E-3</v>
      </c>
      <c r="V44" s="12">
        <f t="shared" si="118"/>
        <v>3.0119092044842335E-3</v>
      </c>
      <c r="W44" s="12">
        <f t="shared" si="118"/>
        <v>9.0142973221541082E-3</v>
      </c>
      <c r="X44" s="12">
        <f t="shared" si="118"/>
        <v>1.6431748687898953E-2</v>
      </c>
      <c r="Y44" s="12">
        <f t="shared" si="118"/>
        <v>3.9154150859329766E-2</v>
      </c>
      <c r="Z44" s="12">
        <f t="shared" si="118"/>
        <v>0.11369189935045129</v>
      </c>
      <c r="AA44" s="12">
        <f t="shared" si="118"/>
        <v>0.21584077372751384</v>
      </c>
      <c r="AB44" s="52">
        <f t="shared" si="118"/>
        <v>0.37071330010853931</v>
      </c>
      <c r="AC44" s="53">
        <f t="shared" si="118"/>
        <v>0.67402509923373055</v>
      </c>
      <c r="AD44" s="53">
        <f t="shared" si="118"/>
        <v>1.0650094913723731</v>
      </c>
      <c r="AE44" s="53">
        <f t="shared" si="118"/>
        <v>1.5295302467970426</v>
      </c>
      <c r="AF44" s="54">
        <f t="shared" si="118"/>
        <v>2.3006693605596142</v>
      </c>
    </row>
    <row r="45" spans="1:32" x14ac:dyDescent="0.25">
      <c r="A45" s="16" t="s">
        <v>27</v>
      </c>
      <c r="B45" s="17">
        <f>AF44-$AF$3</f>
        <v>-0.66347967154206655</v>
      </c>
      <c r="C45" s="18">
        <f>((AF44-AA44)-($AF$3-$AA$3))</f>
        <v>0.58108803571810075</v>
      </c>
      <c r="D45" s="4" t="s">
        <v>9</v>
      </c>
      <c r="E45" s="5">
        <f>SUM(F45:AA45)</f>
        <v>2.9888848341802978</v>
      </c>
      <c r="F45" s="3">
        <f>(F44-F$3)^2</f>
        <v>0</v>
      </c>
      <c r="G45" s="3">
        <f t="shared" ref="G45" si="119">(G44-G$3)^2</f>
        <v>0</v>
      </c>
      <c r="H45" s="3">
        <f t="shared" ref="H45" si="120">(H44-H$3)^2</f>
        <v>0</v>
      </c>
      <c r="I45" s="3">
        <f t="shared" ref="I45" si="121">(I44-I$3)^2</f>
        <v>6.424374609760724E-16</v>
      </c>
      <c r="J45" s="3">
        <f t="shared" ref="J45" si="122">(J44-J$3)^2</f>
        <v>5.6759721990385397E-14</v>
      </c>
      <c r="K45" s="3">
        <f t="shared" ref="K45" si="123">(K44-K$3)^2</f>
        <v>3.5886013226422247E-11</v>
      </c>
      <c r="L45" s="3">
        <f t="shared" ref="L45" si="124">(L44-L$3)^2</f>
        <v>1.4624679219163696E-10</v>
      </c>
      <c r="M45" s="3">
        <f t="shared" ref="M45" si="125">(M44-M$3)^2</f>
        <v>5.6509786322091694E-10</v>
      </c>
      <c r="N45" s="3">
        <f t="shared" ref="N45" si="126">(N44-N$3)^2</f>
        <v>1.6302280275196596E-9</v>
      </c>
      <c r="O45" s="3">
        <f t="shared" ref="O45" si="127">(O44-O$3)^2</f>
        <v>2.3101630359279492E-7</v>
      </c>
      <c r="P45" s="3">
        <f t="shared" ref="P45" si="128">(P44-P$3)^2</f>
        <v>2.6734846190734884E-7</v>
      </c>
      <c r="Q45" s="3">
        <f t="shared" ref="Q45" si="129">(Q44-Q$3)^2</f>
        <v>3.3858078693458698E-7</v>
      </c>
      <c r="R45" s="3">
        <f t="shared" ref="R45" si="130">(R44-R$3)^2</f>
        <v>2.9083261772140714E-7</v>
      </c>
      <c r="S45" s="3">
        <f t="shared" ref="S45" si="131">(S44-S$3)^2</f>
        <v>2.8424600738485428E-7</v>
      </c>
      <c r="T45" s="3">
        <f t="shared" ref="T45" si="132">(T44-T$3)^2</f>
        <v>3.8381468632397401E-7</v>
      </c>
      <c r="U45" s="3">
        <f t="shared" ref="U45" si="133">(U44-U$3)^2</f>
        <v>2.0968978728359154E-9</v>
      </c>
      <c r="V45" s="3">
        <f t="shared" ref="V45" si="134">(V44-V$3)^2</f>
        <v>9.2352626985338043E-7</v>
      </c>
      <c r="W45" s="3">
        <f t="shared" ref="W45" si="135">(W44-W$3)^2</f>
        <v>3.576264332638419E-5</v>
      </c>
      <c r="X45" s="3">
        <f t="shared" ref="X45" si="136">(X44-X$3)^2</f>
        <v>1.2344164161042921E-5</v>
      </c>
      <c r="Y45" s="3">
        <f t="shared" ref="Y45" si="137">(Y44-Y$3)^2</f>
        <v>0.30912294243046018</v>
      </c>
      <c r="Z45" s="3">
        <f t="shared" ref="Z45" si="138">(Z44-Z$3)^2</f>
        <v>1.1307622831479733</v>
      </c>
      <c r="AA45" s="3">
        <f t="shared" ref="AA45" si="139">(AA44-AA$3)^2</f>
        <v>1.548948777954829</v>
      </c>
      <c r="AB45" s="46">
        <f t="shared" ref="AB45" si="140">(AB44-AB$3)^2</f>
        <v>2.041020965746116</v>
      </c>
      <c r="AC45" s="47">
        <f t="shared" ref="AC45" si="141">(AC44-AC$3)^2</f>
        <v>2.3895744388188804</v>
      </c>
      <c r="AD45" s="47">
        <f t="shared" ref="AD45" si="142">(AD44-AD$3)^2</f>
        <v>2.3175964885547184</v>
      </c>
      <c r="AE45" s="47">
        <f t="shared" ref="AE45" si="143">(AE44-AE$3)^2</f>
        <v>2.2868925693990256</v>
      </c>
      <c r="AF45" s="48">
        <f t="shared" ref="AF45" si="144">(AF44-AF$3)^2</f>
        <v>0.44020527454956854</v>
      </c>
    </row>
    <row r="46" spans="1:32" ht="15.75" thickBot="1" x14ac:dyDescent="0.3">
      <c r="A46" s="19" t="s">
        <v>30</v>
      </c>
      <c r="B46" s="20">
        <f>(B45/$AF$3)*100</f>
        <v>-22.383478845246767</v>
      </c>
      <c r="C46" s="21">
        <f>((C45)/($AF$3-$AA$3))*100</f>
        <v>38.642838705627746</v>
      </c>
      <c r="D46" s="4" t="s">
        <v>10</v>
      </c>
      <c r="E46" s="5">
        <f>SUM(F46:AA46)</f>
        <v>2.8777834771199657</v>
      </c>
      <c r="F46">
        <f>SQRT(F45)</f>
        <v>0</v>
      </c>
      <c r="G46">
        <f t="shared" ref="G46" si="145">SQRT(G45)</f>
        <v>0</v>
      </c>
      <c r="H46">
        <f t="shared" ref="H46" si="146">SQRT(H45)</f>
        <v>0</v>
      </c>
      <c r="I46">
        <f t="shared" ref="I46" si="147">SQRT(I45)</f>
        <v>2.5346350052346242E-8</v>
      </c>
      <c r="J46">
        <f t="shared" ref="J46" si="148">SQRT(J45)</f>
        <v>2.382429893834977E-7</v>
      </c>
      <c r="K46">
        <f t="shared" ref="K46" si="149">SQRT(K45)</f>
        <v>5.9904935711861212E-6</v>
      </c>
      <c r="L46">
        <f t="shared" ref="L46" si="150">SQRT(L45)</f>
        <v>1.2093253995167593E-5</v>
      </c>
      <c r="M46">
        <f t="shared" ref="M46" si="151">SQRT(M45)</f>
        <v>2.3771787127200113E-5</v>
      </c>
      <c r="N46">
        <f t="shared" ref="N46" si="152">SQRT(N45)</f>
        <v>4.0376082369636354E-5</v>
      </c>
      <c r="O46">
        <f t="shared" ref="O46" si="153">SQRT(O45)</f>
        <v>4.8064155416775495E-4</v>
      </c>
      <c r="P46">
        <f t="shared" ref="P46" si="154">SQRT(P45)</f>
        <v>5.1705750348230014E-4</v>
      </c>
      <c r="Q46">
        <f t="shared" ref="Q46" si="155">SQRT(Q45)</f>
        <v>5.8187695171280584E-4</v>
      </c>
      <c r="R46">
        <f t="shared" ref="R46" si="156">SQRT(R45)</f>
        <v>5.3928899276863343E-4</v>
      </c>
      <c r="S46">
        <f t="shared" ref="S46" si="157">SQRT(S45)</f>
        <v>5.3314726613277715E-4</v>
      </c>
      <c r="T46">
        <f t="shared" ref="T46" si="158">SQRT(T45)</f>
        <v>6.1952779301979179E-4</v>
      </c>
      <c r="U46">
        <f t="shared" ref="U46" si="159">SQRT(U45)</f>
        <v>4.5791897458348626E-5</v>
      </c>
      <c r="V46">
        <f t="shared" ref="V46" si="160">SQRT(V45)</f>
        <v>9.6100274185528757E-4</v>
      </c>
      <c r="W46">
        <f t="shared" ref="W46" si="161">SQRT(W45)</f>
        <v>5.9801875661541076E-3</v>
      </c>
      <c r="X46">
        <f t="shared" ref="X46" si="162">SQRT(X45)</f>
        <v>3.5134262708989526E-3</v>
      </c>
      <c r="Y46">
        <f t="shared" ref="Y46" si="163">SQRT(Y45)</f>
        <v>0.5559882574573497</v>
      </c>
      <c r="Z46">
        <f t="shared" ref="Z46" si="164">SQRT(Z45)</f>
        <v>1.0633730686583958</v>
      </c>
      <c r="AA46">
        <f t="shared" ref="AA46" si="165">SQRT(AA45)</f>
        <v>1.2445677072601671</v>
      </c>
      <c r="AB46" s="43">
        <f t="shared" ref="AB46" si="166">SQRT(AB45)</f>
        <v>1.4286430505014596</v>
      </c>
      <c r="AC46" s="44">
        <f t="shared" ref="AC46" si="167">SQRT(AC45)</f>
        <v>1.5458248409243787</v>
      </c>
      <c r="AD46" s="44">
        <f t="shared" ref="AD46" si="168">SQRT(AD45)</f>
        <v>1.5223654254333019</v>
      </c>
      <c r="AE46" s="44">
        <f t="shared" ref="AE46" si="169">SQRT(AE45)</f>
        <v>1.5122475225302985</v>
      </c>
      <c r="AF46" s="45">
        <f t="shared" ref="AF46" si="170">SQRT(AF45)</f>
        <v>0.66347967154206655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0</v>
      </c>
      <c r="G53">
        <f t="shared" ref="G53" si="171">H54-G54</f>
        <v>0</v>
      </c>
      <c r="H53">
        <f t="shared" ref="H53" si="172">I54-H54</f>
        <v>2.2689661484593843E-8</v>
      </c>
      <c r="I53">
        <f t="shared" ref="I53" si="173">J54-I54</f>
        <v>1.9505470023698022E-7</v>
      </c>
      <c r="J53">
        <f t="shared" ref="J53" si="174">K54-J54</f>
        <v>5.3628514291522548E-6</v>
      </c>
      <c r="K53">
        <f t="shared" ref="K53" si="175">L54-K54</f>
        <v>5.8814964889990452E-6</v>
      </c>
      <c r="L53">
        <f t="shared" ref="L53" si="176">M54-L54</f>
        <v>1.1416616733071849E-5</v>
      </c>
      <c r="M53">
        <f t="shared" ref="M53" si="177">N54-M54</f>
        <v>1.6496904439039347E-5</v>
      </c>
      <c r="N53">
        <f t="shared" ref="N53" si="178">O54-N54</f>
        <v>2.3476682511239491E-5</v>
      </c>
      <c r="O53">
        <f t="shared" ref="O53" si="179">P54-O54</f>
        <v>6.7043937848240015E-5</v>
      </c>
      <c r="P53">
        <f t="shared" ref="P53" si="180">Q54-P54</f>
        <v>-5.4060668710279283E-5</v>
      </c>
      <c r="Q53">
        <f t="shared" ref="Q53" si="181">R54-Q54</f>
        <v>4.616108399464145E-5</v>
      </c>
      <c r="R53">
        <f t="shared" ref="R53" si="182">S54-R54</f>
        <v>8.0568335362260645E-5</v>
      </c>
      <c r="S53">
        <f t="shared" ref="S53" si="183">T54-S54</f>
        <v>1.9672570364854383E-4</v>
      </c>
      <c r="T53">
        <f t="shared" ref="T53" si="184">U54-T54</f>
        <v>8.0811177100169427E-4</v>
      </c>
      <c r="U53">
        <f t="shared" ref="U53" si="185">V54-U54</f>
        <v>1.8141045799599021E-3</v>
      </c>
      <c r="V53">
        <f t="shared" ref="V53" si="186">W54-V54</f>
        <v>5.9985769850058315E-3</v>
      </c>
      <c r="W53">
        <f t="shared" ref="W53" si="187">X54-W54</f>
        <v>7.3877694454244202E-3</v>
      </c>
      <c r="X53">
        <f t="shared" ref="X53" si="188">Y54-X54</f>
        <v>2.2651832580886159E-2</v>
      </c>
      <c r="Y53">
        <f t="shared" ref="Y53" si="189">Z54-Y54</f>
        <v>7.4448322458242316E-2</v>
      </c>
      <c r="Z53">
        <f t="shared" ref="Z53" si="190">AA54-Z54</f>
        <v>0.10263954203824825</v>
      </c>
      <c r="AA53">
        <f t="shared" ref="AA53" si="191">AB54-AA54</f>
        <v>0.15717331598342546</v>
      </c>
      <c r="AB53" s="43">
        <f t="shared" ref="AB53" si="192">AC54-AB54</f>
        <v>0.31107069150282546</v>
      </c>
      <c r="AC53" s="44">
        <f t="shared" ref="AC53" si="193">AD54-AC54</f>
        <v>0.40879630997416605</v>
      </c>
      <c r="AD53" s="44">
        <f t="shared" ref="AD53" si="194">AE54-AD54</f>
        <v>0.49772748680323176</v>
      </c>
      <c r="AE53" s="44">
        <f t="shared" ref="AE53" si="195">AF54-AE54</f>
        <v>0.83897890855347068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</v>
      </c>
      <c r="G54" s="12">
        <f t="shared" ref="G54:AF54" si="196">$E$3+($C53/($C53+F5))*F4*(1/(1+EXP(-$A53*(G52-$B53))))</f>
        <v>0</v>
      </c>
      <c r="H54" s="12">
        <f t="shared" si="196"/>
        <v>0</v>
      </c>
      <c r="I54" s="12">
        <f t="shared" si="196"/>
        <v>2.2689661484593843E-8</v>
      </c>
      <c r="J54" s="12">
        <f t="shared" si="196"/>
        <v>2.1774436172157406E-7</v>
      </c>
      <c r="K54" s="12">
        <f t="shared" si="196"/>
        <v>5.5805957908738286E-6</v>
      </c>
      <c r="L54" s="12">
        <f t="shared" si="196"/>
        <v>1.1462092279872874E-5</v>
      </c>
      <c r="M54" s="12">
        <f t="shared" si="196"/>
        <v>2.2878709012944723E-5</v>
      </c>
      <c r="N54" s="12">
        <f t="shared" si="196"/>
        <v>3.937561345198407E-5</v>
      </c>
      <c r="O54" s="12">
        <f t="shared" si="196"/>
        <v>6.2852295963223561E-5</v>
      </c>
      <c r="P54" s="12">
        <f t="shared" si="196"/>
        <v>1.2989623381146358E-4</v>
      </c>
      <c r="Q54" s="12">
        <f t="shared" si="196"/>
        <v>7.5835565101184293E-5</v>
      </c>
      <c r="R54" s="12">
        <f t="shared" si="196"/>
        <v>1.2199664909582574E-4</v>
      </c>
      <c r="S54" s="12">
        <f t="shared" si="196"/>
        <v>2.0256498445808639E-4</v>
      </c>
      <c r="T54" s="12">
        <f t="shared" si="196"/>
        <v>3.9929068810663022E-4</v>
      </c>
      <c r="U54" s="12">
        <f t="shared" si="196"/>
        <v>1.2074024591083245E-3</v>
      </c>
      <c r="V54" s="12">
        <f t="shared" si="196"/>
        <v>3.0215070390682266E-3</v>
      </c>
      <c r="W54" s="12">
        <f t="shared" si="196"/>
        <v>9.0200840240740581E-3</v>
      </c>
      <c r="X54" s="12">
        <f t="shared" si="196"/>
        <v>1.6407853469498478E-2</v>
      </c>
      <c r="Y54" s="12">
        <f t="shared" si="196"/>
        <v>3.9059686050384637E-2</v>
      </c>
      <c r="Z54" s="12">
        <f t="shared" si="196"/>
        <v>0.11350800850862695</v>
      </c>
      <c r="AA54" s="12">
        <f t="shared" si="196"/>
        <v>0.21614755054687521</v>
      </c>
      <c r="AB54" s="52">
        <f t="shared" si="196"/>
        <v>0.37332086653030067</v>
      </c>
      <c r="AC54" s="53">
        <f t="shared" si="196"/>
        <v>0.68439155803312612</v>
      </c>
      <c r="AD54" s="53">
        <f t="shared" si="196"/>
        <v>1.0931878680072922</v>
      </c>
      <c r="AE54" s="53">
        <f t="shared" si="196"/>
        <v>1.5909153548105239</v>
      </c>
      <c r="AF54" s="54">
        <f t="shared" si="196"/>
        <v>2.4298942633639946</v>
      </c>
    </row>
    <row r="55" spans="1:32" x14ac:dyDescent="0.25">
      <c r="A55" s="16" t="s">
        <v>27</v>
      </c>
      <c r="B55" s="17">
        <f>AF54-$AF$3</f>
        <v>-0.53425476873768618</v>
      </c>
      <c r="C55" s="18">
        <f>((AF54-AA54)-($AF$3-$AA$3))</f>
        <v>0.7100061617031197</v>
      </c>
      <c r="D55" s="4" t="s">
        <v>9</v>
      </c>
      <c r="E55" s="5">
        <f>SUM(F55:AA55)</f>
        <v>2.9886174095653675</v>
      </c>
      <c r="F55" s="3">
        <f>(F54-F$3)^2</f>
        <v>0</v>
      </c>
      <c r="G55" s="3">
        <f t="shared" ref="G55" si="197">(G54-G$3)^2</f>
        <v>0</v>
      </c>
      <c r="H55" s="3">
        <f t="shared" ref="H55" si="198">(H54-H$3)^2</f>
        <v>0</v>
      </c>
      <c r="I55" s="3">
        <f t="shared" ref="I55" si="199">(I54-I$3)^2</f>
        <v>5.1482073828546133E-16</v>
      </c>
      <c r="J55" s="3">
        <f t="shared" ref="J55" si="200">(J54-J$3)^2</f>
        <v>4.7412607061535689E-14</v>
      </c>
      <c r="K55" s="3">
        <f t="shared" ref="K55" si="201">(K54-K$3)^2</f>
        <v>3.1143049381118689E-11</v>
      </c>
      <c r="L55" s="3">
        <f t="shared" ref="L55" si="202">(L54-L$3)^2</f>
        <v>1.3137955943232132E-10</v>
      </c>
      <c r="M55" s="3">
        <f t="shared" ref="M55" si="203">(M54-M$3)^2</f>
        <v>5.2343532609899812E-10</v>
      </c>
      <c r="N55" s="3">
        <f t="shared" ref="N55" si="204">(N54-N$3)^2</f>
        <v>1.5504389347200688E-9</v>
      </c>
      <c r="O55" s="3">
        <f t="shared" ref="O55" si="205">(O54-O$3)^2</f>
        <v>2.3187616011687218E-7</v>
      </c>
      <c r="P55" s="3">
        <f t="shared" ref="P55" si="206">(P54-P$3)^2</f>
        <v>2.6808423293749109E-7</v>
      </c>
      <c r="Q55" s="3">
        <f t="shared" ref="Q55" si="207">(Q54-Q$3)^2</f>
        <v>3.3850485311117016E-7</v>
      </c>
      <c r="R55" s="3">
        <f t="shared" ref="R55" si="208">(R54-R$3)^2</f>
        <v>2.901905947691846E-7</v>
      </c>
      <c r="S55" s="3">
        <f t="shared" ref="S55" si="209">(S54-S$3)^2</f>
        <v>2.8278471500542503E-7</v>
      </c>
      <c r="T55" s="3">
        <f t="shared" ref="T55" si="210">(T54-T$3)^2</f>
        <v>3.8044459287367602E-7</v>
      </c>
      <c r="U55" s="3">
        <f t="shared" ref="U55" si="211">(U54-U$3)^2</f>
        <v>1.5375250077877901E-9</v>
      </c>
      <c r="V55" s="3">
        <f t="shared" ref="V55" si="212">(V54-V$3)^2</f>
        <v>9.4206547898426401E-7</v>
      </c>
      <c r="W55" s="3">
        <f t="shared" ref="W55" si="213">(W54-W$3)^2</f>
        <v>3.583188793804475E-5</v>
      </c>
      <c r="X55" s="3">
        <f t="shared" ref="X55" si="214">(X54-X$3)^2</f>
        <v>1.2176826966351137E-5</v>
      </c>
      <c r="Y55" s="3">
        <f t="shared" ref="Y55" si="215">(Y54-Y$3)^2</f>
        <v>0.30922799400309309</v>
      </c>
      <c r="Z55" s="3">
        <f t="shared" ref="Z55" si="216">(Z54-Z$3)^2</f>
        <v>1.1311534061013528</v>
      </c>
      <c r="AA55" s="3">
        <f t="shared" ref="AA55" si="217">(AA54-AA$3)^2</f>
        <v>1.5481852630214195</v>
      </c>
      <c r="AB55" s="46">
        <f t="shared" ref="AB55" si="218">(AB54-AB$3)^2</f>
        <v>2.0335772018544196</v>
      </c>
      <c r="AC55" s="47">
        <f t="shared" ref="AC55" si="219">(AC54-AC$3)^2</f>
        <v>2.3576324432378701</v>
      </c>
      <c r="AD55" s="47">
        <f t="shared" ref="AD55" si="220">(AD54-AD$3)^2</f>
        <v>2.2325949367968208</v>
      </c>
      <c r="AE55" s="47">
        <f t="shared" ref="AE55" si="221">(AE54-AE$3)^2</f>
        <v>2.1050017458575687</v>
      </c>
      <c r="AF55" s="48">
        <f t="shared" ref="AF55" si="222">(AF54-AF$3)^2</f>
        <v>0.28542815791895854</v>
      </c>
    </row>
    <row r="56" spans="1:32" ht="15.75" thickBot="1" x14ac:dyDescent="0.3">
      <c r="A56" s="19" t="s">
        <v>30</v>
      </c>
      <c r="B56" s="20">
        <f>(B55/$AF$3)*100</f>
        <v>-18.023883514348189</v>
      </c>
      <c r="C56" s="21">
        <f>((C55)/($AF$3-$AA$3))*100</f>
        <v>47.216001535446622</v>
      </c>
      <c r="D56" s="4" t="s">
        <v>10</v>
      </c>
      <c r="E56" s="5">
        <f>SUM(F56:AA56)</f>
        <v>2.877733852641545</v>
      </c>
      <c r="F56">
        <f>SQRT(F55)</f>
        <v>0</v>
      </c>
      <c r="G56">
        <f t="shared" ref="G56" si="223">SQRT(G55)</f>
        <v>0</v>
      </c>
      <c r="H56">
        <f t="shared" ref="H56" si="224">SQRT(H55)</f>
        <v>0</v>
      </c>
      <c r="I56">
        <f t="shared" ref="I56" si="225">SQRT(I55)</f>
        <v>2.2689661484593843E-8</v>
      </c>
      <c r="J56">
        <f t="shared" ref="J56" si="226">SQRT(J55)</f>
        <v>2.1774436172157406E-7</v>
      </c>
      <c r="K56">
        <f t="shared" ref="K56" si="227">SQRT(K55)</f>
        <v>5.5805957908738286E-6</v>
      </c>
      <c r="L56">
        <f t="shared" ref="L56" si="228">SQRT(L55)</f>
        <v>1.1462092279872874E-5</v>
      </c>
      <c r="M56">
        <f t="shared" ref="M56" si="229">SQRT(M55)</f>
        <v>2.2878709012944723E-5</v>
      </c>
      <c r="N56">
        <f t="shared" ref="N56" si="230">SQRT(N55)</f>
        <v>3.937561345198407E-5</v>
      </c>
      <c r="O56">
        <f t="shared" ref="O56" si="231">SQRT(O55)</f>
        <v>4.815352117102883E-4</v>
      </c>
      <c r="P56">
        <f t="shared" ref="P56" si="232">SQRT(P55)</f>
        <v>5.1776851288726613E-4</v>
      </c>
      <c r="Q56">
        <f t="shared" ref="Q56" si="233">SQRT(Q55)</f>
        <v>5.8181169901538605E-4</v>
      </c>
      <c r="R56">
        <f t="shared" ref="R56" si="234">SQRT(R55)</f>
        <v>5.3869341444757297E-4</v>
      </c>
      <c r="S56">
        <f t="shared" ref="S56" si="235">SQRT(S55)</f>
        <v>5.3177506053351642E-4</v>
      </c>
      <c r="T56">
        <f t="shared" ref="T56" si="236">SQRT(T55)</f>
        <v>6.1680190732006982E-4</v>
      </c>
      <c r="U56">
        <f t="shared" ref="U56" si="237">SQRT(U55)</f>
        <v>3.9211286739761425E-5</v>
      </c>
      <c r="V56">
        <f t="shared" ref="V56" si="238">SQRT(V55)</f>
        <v>9.7060057643928071E-4</v>
      </c>
      <c r="W56">
        <f t="shared" ref="W56" si="239">SQRT(W55)</f>
        <v>5.9859742680740576E-3</v>
      </c>
      <c r="X56">
        <f t="shared" ref="X56" si="240">SQRT(X55)</f>
        <v>3.4895310524984784E-3</v>
      </c>
      <c r="Y56">
        <f t="shared" ref="Y56" si="241">SQRT(Y55)</f>
        <v>0.55608272226629474</v>
      </c>
      <c r="Z56">
        <f t="shared" ref="Z56" si="242">SQRT(Z55)</f>
        <v>1.0635569595002201</v>
      </c>
      <c r="AA56">
        <f t="shared" ref="AA56" si="243">SQRT(AA55)</f>
        <v>1.2442609304408057</v>
      </c>
      <c r="AB56" s="43">
        <f t="shared" ref="AB56" si="244">SQRT(AB55)</f>
        <v>1.4260354840796983</v>
      </c>
      <c r="AC56" s="44">
        <f t="shared" ref="AC56" si="245">SQRT(AC55)</f>
        <v>1.535458382124983</v>
      </c>
      <c r="AD56" s="44">
        <f t="shared" ref="AD56" si="246">SQRT(AD55)</f>
        <v>1.4941870487983828</v>
      </c>
      <c r="AE56" s="44">
        <f t="shared" ref="AE56" si="247">SQRT(AE55)</f>
        <v>1.4508624145168172</v>
      </c>
      <c r="AF56" s="45">
        <f t="shared" ref="AF56" si="248">SQRT(AF55)</f>
        <v>0.53425476873768618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1981.2744002024797</v>
      </c>
      <c r="C64" s="18">
        <f>((AF63-AA63)-($AF$3-$AA$3))</f>
        <v>867.38477409740096</v>
      </c>
      <c r="D64" s="4" t="s">
        <v>9</v>
      </c>
      <c r="E64" s="5">
        <f>SUM(F64:AA64)</f>
        <v>4498600.8397141285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63.508738476038737</v>
      </c>
      <c r="I64" s="3">
        <f t="shared" ref="I64" si="277">(I63-I$3)^2</f>
        <v>150.99659237835507</v>
      </c>
      <c r="J64" s="3">
        <f t="shared" ref="J64" si="278">(J63-J$3)^2</f>
        <v>340.44789019827118</v>
      </c>
      <c r="K64" s="3">
        <f t="shared" ref="K64" si="279">(K63-K$3)^2</f>
        <v>730.29200168705177</v>
      </c>
      <c r="L64" s="3">
        <f t="shared" ref="L64" si="280">(L63-L$3)^2</f>
        <v>1494.9643268344912</v>
      </c>
      <c r="M64" s="3">
        <f t="shared" ref="M64" si="281">(M63-M$3)^2</f>
        <v>2928.8574588523074</v>
      </c>
      <c r="N64" s="3">
        <f t="shared" ref="N64" si="282">(N63-N$3)^2</f>
        <v>5506.3931572985666</v>
      </c>
      <c r="O64" s="3">
        <f t="shared" ref="O64" si="283">(O63-O$3)^2</f>
        <v>9959.3244820525269</v>
      </c>
      <c r="P64" s="3">
        <f t="shared" ref="P64" si="284">(P63-P$3)^2</f>
        <v>17371.039574733739</v>
      </c>
      <c r="Q64" s="3">
        <f t="shared" ref="Q64" si="285">(Q63-Q$3)^2</f>
        <v>29283.082113034765</v>
      </c>
      <c r="R64" s="3">
        <f t="shared" ref="R64" si="286">(R63-R$3)^2</f>
        <v>47808.975235480226</v>
      </c>
      <c r="S64" s="3">
        <f t="shared" ref="S64" si="287">(S63-S$3)^2</f>
        <v>75745.226768546723</v>
      </c>
      <c r="T64" s="3">
        <f t="shared" ref="T64" si="288">(T63-T$3)^2</f>
        <v>116668.50480126256</v>
      </c>
      <c r="U64" s="3">
        <f t="shared" ref="U64" si="289">(U63-U$3)^2</f>
        <v>175007.18060649853</v>
      </c>
      <c r="V64" s="3">
        <f t="shared" ref="V64" si="290">(V63-V$3)^2</f>
        <v>256073.89607344003</v>
      </c>
      <c r="W64" s="3">
        <f t="shared" ref="W64" si="291">(W63-W$3)^2</f>
        <v>366053.29794363899</v>
      </c>
      <c r="X64" s="3">
        <f t="shared" ref="X64" si="292">(X63-X$3)^2</f>
        <v>511921.23186386965</v>
      </c>
      <c r="Y64" s="3">
        <f t="shared" ref="Y64" si="293">(Y63-Y$3)^2</f>
        <v>700397.4830418569</v>
      </c>
      <c r="Z64" s="3">
        <f t="shared" ref="Z64" si="294">(Z63-Z$3)^2</f>
        <v>940311.34757435613</v>
      </c>
      <c r="AA64" s="3">
        <f t="shared" ref="AA64" si="295">(AA63-AA$3)^2</f>
        <v>1240750.0991445119</v>
      </c>
      <c r="AB64" s="46">
        <f t="shared" ref="AB64" si="296">(AB63-AB$3)^2</f>
        <v>1609548.4405023551</v>
      </c>
      <c r="AC64" s="47">
        <f t="shared" ref="AC64" si="297">(AC63-AC$3)^2</f>
        <v>2054811.5784208039</v>
      </c>
      <c r="AD64" s="47">
        <f t="shared" ref="AD64" si="298">(AD63-AD$3)^2</f>
        <v>2584599.6287535666</v>
      </c>
      <c r="AE64" s="47">
        <f t="shared" ref="AE64" si="299">(AE63-AE$3)^2</f>
        <v>3205393.816524087</v>
      </c>
      <c r="AF64" s="48">
        <f t="shared" ref="AF64" si="300">(AF63-AF$3)^2</f>
        <v>3925448.2488976954</v>
      </c>
    </row>
    <row r="65" spans="1:32" ht="15.75" thickBot="1" x14ac:dyDescent="0.3">
      <c r="A65" s="19" t="s">
        <v>30</v>
      </c>
      <c r="B65" s="20">
        <f>(B64/$AF$3)*100</f>
        <v>66841.254563968061</v>
      </c>
      <c r="C65" s="21">
        <f>((C64)/($AF$3-$AA$3))*100</f>
        <v>57681.810432978331</v>
      </c>
      <c r="D65" s="4" t="s">
        <v>10</v>
      </c>
      <c r="E65" s="5">
        <f>SUM(F65:AA65)</f>
        <v>6644.3464278582242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7.969237007144331</v>
      </c>
      <c r="I65">
        <f t="shared" ref="I65" si="303">SQRT(I64)</f>
        <v>12.288067072503921</v>
      </c>
      <c r="J65">
        <f t="shared" ref="J65" si="304">SQRT(J64)</f>
        <v>18.451230045670972</v>
      </c>
      <c r="K65">
        <f t="shared" ref="K65" si="305">SQRT(K64)</f>
        <v>27.023915365598889</v>
      </c>
      <c r="L65">
        <f t="shared" ref="L65" si="306">SQRT(L64)</f>
        <v>38.664768547535509</v>
      </c>
      <c r="M65">
        <f t="shared" ref="M65" si="307">SQRT(M64)</f>
        <v>54.118919601672644</v>
      </c>
      <c r="N65">
        <f t="shared" ref="N65" si="308">SQRT(N64)</f>
        <v>74.20507501039647</v>
      </c>
      <c r="O65">
        <f t="shared" ref="O65" si="309">SQRT(O64)</f>
        <v>99.796415176360554</v>
      </c>
      <c r="P65">
        <f t="shared" ref="P65" si="310">SQRT(P64)</f>
        <v>131.79923965916396</v>
      </c>
      <c r="Q65">
        <f t="shared" ref="Q65" si="311">SQRT(Q64)</f>
        <v>171.12300287522646</v>
      </c>
      <c r="R65">
        <f t="shared" ref="R65" si="312">SQRT(R64)</f>
        <v>218.65263601310693</v>
      </c>
      <c r="S65">
        <f t="shared" ref="S65" si="313">SQRT(S64)</f>
        <v>275.2185073147275</v>
      </c>
      <c r="T65">
        <f t="shared" ref="T65" si="314">SQRT(T64)</f>
        <v>341.56771627491753</v>
      </c>
      <c r="U65">
        <f t="shared" ref="U65" si="315">SQRT(U64)</f>
        <v>418.33859564531997</v>
      </c>
      <c r="V65">
        <f t="shared" ref="V65" si="316">SQRT(V64)</f>
        <v>506.03744532735919</v>
      </c>
      <c r="W65">
        <f t="shared" ref="W65" si="317">SQRT(W64)</f>
        <v>605.02338627828181</v>
      </c>
      <c r="X65">
        <f t="shared" ref="X65" si="318">SQRT(X64)</f>
        <v>715.48670977445113</v>
      </c>
      <c r="Y65">
        <f t="shared" ref="Y65" si="319">SQRT(Y64)</f>
        <v>836.89753437434433</v>
      </c>
      <c r="Z65">
        <f t="shared" ref="Z65" si="320">SQRT(Z64)</f>
        <v>969.69652344140957</v>
      </c>
      <c r="AA65">
        <f t="shared" ref="AA65" si="321">SQRT(AA64)</f>
        <v>1113.8896261050786</v>
      </c>
      <c r="AB65" s="43">
        <f t="shared" ref="AB65" si="322">SQRT(AB64)</f>
        <v>1268.6798021968959</v>
      </c>
      <c r="AC65" s="44">
        <f t="shared" ref="AC65" si="323">SQRT(AC64)</f>
        <v>1433.4613976039968</v>
      </c>
      <c r="AD65" s="44">
        <f t="shared" ref="AD65" si="324">SQRT(AD64)</f>
        <v>1607.6690047250295</v>
      </c>
      <c r="AE65" s="44">
        <f t="shared" ref="AE65" si="325">SQRT(AE64)</f>
        <v>1790.3613647875914</v>
      </c>
      <c r="AF65" s="45">
        <f t="shared" ref="AF65" si="326">SQRT(AF64)</f>
        <v>1981.2744002024797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0</v>
      </c>
      <c r="G72">
        <f t="shared" ref="G72" si="327">H73-G73</f>
        <v>0</v>
      </c>
      <c r="H72">
        <f t="shared" ref="H72" si="328">I73-H73</f>
        <v>1.5495693027593885E-8</v>
      </c>
      <c r="I72">
        <f t="shared" ref="I72" si="329">J73-I73</f>
        <v>1.4955943712456386E-7</v>
      </c>
      <c r="J72">
        <f t="shared" ref="J72" si="330">K73-J73</f>
        <v>4.4405979840489134E-6</v>
      </c>
      <c r="K72">
        <f t="shared" ref="K72" si="331">L73-K73</f>
        <v>5.5158475735243162E-6</v>
      </c>
      <c r="L72">
        <f t="shared" ref="L72" si="332">M73-L73</f>
        <v>1.1161415883402918E-5</v>
      </c>
      <c r="M72">
        <f t="shared" ref="M72" si="333">N73-M73</f>
        <v>1.6779706506687311E-5</v>
      </c>
      <c r="N72">
        <f t="shared" ref="N72" si="334">O73-N73</f>
        <v>2.4328580375942395E-5</v>
      </c>
      <c r="O72">
        <f t="shared" ref="O72" si="335">P73-O73</f>
        <v>6.8706792326914611E-5</v>
      </c>
      <c r="P72">
        <f t="shared" ref="P72" si="336">Q73-P73</f>
        <v>-5.3911362609402905E-5</v>
      </c>
      <c r="Q72">
        <f t="shared" ref="Q72" si="337">R73-Q73</f>
        <v>4.7252507291788465E-5</v>
      </c>
      <c r="R72">
        <f t="shared" ref="R72" si="338">S73-R73</f>
        <v>8.1700895542558303E-5</v>
      </c>
      <c r="S72">
        <f t="shared" ref="S72" si="339">T73-S73</f>
        <v>1.9812774378533606E-4</v>
      </c>
      <c r="T72">
        <f t="shared" ref="T72" si="340">U73-T73</f>
        <v>8.1051285042998121E-4</v>
      </c>
      <c r="U72">
        <f t="shared" ref="U72" si="341">V73-U73</f>
        <v>1.8068119893165562E-3</v>
      </c>
      <c r="V72">
        <f t="shared" ref="V72" si="342">W73-V73</f>
        <v>5.9570957779295662E-3</v>
      </c>
      <c r="W72">
        <f t="shared" ref="W72" si="343">X73-W73</f>
        <v>7.3172905794865687E-3</v>
      </c>
      <c r="X72">
        <f t="shared" ref="X72" si="344">Y73-X73</f>
        <v>2.2529184980400983E-2</v>
      </c>
      <c r="Y72">
        <f t="shared" ref="Y72" si="345">Z73-Y73</f>
        <v>7.4484914849167916E-2</v>
      </c>
      <c r="Z72">
        <f t="shared" ref="Z72" si="346">AA73-Z73</f>
        <v>0.10416527859553276</v>
      </c>
      <c r="AA72">
        <f t="shared" ref="AA72" si="347">AB73-AA73</f>
        <v>0.16243405704397654</v>
      </c>
      <c r="AB72" s="43">
        <f t="shared" ref="AB72" si="348">AC73-AB73</f>
        <v>0.32680337822902333</v>
      </c>
      <c r="AC72" s="44">
        <f t="shared" ref="AC72" si="349">AD73-AC73</f>
        <v>0.4419773511212266</v>
      </c>
      <c r="AD72" s="44">
        <f t="shared" ref="AD72" si="350">AE73-AD73</f>
        <v>0.55640249630216698</v>
      </c>
      <c r="AE72" s="44">
        <f t="shared" ref="AE72" si="351">AF73-AE73</f>
        <v>0.95615013554563544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</v>
      </c>
      <c r="G73">
        <f t="shared" ref="G73:AF73" si="352">$E$3+(F4*$C72)*(EXP(-EXP($A72-$B72*G71)))</f>
        <v>0</v>
      </c>
      <c r="H73">
        <f t="shared" si="352"/>
        <v>0</v>
      </c>
      <c r="I73">
        <f t="shared" si="352"/>
        <v>1.5495693027593885E-8</v>
      </c>
      <c r="J73">
        <f t="shared" si="352"/>
        <v>1.6505513015215776E-7</v>
      </c>
      <c r="K73">
        <f t="shared" si="352"/>
        <v>4.605653114201071E-6</v>
      </c>
      <c r="L73">
        <f t="shared" si="352"/>
        <v>1.0121500687725387E-5</v>
      </c>
      <c r="M73">
        <f t="shared" si="352"/>
        <v>2.1282916571128305E-5</v>
      </c>
      <c r="N73">
        <f t="shared" si="352"/>
        <v>3.8062623077815616E-5</v>
      </c>
      <c r="O73">
        <f t="shared" si="352"/>
        <v>6.2391203453758011E-5</v>
      </c>
      <c r="P73">
        <f t="shared" si="352"/>
        <v>1.3109799578067262E-4</v>
      </c>
      <c r="Q73">
        <f t="shared" si="352"/>
        <v>7.7186633171269717E-5</v>
      </c>
      <c r="R73">
        <f t="shared" si="352"/>
        <v>1.2443914046305818E-4</v>
      </c>
      <c r="S73">
        <f t="shared" si="352"/>
        <v>2.0614003600561649E-4</v>
      </c>
      <c r="T73">
        <f t="shared" si="352"/>
        <v>4.0426777979095255E-4</v>
      </c>
      <c r="U73">
        <f t="shared" si="352"/>
        <v>1.2147806302209338E-3</v>
      </c>
      <c r="V73">
        <f t="shared" si="352"/>
        <v>3.0215926195374899E-3</v>
      </c>
      <c r="W73">
        <f t="shared" si="352"/>
        <v>8.9786883974670561E-3</v>
      </c>
      <c r="X73">
        <f t="shared" si="352"/>
        <v>1.6295978976953625E-2</v>
      </c>
      <c r="Y73">
        <f t="shared" si="352"/>
        <v>3.8825163957354608E-2</v>
      </c>
      <c r="Z73">
        <f t="shared" si="352"/>
        <v>0.11331007880652252</v>
      </c>
      <c r="AA73">
        <f t="shared" si="352"/>
        <v>0.21747535740205529</v>
      </c>
      <c r="AB73" s="43">
        <f t="shared" si="352"/>
        <v>0.37990941444603182</v>
      </c>
      <c r="AC73" s="44">
        <f t="shared" si="352"/>
        <v>0.70671279267505516</v>
      </c>
      <c r="AD73" s="44">
        <f t="shared" si="352"/>
        <v>1.1486901437962818</v>
      </c>
      <c r="AE73" s="44">
        <f t="shared" si="352"/>
        <v>1.7050926400984487</v>
      </c>
      <c r="AF73" s="45">
        <f t="shared" si="352"/>
        <v>2.6612427756440842</v>
      </c>
    </row>
    <row r="74" spans="1:32" x14ac:dyDescent="0.25">
      <c r="A74" s="16" t="s">
        <v>27</v>
      </c>
      <c r="B74" s="17">
        <f>AF73-$AF$3</f>
        <v>-0.30290625645759661</v>
      </c>
      <c r="C74" s="18">
        <f>((AF73-AA73)-($AF$3-$AA$3))</f>
        <v>0.94002686712802896</v>
      </c>
      <c r="D74" s="4" t="s">
        <v>9</v>
      </c>
      <c r="E74" s="5">
        <f>SUM(F74:AA74)</f>
        <v>2.9859955592152532</v>
      </c>
      <c r="F74" s="3">
        <f>(F73-F$3)^2</f>
        <v>0</v>
      </c>
      <c r="G74" s="3">
        <f t="shared" ref="G74" si="353">(G73-G$3)^2</f>
        <v>0</v>
      </c>
      <c r="H74" s="3">
        <f t="shared" ref="H74" si="354">(H73-H$3)^2</f>
        <v>0</v>
      </c>
      <c r="I74" s="3">
        <f t="shared" ref="I74" si="355">(I73-I$3)^2</f>
        <v>2.4011650240542172E-16</v>
      </c>
      <c r="J74" s="3">
        <f t="shared" ref="J74" si="356">(J73-J$3)^2</f>
        <v>2.7243195989545736E-14</v>
      </c>
      <c r="K74" s="3">
        <f t="shared" ref="K74" si="357">(K73-K$3)^2</f>
        <v>2.1212040608350022E-11</v>
      </c>
      <c r="L74" s="3">
        <f t="shared" ref="L74" si="358">(L73-L$3)^2</f>
        <v>1.0244477617162549E-10</v>
      </c>
      <c r="M74" s="3">
        <f t="shared" ref="M74" si="359">(M73-M$3)^2</f>
        <v>4.5296253777360781E-10</v>
      </c>
      <c r="N74" s="3">
        <f t="shared" ref="N74" si="360">(N73-N$3)^2</f>
        <v>1.4487632755638618E-9</v>
      </c>
      <c r="O74" s="3">
        <f t="shared" ref="O74" si="361">(O73-O$3)^2</f>
        <v>2.3232043728150148E-7</v>
      </c>
      <c r="P74" s="3">
        <f t="shared" ref="P74" si="362">(P73-P$3)^2</f>
        <v>2.6684120815403804E-7</v>
      </c>
      <c r="Q74" s="3">
        <f t="shared" ref="Q74" si="363">(Q73-Q$3)^2</f>
        <v>3.3693454407741654E-7</v>
      </c>
      <c r="R74" s="3">
        <f t="shared" ref="R74" si="364">(R73-R$3)^2</f>
        <v>2.8756505250451725E-7</v>
      </c>
      <c r="S74" s="3">
        <f t="shared" ref="S74" si="365">(S73-S$3)^2</f>
        <v>2.7899524949279595E-7</v>
      </c>
      <c r="T74" s="3">
        <f t="shared" ref="T74" si="366">(T73-T$3)^2</f>
        <v>3.7432960502771639E-7</v>
      </c>
      <c r="U74" s="3">
        <f t="shared" ref="U74" si="367">(U73-U$3)^2</f>
        <v>1.0133472505316389E-9</v>
      </c>
      <c r="V74" s="3">
        <f t="shared" ref="V74" si="368">(V73-V$3)^2</f>
        <v>9.4223161521387854E-7</v>
      </c>
      <c r="W74" s="3">
        <f t="shared" ref="W74" si="369">(W73-W$3)^2</f>
        <v>3.5338015224586301E-5</v>
      </c>
      <c r="X74" s="3">
        <f t="shared" ref="X74" si="370">(X73-X$3)^2</f>
        <v>1.1408563836997755E-5</v>
      </c>
      <c r="Y74" s="3">
        <f t="shared" ref="Y74" si="371">(Y73-Y$3)^2</f>
        <v>0.30948887637155276</v>
      </c>
      <c r="Z74" s="3">
        <f t="shared" ref="Z74" si="372">(Z73-Z$3)^2</f>
        <v>1.1315744643018497</v>
      </c>
      <c r="AA74" s="3">
        <f t="shared" ref="AA74" si="373">(AA73-AA$3)^2</f>
        <v>1.54488274970632</v>
      </c>
      <c r="AB74" s="46">
        <f t="shared" ref="AB74" si="374">(AB73-AB$3)^2</f>
        <v>2.0148296045852736</v>
      </c>
      <c r="AC74" s="47">
        <f t="shared" ref="AC74" si="375">(AC73-AC$3)^2</f>
        <v>2.2895840270931536</v>
      </c>
      <c r="AD74" s="47">
        <f t="shared" ref="AD74" si="376">(AD73-AD$3)^2</f>
        <v>2.0698138760890892</v>
      </c>
      <c r="AE74" s="47">
        <f t="shared" ref="AE74" si="377">(AE73-AE$3)^2</f>
        <v>1.7867271347016607</v>
      </c>
      <c r="AF74" s="48">
        <f t="shared" ref="AF74" si="378">(AF73-AF$3)^2</f>
        <v>9.1752200201155293E-2</v>
      </c>
    </row>
    <row r="75" spans="1:32" ht="15.75" thickBot="1" x14ac:dyDescent="0.3">
      <c r="A75" s="19" t="s">
        <v>30</v>
      </c>
      <c r="B75" s="20">
        <f>(B74/$AF$3)*100</f>
        <v>-10.218995508563413</v>
      </c>
      <c r="C75" s="21">
        <f>((C74)/($AF$3-$AA$3))*100</f>
        <v>62.512570165886594</v>
      </c>
      <c r="D75" s="4" t="s">
        <v>10</v>
      </c>
      <c r="E75" s="5">
        <f>SUM(F75:AA75)</f>
        <v>2.8766595642992905</v>
      </c>
      <c r="F75">
        <f>SQRT(F74)</f>
        <v>0</v>
      </c>
      <c r="G75">
        <f t="shared" ref="G75" si="379">SQRT(G74)</f>
        <v>0</v>
      </c>
      <c r="H75">
        <f t="shared" ref="H75" si="380">SQRT(H74)</f>
        <v>0</v>
      </c>
      <c r="I75">
        <f t="shared" ref="I75" si="381">SQRT(I74)</f>
        <v>1.5495693027593885E-8</v>
      </c>
      <c r="J75">
        <f t="shared" ref="J75" si="382">SQRT(J74)</f>
        <v>1.6505513015215776E-7</v>
      </c>
      <c r="K75">
        <f t="shared" ref="K75" si="383">SQRT(K74)</f>
        <v>4.605653114201071E-6</v>
      </c>
      <c r="L75">
        <f t="shared" ref="L75" si="384">SQRT(L74)</f>
        <v>1.0121500687725387E-5</v>
      </c>
      <c r="M75">
        <f t="shared" ref="M75" si="385">SQRT(M74)</f>
        <v>2.1282916571128305E-5</v>
      </c>
      <c r="N75">
        <f t="shared" ref="N75" si="386">SQRT(N74)</f>
        <v>3.8062623077815616E-5</v>
      </c>
      <c r="O75">
        <f t="shared" ref="O75" si="387">SQRT(O74)</f>
        <v>4.8199630421975382E-4</v>
      </c>
      <c r="P75">
        <f t="shared" ref="P75" si="388">SQRT(P74)</f>
        <v>5.1656675091805711E-4</v>
      </c>
      <c r="Q75">
        <f t="shared" ref="Q75" si="389">SQRT(Q74)</f>
        <v>5.8046063094530065E-4</v>
      </c>
      <c r="R75">
        <f t="shared" ref="R75" si="390">SQRT(R74)</f>
        <v>5.3625092308034051E-4</v>
      </c>
      <c r="S75">
        <f t="shared" ref="S75" si="391">SQRT(S74)</f>
        <v>5.2820000898598626E-4</v>
      </c>
      <c r="T75">
        <f t="shared" ref="T75" si="392">SQRT(T74)</f>
        <v>6.1182481563574749E-4</v>
      </c>
      <c r="U75">
        <f t="shared" ref="U75" si="393">SQRT(U74)</f>
        <v>3.1833115627152159E-5</v>
      </c>
      <c r="V75">
        <f t="shared" ref="V75" si="394">SQRT(V74)</f>
        <v>9.70686156908544E-4</v>
      </c>
      <c r="W75">
        <f t="shared" ref="W75" si="395">SQRT(W74)</f>
        <v>5.9445786414670555E-3</v>
      </c>
      <c r="X75">
        <f t="shared" ref="X75" si="396">SQRT(X74)</f>
        <v>3.3776565599536248E-3</v>
      </c>
      <c r="Y75">
        <f t="shared" ref="Y75" si="397">SQRT(Y74)</f>
        <v>0.55631724435932484</v>
      </c>
      <c r="Z75">
        <f t="shared" ref="Z75" si="398">SQRT(Z74)</f>
        <v>1.0637548892023245</v>
      </c>
      <c r="AA75">
        <f t="shared" ref="AA75" si="399">SQRT(AA74)</f>
        <v>1.2429331235856256</v>
      </c>
      <c r="AB75" s="43">
        <f t="shared" ref="AB75" si="400">SQRT(AB74)</f>
        <v>1.4194469361639672</v>
      </c>
      <c r="AC75" s="44">
        <f t="shared" ref="AC75" si="401">SQRT(AC74)</f>
        <v>1.5131371474830539</v>
      </c>
      <c r="AD75" s="44">
        <f t="shared" ref="AD75" si="402">SQRT(AD74)</f>
        <v>1.4386847730093932</v>
      </c>
      <c r="AE75" s="44">
        <f t="shared" ref="AE75" si="403">SQRT(AE74)</f>
        <v>1.3366851292288924</v>
      </c>
      <c r="AF75" s="45">
        <f t="shared" ref="AF75" si="404">SQRT(AF74)</f>
        <v>0.30290625645759661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0</v>
      </c>
      <c r="G82">
        <f t="shared" ref="G82" si="405">H83-G83</f>
        <v>0</v>
      </c>
      <c r="H82">
        <f t="shared" ref="H82" si="406">I83-H83</f>
        <v>1.5231145169929297E-8</v>
      </c>
      <c r="I82">
        <f t="shared" ref="I82" si="407">J83-I83</f>
        <v>1.4784599590969035E-7</v>
      </c>
      <c r="J82">
        <f t="shared" ref="J82" si="408">K83-J83</f>
        <v>4.4052933534987609E-6</v>
      </c>
      <c r="K82">
        <f t="shared" ref="K82" si="409">L83-K83</f>
        <v>5.5005689268479457E-6</v>
      </c>
      <c r="L82">
        <f t="shared" ref="L82" si="410">M83-L83</f>
        <v>1.1148195610355244E-5</v>
      </c>
      <c r="M82">
        <f t="shared" ref="M82" si="411">N83-M83</f>
        <v>1.67836145652273E-5</v>
      </c>
      <c r="N82">
        <f t="shared" ref="N82" si="412">O83-N83</f>
        <v>2.4349438671356625E-5</v>
      </c>
      <c r="O82">
        <f t="shared" ref="O82" si="413">P83-O83</f>
        <v>6.8738978238137784E-5</v>
      </c>
      <c r="P82">
        <f t="shared" ref="P82" si="414">Q83-P83</f>
        <v>-5.3883667780071649E-5</v>
      </c>
      <c r="Q82">
        <f t="shared" ref="Q82" si="415">R83-Q83</f>
        <v>4.7278526727776728E-5</v>
      </c>
      <c r="R82">
        <f t="shared" ref="R82" si="416">S83-R83</f>
        <v>8.1727984511123096E-5</v>
      </c>
      <c r="S82">
        <f t="shared" ref="S82" si="417">T83-S83</f>
        <v>1.9816254271234662E-4</v>
      </c>
      <c r="T82">
        <f t="shared" ref="T82" si="418">U83-T83</f>
        <v>8.105862881293475E-4</v>
      </c>
      <c r="U82">
        <f t="shared" ref="U82" si="419">V83-U83</f>
        <v>1.8067363963117061E-3</v>
      </c>
      <c r="V82">
        <f t="shared" ref="V82" si="420">W83-V83</f>
        <v>5.956516880654775E-3</v>
      </c>
      <c r="W82">
        <f t="shared" ref="W82" si="421">X83-W83</f>
        <v>7.3161846855737452E-3</v>
      </c>
      <c r="X82">
        <f t="shared" ref="X82" si="422">Y83-X83</f>
        <v>2.2527394466476114E-2</v>
      </c>
      <c r="Y82">
        <f t="shared" ref="Y82" si="423">Z83-Y83</f>
        <v>7.448643228026236E-2</v>
      </c>
      <c r="Z82">
        <f t="shared" ref="Z82" si="424">AA83-Z83</f>
        <v>0.10419244472332943</v>
      </c>
      <c r="AA82">
        <f t="shared" ref="AA82" si="425">AB83-AA83</f>
        <v>0.1625265888474032</v>
      </c>
      <c r="AB82" s="43">
        <f t="shared" ref="AB82" si="426">AC83-AB83</f>
        <v>0.3270822089293659</v>
      </c>
      <c r="AC82" s="44">
        <f t="shared" ref="AC82" si="427">AD83-AC83</f>
        <v>0.44257325171044892</v>
      </c>
      <c r="AD82" s="44">
        <f t="shared" ref="AD82" si="428">AE83-AD83</f>
        <v>0.55747586061137411</v>
      </c>
      <c r="AE82" s="44">
        <f t="shared" ref="AE82" si="429">AF83-AE83</f>
        <v>0.95833171920922289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</v>
      </c>
      <c r="G83">
        <f>$E$3+($C82/($C82+F5))*F4*(EXP(-EXP($A82-$B82*G81)))</f>
        <v>0</v>
      </c>
      <c r="H83">
        <f>$E$3+($C82/($C82+G5))*G4*(EXP(-EXP($A82-$B82*H81)))</f>
        <v>0</v>
      </c>
      <c r="I83">
        <f t="shared" ref="I83:AF83" si="430">$E$3+($C82/($C82+H5))*H4*(EXP(-EXP($A82-$B82*I81)))</f>
        <v>1.5231145169929297E-8</v>
      </c>
      <c r="J83">
        <f t="shared" si="430"/>
        <v>1.6307714107961965E-7</v>
      </c>
      <c r="K83">
        <f t="shared" si="430"/>
        <v>4.5683704945783804E-6</v>
      </c>
      <c r="L83">
        <f t="shared" si="430"/>
        <v>1.0068939421426326E-5</v>
      </c>
      <c r="M83">
        <f t="shared" si="430"/>
        <v>2.121713503178157E-5</v>
      </c>
      <c r="N83">
        <f t="shared" si="430"/>
        <v>3.800074959700887E-5</v>
      </c>
      <c r="O83">
        <f t="shared" si="430"/>
        <v>6.2350188268365495E-5</v>
      </c>
      <c r="P83">
        <f t="shared" si="430"/>
        <v>1.3108916650650328E-4</v>
      </c>
      <c r="Q83">
        <f t="shared" si="430"/>
        <v>7.720549872643163E-5</v>
      </c>
      <c r="R83">
        <f t="shared" si="430"/>
        <v>1.2448402545420836E-4</v>
      </c>
      <c r="S83">
        <f t="shared" si="430"/>
        <v>2.0621200996533145E-4</v>
      </c>
      <c r="T83">
        <f t="shared" si="430"/>
        <v>4.0437455267767808E-4</v>
      </c>
      <c r="U83">
        <f t="shared" si="430"/>
        <v>1.2149608408070255E-3</v>
      </c>
      <c r="V83">
        <f t="shared" si="430"/>
        <v>3.0216972371187316E-3</v>
      </c>
      <c r="W83">
        <f t="shared" si="430"/>
        <v>8.9782141177735062E-3</v>
      </c>
      <c r="X83">
        <f t="shared" si="430"/>
        <v>1.6294398803347251E-2</v>
      </c>
      <c r="Y83">
        <f t="shared" si="430"/>
        <v>3.8821793269823365E-2</v>
      </c>
      <c r="Z83">
        <f t="shared" si="430"/>
        <v>0.11330822555008573</v>
      </c>
      <c r="AA83">
        <f t="shared" si="430"/>
        <v>0.21750067027341516</v>
      </c>
      <c r="AB83" s="43">
        <f t="shared" si="430"/>
        <v>0.38002725912081836</v>
      </c>
      <c r="AC83" s="44">
        <f t="shared" si="430"/>
        <v>0.70710946805018426</v>
      </c>
      <c r="AD83" s="44">
        <f t="shared" si="430"/>
        <v>1.1496827197606332</v>
      </c>
      <c r="AE83" s="44">
        <f t="shared" si="430"/>
        <v>1.7071585803720073</v>
      </c>
      <c r="AF83" s="45">
        <f t="shared" si="430"/>
        <v>2.6654902995812302</v>
      </c>
    </row>
    <row r="84" spans="1:32" x14ac:dyDescent="0.25">
      <c r="A84" s="16" t="s">
        <v>27</v>
      </c>
      <c r="B84" s="17">
        <f>AF83-$AF$3</f>
        <v>-0.29865873252045061</v>
      </c>
      <c r="C84" s="28">
        <f>((AF83-AA83)-($AF$3-$AA$3))</f>
        <v>0.94424907819381509</v>
      </c>
      <c r="D84" s="4" t="s">
        <v>9</v>
      </c>
      <c r="E84" s="5">
        <f>SUM(F84:AA84)</f>
        <v>2.9859403122667358</v>
      </c>
      <c r="F84" s="3">
        <f>(F83-F$3)^2</f>
        <v>0</v>
      </c>
      <c r="G84" s="3">
        <f t="shared" ref="G84" si="431">(G83-G$3)^2</f>
        <v>0</v>
      </c>
      <c r="H84" s="3">
        <f t="shared" ref="H84" si="432">(H83-H$3)^2</f>
        <v>0</v>
      </c>
      <c r="I84" s="3">
        <f t="shared" ref="I84" si="433">(I83-I$3)^2</f>
        <v>2.3198778318746058E-16</v>
      </c>
      <c r="J84" s="3">
        <f t="shared" ref="J84" si="434">(J83-J$3)^2</f>
        <v>2.6594153942702171E-14</v>
      </c>
      <c r="K84" s="3">
        <f t="shared" ref="K84" si="435">(K83-K$3)^2</f>
        <v>2.0870008975734318E-11</v>
      </c>
      <c r="L84" s="3">
        <f t="shared" ref="L84" si="436">(L83-L$3)^2</f>
        <v>1.0138354107235312E-10</v>
      </c>
      <c r="M84" s="3">
        <f t="shared" ref="M84" si="437">(M83-M$3)^2</f>
        <v>4.5016681895685272E-10</v>
      </c>
      <c r="N84" s="3">
        <f t="shared" ref="N84" si="438">(N83-N$3)^2</f>
        <v>1.4440569699345698E-9</v>
      </c>
      <c r="O84" s="3">
        <f t="shared" ref="O84" si="439">(O83-O$3)^2</f>
        <v>2.3235997729929911E-7</v>
      </c>
      <c r="P84" s="3">
        <f t="shared" ref="P84" si="440">(P83-P$3)^2</f>
        <v>2.6685033005093534E-7</v>
      </c>
      <c r="Q84" s="3">
        <f t="shared" ref="Q84" si="441">(Q83-Q$3)^2</f>
        <v>3.3691264300922088E-7</v>
      </c>
      <c r="R84" s="3">
        <f t="shared" ref="R84" si="442">(R83-R$3)^2</f>
        <v>2.8751691528330637E-7</v>
      </c>
      <c r="S84" s="3">
        <f t="shared" ref="S84" si="443">(S83-S$3)^2</f>
        <v>2.7891922138071039E-7</v>
      </c>
      <c r="T84" s="3">
        <f t="shared" ref="T84" si="444">(T83-T$3)^2</f>
        <v>3.7419896382469431E-7</v>
      </c>
      <c r="U84" s="3">
        <f t="shared" ref="U84" si="445">(U83-U$3)^2</f>
        <v>1.0019063975383864E-9</v>
      </c>
      <c r="V84" s="3">
        <f t="shared" ref="V84" si="446">(V83-V$3)^2</f>
        <v>9.4243472783447796E-7</v>
      </c>
      <c r="W84" s="3">
        <f t="shared" ref="W84" si="447">(W83-W$3)^2</f>
        <v>3.5332376663654815E-5</v>
      </c>
      <c r="X84" s="3">
        <f t="shared" ref="X84" si="448">(X83-X$3)^2</f>
        <v>1.1397891766451517E-5</v>
      </c>
      <c r="Y84" s="3">
        <f t="shared" ref="Y84" si="449">(Y83-Y$3)^2</f>
        <v>0.30949262672611216</v>
      </c>
      <c r="Z84" s="3">
        <f t="shared" ref="Z84" si="450">(Z83-Z$3)^2</f>
        <v>1.1315784071264754</v>
      </c>
      <c r="AA84" s="3">
        <f t="shared" ref="AA84" si="451">(AA83-AA$3)^2</f>
        <v>1.5448198259345289</v>
      </c>
      <c r="AB84" s="46">
        <f t="shared" ref="AB84" si="452">(AB83-AB$3)^2</f>
        <v>2.0144950699475026</v>
      </c>
      <c r="AC84" s="47">
        <f t="shared" ref="AC84" si="453">(AC83-AC$3)^2</f>
        <v>2.2883837359533068</v>
      </c>
      <c r="AD84" s="47">
        <f t="shared" ref="AD84" si="454">(AD83-AD$3)^2</f>
        <v>2.0669588534441994</v>
      </c>
      <c r="AE84" s="47">
        <f t="shared" ref="AE84" si="455">(AE83-AE$3)^2</f>
        <v>1.7812083795277931</v>
      </c>
      <c r="AF84" s="48">
        <f t="shared" ref="AF84" si="456">(AF83-AF$3)^2</f>
        <v>8.9197038510722068E-2</v>
      </c>
    </row>
    <row r="85" spans="1:32" ht="15.75" thickBot="1" x14ac:dyDescent="0.3">
      <c r="A85" s="19" t="s">
        <v>30</v>
      </c>
      <c r="B85" s="20">
        <f>(B84/$AF$3)*100</f>
        <v>-10.075698937063619</v>
      </c>
      <c r="C85" s="29">
        <f>((C84)/($AF$3-$AA$3))*100</f>
        <v>62.793350720927045</v>
      </c>
      <c r="D85" s="4" t="s">
        <v>10</v>
      </c>
      <c r="E85" s="5">
        <f>SUM(F85:AA85)</f>
        <v>2.8766369329312176</v>
      </c>
      <c r="F85">
        <f>SQRT(F84)</f>
        <v>0</v>
      </c>
      <c r="G85">
        <f t="shared" ref="G85" si="457">SQRT(G84)</f>
        <v>0</v>
      </c>
      <c r="H85">
        <f t="shared" ref="H85" si="458">SQRT(H84)</f>
        <v>0</v>
      </c>
      <c r="I85">
        <f t="shared" ref="I85" si="459">SQRT(I84)</f>
        <v>1.5231145169929297E-8</v>
      </c>
      <c r="J85">
        <f t="shared" ref="J85" si="460">SQRT(J84)</f>
        <v>1.6307714107961965E-7</v>
      </c>
      <c r="K85">
        <f t="shared" ref="K85" si="461">SQRT(K84)</f>
        <v>4.5683704945783804E-6</v>
      </c>
      <c r="L85">
        <f t="shared" ref="L85" si="462">SQRT(L84)</f>
        <v>1.0068939421426326E-5</v>
      </c>
      <c r="M85">
        <f t="shared" ref="M85" si="463">SQRT(M84)</f>
        <v>2.121713503178157E-5</v>
      </c>
      <c r="N85">
        <f t="shared" ref="N85" si="464">SQRT(N84)</f>
        <v>3.800074959700887E-5</v>
      </c>
      <c r="O85">
        <f t="shared" ref="O85" si="465">SQRT(O84)</f>
        <v>4.8203731940514637E-4</v>
      </c>
      <c r="P85">
        <f t="shared" ref="P85" si="466">SQRT(P84)</f>
        <v>5.1657558019222642E-4</v>
      </c>
      <c r="Q85">
        <f t="shared" ref="Q85" si="467">SQRT(Q84)</f>
        <v>5.8044176539013875E-4</v>
      </c>
      <c r="R85">
        <f t="shared" ref="R85" si="468">SQRT(R84)</f>
        <v>5.3620603808919045E-4</v>
      </c>
      <c r="S85">
        <f t="shared" ref="S85" si="469">SQRT(S84)</f>
        <v>5.2812803502627127E-4</v>
      </c>
      <c r="T85">
        <f t="shared" ref="T85" si="470">SQRT(T84)</f>
        <v>6.1171804274902201E-4</v>
      </c>
      <c r="U85">
        <f t="shared" ref="U85" si="471">SQRT(U84)</f>
        <v>3.1652905041060393E-5</v>
      </c>
      <c r="V85">
        <f t="shared" ref="V85" si="472">SQRT(V84)</f>
        <v>9.7079077448978569E-4</v>
      </c>
      <c r="W85">
        <f t="shared" ref="W85" si="473">SQRT(W84)</f>
        <v>5.9441043617735057E-3</v>
      </c>
      <c r="X85">
        <f t="shared" ref="X85" si="474">SQRT(X84)</f>
        <v>3.3760763863472515E-3</v>
      </c>
      <c r="Y85">
        <f t="shared" ref="Y85" si="475">SQRT(Y84)</f>
        <v>0.55632061504685604</v>
      </c>
      <c r="Z85">
        <f t="shared" ref="Z85" si="476">SQRT(Z84)</f>
        <v>1.0637567424587613</v>
      </c>
      <c r="AA85">
        <f t="shared" ref="AA85" si="477">SQRT(AA84)</f>
        <v>1.2429078107142657</v>
      </c>
      <c r="AB85" s="43">
        <f t="shared" ref="AB85" si="478">SQRT(AB84)</f>
        <v>1.4193290914891805</v>
      </c>
      <c r="AC85" s="44">
        <f t="shared" ref="AC85" si="479">SQRT(AC84)</f>
        <v>1.5127404721079247</v>
      </c>
      <c r="AD85" s="44">
        <f t="shared" ref="AD85" si="480">SQRT(AD84)</f>
        <v>1.4376921970450418</v>
      </c>
      <c r="AE85" s="44">
        <f t="shared" ref="AE85" si="481">SQRT(AE84)</f>
        <v>1.3346191889553338</v>
      </c>
      <c r="AF85" s="45">
        <f t="shared" ref="AF85" si="482">SQRT(AF84)</f>
        <v>0.29865873252045061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</v>
      </c>
      <c r="B2" s="61">
        <f>'Models check 1995-2017-2022'!$F$4</f>
        <v>0</v>
      </c>
      <c r="C2" s="61">
        <f>'Models check 1995-2017-2022'!$G$4</f>
        <v>0</v>
      </c>
      <c r="D2" s="61">
        <f>'Models check 1995-2017-2022'!$H$4</f>
        <v>1.7E-5</v>
      </c>
      <c r="E2" s="61">
        <f>'Models check 1995-2017-2022'!$I$4</f>
        <v>1.2701010101010099E-4</v>
      </c>
      <c r="F2" s="61">
        <f>'Models check 1995-2017-2022'!$J$4</f>
        <v>2.5417524986301372E-3</v>
      </c>
      <c r="G2" s="61">
        <f>'Models check 1995-2017-2022'!$K$4</f>
        <v>4.0904888E-3</v>
      </c>
      <c r="H2" s="61">
        <f>'Models check 1995-2017-2022'!$L$4</f>
        <v>6.4229888000000004E-3</v>
      </c>
      <c r="I2" s="61">
        <f>'Models check 1995-2017-2022'!$M$4</f>
        <v>8.7364609568000001E-3</v>
      </c>
      <c r="J2" s="61">
        <f>'Models check 1995-2017-2022'!$N$4</f>
        <v>1.1080186984197261E-2</v>
      </c>
      <c r="K2" s="61">
        <f>'Models check 1995-2017-2022'!$O$4</f>
        <v>1.8306068822691691E-2</v>
      </c>
      <c r="L2" s="61">
        <f>'Models check 1995-2017-2022'!$P$4</f>
        <v>8.6033285768078224E-3</v>
      </c>
      <c r="M2" s="61">
        <f>'Models check 1995-2017-2022'!$Q$4</f>
        <v>1.1229127052818351E-2</v>
      </c>
      <c r="N2" s="61">
        <f>'Models check 1995-2017-2022'!$R$4</f>
        <v>1.526054507966533E-2</v>
      </c>
      <c r="O2" s="61">
        <f>'Models check 1995-2017-2022'!$S$4</f>
        <v>2.4859290481539131E-2</v>
      </c>
      <c r="P2" s="61">
        <f>'Models check 1995-2017-2022'!$T$4</f>
        <v>6.2774645041868041E-2</v>
      </c>
      <c r="Q2" s="61">
        <f>'Models check 1995-2017-2022'!$U$4</f>
        <v>0.13265601959489501</v>
      </c>
      <c r="R2" s="61">
        <f>'Models check 1995-2017-2022'!$V$4</f>
        <v>0.33833680882621792</v>
      </c>
      <c r="S2" s="61">
        <f>'Models check 1995-2017-2022'!$W$4</f>
        <v>0.53213793025070777</v>
      </c>
      <c r="T2" s="61">
        <f>'Models check 1995-2017-2022'!$X$4</f>
        <v>1.1085761069722511</v>
      </c>
      <c r="U2" s="61">
        <f>'Models check 1995-2017-2022'!$Y$4</f>
        <v>2.852893519694641</v>
      </c>
      <c r="V2" s="61">
        <f>'Models check 1995-2017-2022'!$Z$4</f>
        <v>4.8665241636508876</v>
      </c>
      <c r="W2" s="61">
        <f>'Models check 1995-2017-2022'!$AA$4</f>
        <v>7.6118941723343028</v>
      </c>
      <c r="X2" s="61">
        <f>'Models check 1995-2017-2022'!$AB$4</f>
        <v>12.766447466689151</v>
      </c>
      <c r="Y2" s="61">
        <f>'Models check 1995-2017-2022'!$AC$4</f>
        <v>18.830686723735319</v>
      </c>
      <c r="Z2" s="61">
        <f>'Models check 1995-2017-2022'!$AD$4</f>
        <v>25.520673652514699</v>
      </c>
      <c r="AA2" s="61">
        <f>'Models check 1995-2017-2022'!$AE$4</f>
        <v>36.575341105887041</v>
      </c>
      <c r="AB2" s="61">
        <f>'Models check 1995-2017-2022'!$AF$4</f>
        <v>54.779900763404633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1.7E-5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1.2701010101010099E-4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2.5417524986301372E-3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4.0904888E-3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6.4229888000000004E-3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8.7364609568000001E-3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1.1080186984197261E-2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1.8306068822691691E-2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8.6033285768078224E-3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1.1229127052818351E-2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1.526054507966533E-2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2.4859290481539131E-2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6.2774645041868041E-2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0.13265601959489501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0.33833680882621792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0.53213793025070777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1.1085761069722511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2.852893519694641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4.8665241636508876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7.6118941723343028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12.766447466689151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18.830686723735319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25.520673652514699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36.575341105887041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54.779900763404633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0</v>
      </c>
      <c r="I3" s="7">
        <f>'Models check 1995-2017-2022'!I3</f>
        <v>0</v>
      </c>
      <c r="J3" s="7">
        <f>'Models check 1995-2017-2022'!J3</f>
        <v>0</v>
      </c>
      <c r="K3" s="7">
        <f>'Models check 1995-2017-2022'!K3</f>
        <v>0</v>
      </c>
      <c r="L3" s="7">
        <f>'Models check 1995-2017-2022'!L3</f>
        <v>0</v>
      </c>
      <c r="M3" s="7">
        <f>'Models check 1995-2017-2022'!M3</f>
        <v>0</v>
      </c>
      <c r="N3" s="7">
        <f>'Models check 1995-2017-2022'!N3</f>
        <v>0</v>
      </c>
      <c r="O3" s="7">
        <f>'Models check 1995-2017-2022'!O3</f>
        <v>5.4438750767351186E-4</v>
      </c>
      <c r="P3" s="7">
        <f>'Models check 1995-2017-2022'!P3</f>
        <v>6.476647466987297E-4</v>
      </c>
      <c r="Q3" s="7">
        <f>'Models check 1995-2017-2022'!Q3</f>
        <v>6.5764726411657033E-4</v>
      </c>
      <c r="R3" s="7">
        <f>'Models check 1995-2017-2022'!R3</f>
        <v>6.6069006354339875E-4</v>
      </c>
      <c r="S3" s="7">
        <f>'Models check 1995-2017-2022'!S3</f>
        <v>7.3434004499160278E-4</v>
      </c>
      <c r="T3" s="7">
        <f>'Models check 1995-2017-2022'!T3</f>
        <v>1.0160925954267E-3</v>
      </c>
      <c r="U3" s="7">
        <f>'Models check 1995-2017-2022'!U3</f>
        <v>1.2466137458480859E-3</v>
      </c>
      <c r="V3" s="7">
        <f>'Models check 1995-2017-2022'!V3</f>
        <v>2.0509064626289459E-3</v>
      </c>
      <c r="W3" s="7">
        <f>'Models check 1995-2017-2022'!W3</f>
        <v>3.0341097560000001E-3</v>
      </c>
      <c r="X3" s="7">
        <f>'Models check 1995-2017-2022'!X3</f>
        <v>1.2918322417E-2</v>
      </c>
      <c r="Y3" s="7">
        <f>'Models check 1995-2017-2022'!Y3</f>
        <v>0.59514240831667942</v>
      </c>
      <c r="Z3" s="7">
        <f>'Models check 1995-2017-2022'!Z3</f>
        <v>1.177064968008847</v>
      </c>
      <c r="AA3" s="7">
        <f>'Models check 1995-2017-2022'!AA3</f>
        <v>1.4604084809876809</v>
      </c>
      <c r="AB3" s="36">
        <f>'Models check 1995-2017-2022'!AB3</f>
        <v>1.799356350609999</v>
      </c>
      <c r="AC3" s="7">
        <f>'Models check 1995-2017-2022'!AC3</f>
        <v>2.2198499401581091</v>
      </c>
      <c r="AD3" s="7">
        <f>'Models check 1995-2017-2022'!AD3</f>
        <v>2.587374916805675</v>
      </c>
      <c r="AE3" s="7">
        <f>'Models check 1995-2017-2022'!AE3</f>
        <v>3.0417777693273411</v>
      </c>
      <c r="AF3" s="37">
        <f>'Models check 1995-2017-2022'!AF3</f>
        <v>2.9641490321016808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5.4438750767351186E-4</v>
      </c>
      <c r="P8" s="3">
        <f t="shared" si="0"/>
        <v>1.0327723902521784E-4</v>
      </c>
      <c r="Q8" s="3">
        <f t="shared" si="0"/>
        <v>9.9825174178406291E-6</v>
      </c>
      <c r="R8" s="3">
        <f t="shared" si="0"/>
        <v>3.0427994268284212E-6</v>
      </c>
      <c r="S8" s="3">
        <f t="shared" si="0"/>
        <v>7.3649981448204024E-5</v>
      </c>
      <c r="T8" s="3">
        <f t="shared" si="0"/>
        <v>2.8175255043509726E-4</v>
      </c>
      <c r="U8" s="3">
        <f t="shared" si="0"/>
        <v>2.3052115042138588E-4</v>
      </c>
      <c r="V8" s="3">
        <f t="shared" si="0"/>
        <v>8.0429271678086E-4</v>
      </c>
      <c r="W8" s="3">
        <f t="shared" si="0"/>
        <v>9.8320329337105421E-4</v>
      </c>
      <c r="X8" s="3">
        <f t="shared" si="0"/>
        <v>9.8842126609999994E-3</v>
      </c>
      <c r="Y8" s="3">
        <f t="shared" si="0"/>
        <v>0.58222408589967944</v>
      </c>
      <c r="Z8" s="3">
        <f t="shared" si="0"/>
        <v>0.58192255969216755</v>
      </c>
      <c r="AA8" s="3">
        <f t="shared" si="0"/>
        <v>0.28334351297883398</v>
      </c>
      <c r="AB8" s="46">
        <f t="shared" si="0"/>
        <v>0.33894786962231804</v>
      </c>
      <c r="AC8" s="47">
        <f t="shared" si="0"/>
        <v>0.42049358954811011</v>
      </c>
      <c r="AD8" s="47">
        <f t="shared" si="0"/>
        <v>0.36752497664756589</v>
      </c>
      <c r="AE8" s="47">
        <f t="shared" si="0"/>
        <v>0.45440285252166612</v>
      </c>
      <c r="AF8" s="48">
        <f t="shared" si="0"/>
        <v>-7.7628737225660327E-2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9791589.806157209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123.12380534269411</v>
      </c>
      <c r="I11">
        <f t="shared" si="59"/>
        <v>269.44127747460027</v>
      </c>
      <c r="J11">
        <f t="shared" si="59"/>
        <v>521.01276090680142</v>
      </c>
      <c r="K11">
        <f t="shared" si="59"/>
        <v>933.28445632385876</v>
      </c>
      <c r="L11">
        <f t="shared" si="59"/>
        <v>1588.0105389161581</v>
      </c>
      <c r="M11">
        <f t="shared" si="59"/>
        <v>2605.0289226797031</v>
      </c>
      <c r="N11">
        <f t="shared" si="59"/>
        <v>4159.0244064512472</v>
      </c>
      <c r="O11">
        <f t="shared" si="59"/>
        <v>6503.1371068932822</v>
      </c>
      <c r="P11">
        <f t="shared" si="59"/>
        <v>10002.490302984192</v>
      </c>
      <c r="Q11">
        <f t="shared" si="59"/>
        <v>15179.897742354877</v>
      </c>
      <c r="R11">
        <f t="shared" si="59"/>
        <v>22779.247770254875</v>
      </c>
      <c r="S11">
        <f t="shared" si="59"/>
        <v>33850.768372787177</v>
      </c>
      <c r="T11">
        <f t="shared" si="59"/>
        <v>49863.94437429629</v>
      </c>
      <c r="U11">
        <f t="shared" si="59"/>
        <v>72853.649248096961</v>
      </c>
      <c r="V11">
        <f t="shared" si="59"/>
        <v>105602.02361157919</v>
      </c>
      <c r="W11">
        <f t="shared" si="59"/>
        <v>151857.90653063622</v>
      </c>
      <c r="X11">
        <f t="shared" si="59"/>
        <v>216573.58972247792</v>
      </c>
      <c r="Y11">
        <f t="shared" si="59"/>
        <v>305543.39863532141</v>
      </c>
      <c r="Z11">
        <f t="shared" si="59"/>
        <v>427263.84237176966</v>
      </c>
      <c r="AA11">
        <f t="shared" si="59"/>
        <v>592015.33658643265</v>
      </c>
      <c r="AB11" s="43">
        <f t="shared" si="59"/>
        <v>810887.40455382527</v>
      </c>
      <c r="AC11" s="44">
        <f t="shared" si="59"/>
        <v>1096546.1292574061</v>
      </c>
      <c r="AD11" s="44">
        <f t="shared" si="59"/>
        <v>1462390.226549906</v>
      </c>
      <c r="AE11" s="44">
        <f t="shared" si="59"/>
        <v>1920257.146142588</v>
      </c>
      <c r="AF11" s="45">
        <f t="shared" si="59"/>
        <v>2481366.8624243196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10651.7572295228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11.096116678491359</v>
      </c>
      <c r="I12">
        <f t="shared" si="60"/>
        <v>16.414666535589454</v>
      </c>
      <c r="J12">
        <f t="shared" si="60"/>
        <v>22.825703952053733</v>
      </c>
      <c r="K12">
        <f t="shared" si="60"/>
        <v>30.549704684724183</v>
      </c>
      <c r="L12">
        <f t="shared" si="60"/>
        <v>39.849849923383125</v>
      </c>
      <c r="M12">
        <f t="shared" si="60"/>
        <v>51.039483957811555</v>
      </c>
      <c r="N12">
        <f t="shared" si="60"/>
        <v>64.490498574993566</v>
      </c>
      <c r="O12">
        <f t="shared" si="60"/>
        <v>80.642030647133893</v>
      </c>
      <c r="P12">
        <f t="shared" si="60"/>
        <v>100.01245073981634</v>
      </c>
      <c r="Q12">
        <f t="shared" si="60"/>
        <v>123.20672766677507</v>
      </c>
      <c r="R12">
        <f t="shared" si="60"/>
        <v>150.9279555624301</v>
      </c>
      <c r="S12">
        <f t="shared" si="60"/>
        <v>183.98578307246237</v>
      </c>
      <c r="T12">
        <f t="shared" si="60"/>
        <v>223.3023608793608</v>
      </c>
      <c r="U12">
        <f t="shared" si="60"/>
        <v>269.91415162621053</v>
      </c>
      <c r="V12">
        <f t="shared" si="60"/>
        <v>324.96464978760258</v>
      </c>
      <c r="W12">
        <f t="shared" si="60"/>
        <v>389.68950015446427</v>
      </c>
      <c r="X12">
        <f t="shared" si="60"/>
        <v>465.37467670950673</v>
      </c>
      <c r="Y12">
        <f t="shared" si="60"/>
        <v>552.75980193509133</v>
      </c>
      <c r="Z12">
        <f t="shared" si="60"/>
        <v>653.65422233147831</v>
      </c>
      <c r="AA12">
        <f t="shared" si="60"/>
        <v>769.42532879184103</v>
      </c>
      <c r="AB12" s="43">
        <f t="shared" si="60"/>
        <v>900.49286757521031</v>
      </c>
      <c r="AC12" s="44">
        <f t="shared" si="60"/>
        <v>1047.1609853587013</v>
      </c>
      <c r="AD12" s="44">
        <f t="shared" si="60"/>
        <v>1209.2932756572766</v>
      </c>
      <c r="AE12" s="44">
        <f t="shared" si="60"/>
        <v>1385.7334325701274</v>
      </c>
      <c r="AF12" s="45">
        <f t="shared" si="60"/>
        <v>1575.2354942751638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0</v>
      </c>
      <c r="K15" s="3">
        <f t="shared" si="61"/>
        <v>0</v>
      </c>
      <c r="L15" s="3">
        <f t="shared" si="61"/>
        <v>0</v>
      </c>
      <c r="M15" s="3">
        <f t="shared" si="61"/>
        <v>0</v>
      </c>
      <c r="N15" s="3">
        <f t="shared" si="61"/>
        <v>0</v>
      </c>
      <c r="O15" s="3">
        <f t="shared" si="61"/>
        <v>5.4438750767351186E-4</v>
      </c>
      <c r="P15" s="3">
        <f t="shared" si="61"/>
        <v>1.0327723902521784E-4</v>
      </c>
      <c r="Q15" s="3">
        <f t="shared" si="61"/>
        <v>9.9825174178406291E-6</v>
      </c>
      <c r="R15" s="3">
        <f t="shared" si="61"/>
        <v>3.0427994268284212E-6</v>
      </c>
      <c r="S15" s="3">
        <f t="shared" si="61"/>
        <v>7.3649981448204024E-5</v>
      </c>
      <c r="T15" s="3">
        <f t="shared" si="61"/>
        <v>2.8175255043509726E-4</v>
      </c>
      <c r="U15" s="3">
        <f t="shared" si="61"/>
        <v>2.3052115042138588E-4</v>
      </c>
      <c r="V15" s="3">
        <f t="shared" si="61"/>
        <v>8.0429271678086E-4</v>
      </c>
      <c r="W15" s="3">
        <f t="shared" si="61"/>
        <v>9.8320329337105421E-4</v>
      </c>
      <c r="X15" s="3">
        <f t="shared" si="61"/>
        <v>9.8842126609999994E-3</v>
      </c>
      <c r="Y15" s="3">
        <f t="shared" si="61"/>
        <v>0.58222408589967944</v>
      </c>
      <c r="Z15" s="3">
        <f t="shared" si="61"/>
        <v>0.58192255969216755</v>
      </c>
      <c r="AA15" s="3">
        <f t="shared" si="61"/>
        <v>0.28334351297883398</v>
      </c>
      <c r="AB15" s="46">
        <f t="shared" si="61"/>
        <v>0.33894786962231804</v>
      </c>
      <c r="AC15" s="47">
        <f t="shared" si="61"/>
        <v>0.42049358954811011</v>
      </c>
      <c r="AD15" s="47">
        <f t="shared" si="61"/>
        <v>0.36752497664756589</v>
      </c>
      <c r="AE15" s="47">
        <f t="shared" si="61"/>
        <v>0.45440285252166612</v>
      </c>
      <c r="AF15" s="48">
        <f t="shared" si="61"/>
        <v>-7.7628737225660327E-2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10147887.096113481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89.467419147782692</v>
      </c>
      <c r="I18">
        <f>(I3-I17)^2</f>
        <v>203.78318488358266</v>
      </c>
      <c r="J18">
        <f t="shared" si="120"/>
        <v>408.83929064316277</v>
      </c>
      <c r="K18">
        <f t="shared" si="120"/>
        <v>757.5598154568595</v>
      </c>
      <c r="L18">
        <f t="shared" si="120"/>
        <v>1329.6196619722245</v>
      </c>
      <c r="M18">
        <f t="shared" si="120"/>
        <v>2243.8739768993237</v>
      </c>
      <c r="N18">
        <f t="shared" si="120"/>
        <v>3676.1442739744439</v>
      </c>
      <c r="O18">
        <f t="shared" si="120"/>
        <v>5884.3609536730537</v>
      </c>
      <c r="P18">
        <f t="shared" si="120"/>
        <v>9244.2700342186345</v>
      </c>
      <c r="Q18">
        <f t="shared" si="120"/>
        <v>14298.186395854667</v>
      </c>
      <c r="R18">
        <f t="shared" si="120"/>
        <v>21822.348981654173</v>
      </c>
      <c r="S18">
        <f t="shared" si="120"/>
        <v>32917.175374462058</v>
      </c>
      <c r="T18">
        <f t="shared" si="120"/>
        <v>49126.048869405793</v>
      </c>
      <c r="U18">
        <f t="shared" si="120"/>
        <v>72587.82808358685</v>
      </c>
      <c r="V18">
        <f t="shared" si="120"/>
        <v>106224.95445965814</v>
      </c>
      <c r="W18">
        <f t="shared" si="120"/>
        <v>153968.11259215706</v>
      </c>
      <c r="X18">
        <f t="shared" si="120"/>
        <v>220996.56646192961</v>
      </c>
      <c r="Y18">
        <f t="shared" si="120"/>
        <v>313371.64903630037</v>
      </c>
      <c r="Z18">
        <f t="shared" si="120"/>
        <v>439920.83197188273</v>
      </c>
      <c r="AA18">
        <f t="shared" si="120"/>
        <v>611331.85759745049</v>
      </c>
      <c r="AB18" s="43">
        <f t="shared" si="120"/>
        <v>839209.37103572872</v>
      </c>
      <c r="AC18" s="44">
        <f t="shared" si="120"/>
        <v>1136965.5852743811</v>
      </c>
      <c r="AD18" s="44">
        <f t="shared" si="120"/>
        <v>1519176.0341711936</v>
      </c>
      <c r="AE18" s="44">
        <f t="shared" si="120"/>
        <v>1999581.6043520409</v>
      </c>
      <c r="AF18" s="45">
        <f t="shared" si="120"/>
        <v>2592513.828138012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10769.102401370976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9.4587218559265551</v>
      </c>
      <c r="I19">
        <f t="shared" si="121"/>
        <v>14.275264792065423</v>
      </c>
      <c r="J19">
        <f t="shared" si="121"/>
        <v>20.219774742641491</v>
      </c>
      <c r="K19">
        <f t="shared" si="121"/>
        <v>27.523804523663866</v>
      </c>
      <c r="L19">
        <f t="shared" si="121"/>
        <v>36.463950169615806</v>
      </c>
      <c r="M19">
        <f t="shared" si="121"/>
        <v>47.369546935761626</v>
      </c>
      <c r="N19">
        <f t="shared" si="121"/>
        <v>60.631215343042925</v>
      </c>
      <c r="O19">
        <f t="shared" si="121"/>
        <v>76.70958840766292</v>
      </c>
      <c r="P19">
        <f t="shared" si="121"/>
        <v>96.147127020096832</v>
      </c>
      <c r="Q19">
        <f t="shared" si="121"/>
        <v>119.57502413068821</v>
      </c>
      <c r="R19">
        <f t="shared" si="121"/>
        <v>147.7238944167604</v>
      </c>
      <c r="S19">
        <f t="shared" si="121"/>
        <v>181.43091074693436</v>
      </c>
      <c r="T19">
        <f t="shared" si="121"/>
        <v>221.64396871876707</v>
      </c>
      <c r="U19">
        <f t="shared" si="121"/>
        <v>269.42128364995006</v>
      </c>
      <c r="V19">
        <f t="shared" si="121"/>
        <v>325.92169989072244</v>
      </c>
      <c r="W19">
        <f t="shared" si="121"/>
        <v>392.38770698399441</v>
      </c>
      <c r="X19">
        <f t="shared" si="121"/>
        <v>470.10271905396337</v>
      </c>
      <c r="Y19">
        <f t="shared" si="121"/>
        <v>559.79607808227843</v>
      </c>
      <c r="Z19">
        <f t="shared" si="121"/>
        <v>663.26528024002789</v>
      </c>
      <c r="AA19">
        <f t="shared" si="121"/>
        <v>781.8771371497254</v>
      </c>
      <c r="AB19" s="43">
        <f t="shared" si="121"/>
        <v>916.08371398891745</v>
      </c>
      <c r="AC19" s="44">
        <f t="shared" si="121"/>
        <v>1066.285883463896</v>
      </c>
      <c r="AD19" s="44">
        <f t="shared" si="121"/>
        <v>1232.5485930263333</v>
      </c>
      <c r="AE19" s="44">
        <f t="shared" si="121"/>
        <v>1414.0656294359328</v>
      </c>
      <c r="AF19" s="45">
        <f t="shared" si="121"/>
        <v>1610.1285129262235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0</v>
      </c>
      <c r="K23" s="3">
        <f t="shared" si="122"/>
        <v>0</v>
      </c>
      <c r="L23" s="3">
        <f t="shared" si="122"/>
        <v>0</v>
      </c>
      <c r="M23" s="3">
        <f t="shared" si="122"/>
        <v>0</v>
      </c>
      <c r="N23" s="3">
        <f t="shared" si="122"/>
        <v>0</v>
      </c>
      <c r="O23" s="3">
        <f t="shared" si="122"/>
        <v>5.4438750767351186E-4</v>
      </c>
      <c r="P23" s="3">
        <f t="shared" si="122"/>
        <v>1.0327723902521784E-4</v>
      </c>
      <c r="Q23" s="3">
        <f t="shared" si="122"/>
        <v>9.9825174178406291E-6</v>
      </c>
      <c r="R23" s="3">
        <f t="shared" si="122"/>
        <v>3.0427994268284212E-6</v>
      </c>
      <c r="S23" s="3">
        <f t="shared" si="122"/>
        <v>7.3649981448204024E-5</v>
      </c>
      <c r="T23" s="3">
        <f t="shared" si="122"/>
        <v>2.8175255043509726E-4</v>
      </c>
      <c r="U23" s="3">
        <f t="shared" si="122"/>
        <v>2.3052115042138588E-4</v>
      </c>
      <c r="V23" s="3">
        <f t="shared" si="122"/>
        <v>8.0429271678086E-4</v>
      </c>
      <c r="W23" s="3">
        <f t="shared" si="122"/>
        <v>9.8320329337105421E-4</v>
      </c>
      <c r="X23" s="3">
        <f t="shared" si="122"/>
        <v>9.8842126609999994E-3</v>
      </c>
      <c r="Y23" s="3">
        <f t="shared" si="122"/>
        <v>0.58222408589967944</v>
      </c>
      <c r="Z23" s="3">
        <f t="shared" si="122"/>
        <v>0.58192255969216755</v>
      </c>
      <c r="AA23" s="3">
        <f t="shared" si="122"/>
        <v>0.28334351297883398</v>
      </c>
      <c r="AB23" s="46">
        <f t="shared" si="122"/>
        <v>0.33894786962231804</v>
      </c>
      <c r="AC23" s="47">
        <f t="shared" si="122"/>
        <v>0.42049358954811011</v>
      </c>
      <c r="AD23" s="47">
        <f t="shared" si="122"/>
        <v>0.36752497664756589</v>
      </c>
      <c r="AE23" s="47">
        <f t="shared" si="122"/>
        <v>0.45440285252166612</v>
      </c>
      <c r="AF23" s="48">
        <f t="shared" si="122"/>
        <v>-7.7628737225660327E-2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10894305.352759637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53.157850492037007</v>
      </c>
      <c r="I26">
        <f t="shared" si="153"/>
        <v>127.96626815400388</v>
      </c>
      <c r="J26">
        <f t="shared" si="153"/>
        <v>270.60731827292631</v>
      </c>
      <c r="K26">
        <f t="shared" si="153"/>
        <v>527.09042124598852</v>
      </c>
      <c r="L26">
        <f t="shared" si="153"/>
        <v>969.81073000664946</v>
      </c>
      <c r="M26">
        <f t="shared" si="153"/>
        <v>1710.9990307935741</v>
      </c>
      <c r="N26">
        <f t="shared" si="153"/>
        <v>2922.3199770134015</v>
      </c>
      <c r="O26">
        <f t="shared" si="153"/>
        <v>4862.9871644622945</v>
      </c>
      <c r="P26">
        <f t="shared" si="153"/>
        <v>7920.007472225052</v>
      </c>
      <c r="Q26">
        <f t="shared" si="153"/>
        <v>12663.653363900012</v>
      </c>
      <c r="R26">
        <f t="shared" si="153"/>
        <v>19924.106651260357</v>
      </c>
      <c r="S26">
        <f t="shared" si="153"/>
        <v>30894.058279748282</v>
      </c>
      <c r="T26">
        <f t="shared" si="153"/>
        <v>47262.985511729261</v>
      </c>
      <c r="U26">
        <f t="shared" si="153"/>
        <v>71387.897073203378</v>
      </c>
      <c r="V26">
        <f t="shared" si="153"/>
        <v>106501.31688428005</v>
      </c>
      <c r="W26">
        <f t="shared" si="153"/>
        <v>156955.53507794594</v>
      </c>
      <c r="X26">
        <f t="shared" si="153"/>
        <v>228479.83025474419</v>
      </c>
      <c r="Y26">
        <f t="shared" si="153"/>
        <v>327812.33993466862</v>
      </c>
      <c r="Z26">
        <f t="shared" si="153"/>
        <v>464624.40443600091</v>
      </c>
      <c r="AA26">
        <f t="shared" si="153"/>
        <v>650621.57193808409</v>
      </c>
      <c r="AB26" s="43">
        <f t="shared" si="153"/>
        <v>898596.66240661347</v>
      </c>
      <c r="AC26" s="44">
        <f t="shared" si="153"/>
        <v>1223426.8776269988</v>
      </c>
      <c r="AD26" s="44">
        <f t="shared" si="153"/>
        <v>1641587.6741700494</v>
      </c>
      <c r="AE26" s="44">
        <f t="shared" si="153"/>
        <v>2169374.0754796369</v>
      </c>
      <c r="AF26" s="45">
        <f t="shared" si="153"/>
        <v>2824806.763234721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11013.494277469897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7.2909430454528312</v>
      </c>
      <c r="I27">
        <f t="shared" si="154"/>
        <v>11.31221764969203</v>
      </c>
      <c r="J27">
        <f t="shared" si="154"/>
        <v>16.450146451412714</v>
      </c>
      <c r="K27">
        <f t="shared" si="154"/>
        <v>22.95844988769905</v>
      </c>
      <c r="L27">
        <f t="shared" si="154"/>
        <v>31.141784309937179</v>
      </c>
      <c r="M27">
        <f t="shared" si="154"/>
        <v>41.364224044378908</v>
      </c>
      <c r="N27">
        <f t="shared" si="154"/>
        <v>54.058486632659275</v>
      </c>
      <c r="O27">
        <f t="shared" si="154"/>
        <v>69.735121455851029</v>
      </c>
      <c r="P27">
        <f t="shared" si="154"/>
        <v>88.994423826580572</v>
      </c>
      <c r="Q27">
        <f t="shared" si="154"/>
        <v>112.53289902912842</v>
      </c>
      <c r="R27">
        <f t="shared" si="154"/>
        <v>141.15277769587235</v>
      </c>
      <c r="S27">
        <f t="shared" si="154"/>
        <v>175.76705686717372</v>
      </c>
      <c r="T27">
        <f t="shared" si="154"/>
        <v>217.40051865561236</v>
      </c>
      <c r="U27">
        <f t="shared" si="154"/>
        <v>267.18513632536406</v>
      </c>
      <c r="V27">
        <f t="shared" si="154"/>
        <v>326.34539507135696</v>
      </c>
      <c r="W27">
        <f t="shared" si="154"/>
        <v>396.17614147995579</v>
      </c>
      <c r="X27">
        <f t="shared" si="154"/>
        <v>477.99563832188278</v>
      </c>
      <c r="Y27">
        <f t="shared" si="154"/>
        <v>572.5489847468674</v>
      </c>
      <c r="Z27">
        <f t="shared" si="154"/>
        <v>681.63362918506368</v>
      </c>
      <c r="AA27">
        <f t="shared" si="154"/>
        <v>806.61116526991123</v>
      </c>
      <c r="AB27" s="43">
        <f t="shared" si="154"/>
        <v>947.94338565476232</v>
      </c>
      <c r="AC27" s="44">
        <f t="shared" si="154"/>
        <v>1106.0862885087215</v>
      </c>
      <c r="AD27" s="44">
        <f t="shared" si="154"/>
        <v>1281.2445801524584</v>
      </c>
      <c r="AE27" s="44">
        <f t="shared" si="154"/>
        <v>1472.8795183176514</v>
      </c>
      <c r="AF27" s="45">
        <f t="shared" si="154"/>
        <v>1680.7161459433657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18338026.227042682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872.21794807787933</v>
      </c>
      <c r="I35" s="3">
        <f t="shared" si="157"/>
        <v>1319.0967395666833</v>
      </c>
      <c r="J35" s="3">
        <f t="shared" si="157"/>
        <v>1993.2720505451773</v>
      </c>
      <c r="K35" s="3">
        <f t="shared" si="157"/>
        <v>3008.935634229696</v>
      </c>
      <c r="L35" s="3">
        <f t="shared" si="157"/>
        <v>4536.4455921489534</v>
      </c>
      <c r="M35" s="3">
        <f t="shared" si="157"/>
        <v>6828.9423337142571</v>
      </c>
      <c r="N35" s="3">
        <f t="shared" si="157"/>
        <v>10260.738651693237</v>
      </c>
      <c r="O35" s="3">
        <f t="shared" si="157"/>
        <v>15381.869176469188</v>
      </c>
      <c r="P35" s="3">
        <f t="shared" si="157"/>
        <v>22995.240592440776</v>
      </c>
      <c r="Q35" s="3">
        <f t="shared" si="157"/>
        <v>34261.366317295426</v>
      </c>
      <c r="R35" s="3">
        <f t="shared" si="157"/>
        <v>50839.676291555334</v>
      </c>
      <c r="S35" s="3">
        <f t="shared" si="157"/>
        <v>75070.775325223221</v>
      </c>
      <c r="T35" s="3">
        <f t="shared" si="157"/>
        <v>110201.27481097459</v>
      </c>
      <c r="U35" s="3">
        <f t="shared" si="157"/>
        <v>160643.39701476318</v>
      </c>
      <c r="V35" s="3">
        <f t="shared" si="157"/>
        <v>232243.02404298741</v>
      </c>
      <c r="W35" s="3">
        <f t="shared" si="157"/>
        <v>332510.17084297608</v>
      </c>
      <c r="X35" s="3">
        <f t="shared" si="157"/>
        <v>470713.64961410855</v>
      </c>
      <c r="Y35" s="3">
        <f t="shared" si="157"/>
        <v>656858.2574869144</v>
      </c>
      <c r="Z35" s="3">
        <f t="shared" si="157"/>
        <v>903628.7393217932</v>
      </c>
      <c r="AA35" s="3">
        <f t="shared" si="157"/>
        <v>1223900.2883858748</v>
      </c>
      <c r="AB35" s="46">
        <f t="shared" si="157"/>
        <v>1628020.1375770739</v>
      </c>
      <c r="AC35" s="47">
        <f t="shared" si="157"/>
        <v>2123712.3485770752</v>
      </c>
      <c r="AD35" s="47">
        <f t="shared" si="157"/>
        <v>2714149.5303653944</v>
      </c>
      <c r="AE35" s="47">
        <f t="shared" si="157"/>
        <v>3395116.9796548672</v>
      </c>
      <c r="AF35" s="48">
        <f t="shared" si="157"/>
        <v>4158002.891907807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15027.561007981683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29.533336216517757</v>
      </c>
      <c r="I36">
        <f t="shared" si="158"/>
        <v>36.319371409300068</v>
      </c>
      <c r="J36">
        <f t="shared" si="158"/>
        <v>44.646075421532601</v>
      </c>
      <c r="K36">
        <f t="shared" si="158"/>
        <v>54.853765907453393</v>
      </c>
      <c r="L36">
        <f t="shared" si="158"/>
        <v>67.353140922669326</v>
      </c>
      <c r="M36">
        <f t="shared" si="158"/>
        <v>82.637414853771034</v>
      </c>
      <c r="N36">
        <f t="shared" si="158"/>
        <v>101.29530419369516</v>
      </c>
      <c r="O36">
        <f t="shared" si="158"/>
        <v>124.02366377618905</v>
      </c>
      <c r="P36">
        <f t="shared" si="158"/>
        <v>151.64181676714631</v>
      </c>
      <c r="Q36">
        <f t="shared" si="158"/>
        <v>185.09826124870926</v>
      </c>
      <c r="R36">
        <f t="shared" si="158"/>
        <v>225.47655375128326</v>
      </c>
      <c r="S36">
        <f t="shared" si="158"/>
        <v>273.99046575606098</v>
      </c>
      <c r="T36">
        <f t="shared" si="158"/>
        <v>331.96577355350144</v>
      </c>
      <c r="U36">
        <f t="shared" si="158"/>
        <v>400.8034393749175</v>
      </c>
      <c r="V36">
        <f t="shared" si="158"/>
        <v>481.91599272382257</v>
      </c>
      <c r="W36">
        <f t="shared" si="158"/>
        <v>576.63694890544093</v>
      </c>
      <c r="X36">
        <f t="shared" si="158"/>
        <v>686.08574508883987</v>
      </c>
      <c r="Y36">
        <f t="shared" si="158"/>
        <v>810.4679250204257</v>
      </c>
      <c r="Z36">
        <f t="shared" si="158"/>
        <v>950.59388769431564</v>
      </c>
      <c r="AA36">
        <f t="shared" si="158"/>
        <v>1106.300270444636</v>
      </c>
      <c r="AB36" s="43">
        <f t="shared" si="158"/>
        <v>1275.9389239211546</v>
      </c>
      <c r="AC36" s="44">
        <f t="shared" si="158"/>
        <v>1457.2962459901814</v>
      </c>
      <c r="AD36" s="44">
        <f t="shared" si="158"/>
        <v>1647.4676113251496</v>
      </c>
      <c r="AE36" s="44">
        <f t="shared" si="158"/>
        <v>1842.5843209076938</v>
      </c>
      <c r="AF36" s="45">
        <f t="shared" si="158"/>
        <v>2039.1181652635551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18341860.348882973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663.67794848539893</v>
      </c>
      <c r="I45" s="3">
        <f t="shared" si="217"/>
        <v>1046.7015463681814</v>
      </c>
      <c r="J45" s="3">
        <f t="shared" si="217"/>
        <v>1643.104443265421</v>
      </c>
      <c r="K45" s="3">
        <f t="shared" si="217"/>
        <v>2567.3738121677138</v>
      </c>
      <c r="L45" s="3">
        <f t="shared" si="217"/>
        <v>3992.6950565680309</v>
      </c>
      <c r="M45" s="3">
        <f t="shared" si="217"/>
        <v>6179.2094597562964</v>
      </c>
      <c r="N45" s="3">
        <f t="shared" si="217"/>
        <v>9514.5694630680828</v>
      </c>
      <c r="O45" s="3">
        <f t="shared" si="217"/>
        <v>14571.058009643686</v>
      </c>
      <c r="P45" s="3">
        <f t="shared" si="217"/>
        <v>22185.26016892591</v>
      </c>
      <c r="Q45" s="3">
        <f t="shared" si="217"/>
        <v>33564.364176433766</v>
      </c>
      <c r="R45" s="3">
        <f t="shared" si="217"/>
        <v>50426.267271071381</v>
      </c>
      <c r="S45" s="3">
        <f t="shared" si="217"/>
        <v>75175.189053475668</v>
      </c>
      <c r="T45" s="3">
        <f t="shared" si="217"/>
        <v>111110.83911125078</v>
      </c>
      <c r="U45" s="3">
        <f t="shared" si="217"/>
        <v>162659.81213982185</v>
      </c>
      <c r="V45" s="3">
        <f t="shared" si="217"/>
        <v>235601.58816064749</v>
      </c>
      <c r="W45" s="3">
        <f t="shared" si="217"/>
        <v>337248.13299650577</v>
      </c>
      <c r="X45" s="3">
        <f t="shared" si="217"/>
        <v>476495.68604548776</v>
      </c>
      <c r="Y45" s="3">
        <f t="shared" si="217"/>
        <v>662797.43149649934</v>
      </c>
      <c r="Z45" s="3">
        <f t="shared" si="217"/>
        <v>908216.10072924069</v>
      </c>
      <c r="AA45" s="3">
        <f t="shared" si="217"/>
        <v>1225164.6471701867</v>
      </c>
      <c r="AB45" s="46">
        <f t="shared" si="217"/>
        <v>1624124.6160311669</v>
      </c>
      <c r="AC45" s="47">
        <f t="shared" si="217"/>
        <v>2114161.7984815165</v>
      </c>
      <c r="AD45" s="47">
        <f t="shared" si="217"/>
        <v>2701650.8444234696</v>
      </c>
      <c r="AE45" s="47">
        <f t="shared" si="217"/>
        <v>3387944.7091222326</v>
      </c>
      <c r="AF45" s="48">
        <f t="shared" si="217"/>
        <v>4172472.8374119261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14999.388673853366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25.761947684237676</v>
      </c>
      <c r="I46">
        <f t="shared" si="218"/>
        <v>32.352767213457668</v>
      </c>
      <c r="J46">
        <f t="shared" si="218"/>
        <v>40.535224722029369</v>
      </c>
      <c r="K46">
        <f t="shared" si="218"/>
        <v>50.669259044984209</v>
      </c>
      <c r="L46">
        <f t="shared" si="218"/>
        <v>63.187776164128699</v>
      </c>
      <c r="M46">
        <f t="shared" si="218"/>
        <v>78.60794781544864</v>
      </c>
      <c r="N46">
        <f t="shared" si="218"/>
        <v>97.542654582844335</v>
      </c>
      <c r="O46">
        <f t="shared" si="218"/>
        <v>120.71063751651586</v>
      </c>
      <c r="P46">
        <f t="shared" si="218"/>
        <v>148.94717240997196</v>
      </c>
      <c r="Q46">
        <f t="shared" si="218"/>
        <v>183.20579733303683</v>
      </c>
      <c r="R46">
        <f t="shared" si="218"/>
        <v>224.55793744838186</v>
      </c>
      <c r="S46">
        <f t="shared" si="218"/>
        <v>274.1809421777445</v>
      </c>
      <c r="T46">
        <f t="shared" si="218"/>
        <v>333.33292533329313</v>
      </c>
      <c r="U46">
        <f t="shared" si="218"/>
        <v>403.31106126639008</v>
      </c>
      <c r="V46">
        <f t="shared" si="218"/>
        <v>485.3880799531932</v>
      </c>
      <c r="W46">
        <f t="shared" si="218"/>
        <v>580.73068887093075</v>
      </c>
      <c r="X46">
        <f t="shared" si="218"/>
        <v>690.28666946819112</v>
      </c>
      <c r="Y46">
        <f t="shared" si="218"/>
        <v>814.12372001833933</v>
      </c>
      <c r="Z46">
        <f t="shared" si="218"/>
        <v>953.00372545401979</v>
      </c>
      <c r="AA46">
        <f t="shared" si="218"/>
        <v>1106.8715585695509</v>
      </c>
      <c r="AB46" s="43">
        <f t="shared" si="218"/>
        <v>1274.411478303286</v>
      </c>
      <c r="AC46" s="44">
        <f t="shared" si="218"/>
        <v>1454.0157490486533</v>
      </c>
      <c r="AD46" s="44">
        <f t="shared" si="218"/>
        <v>1643.6699317148409</v>
      </c>
      <c r="AE46" s="44">
        <f t="shared" si="218"/>
        <v>1840.6370389412011</v>
      </c>
      <c r="AF46" s="45">
        <f t="shared" si="218"/>
        <v>2042.6631727751706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18345776.566208616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474.2068895852824</v>
      </c>
      <c r="I55" s="3">
        <f t="shared" si="277"/>
        <v>782.68956392593225</v>
      </c>
      <c r="J55" s="3">
        <f t="shared" si="277"/>
        <v>1282.5536597942012</v>
      </c>
      <c r="K55" s="3">
        <f t="shared" si="277"/>
        <v>2086.2043089482481</v>
      </c>
      <c r="L55" s="3">
        <f t="shared" si="277"/>
        <v>3367.6721772432597</v>
      </c>
      <c r="M55" s="3">
        <f t="shared" si="277"/>
        <v>5393.3230685344597</v>
      </c>
      <c r="N55" s="3">
        <f t="shared" si="277"/>
        <v>8565.7320835732862</v>
      </c>
      <c r="O55" s="3">
        <f t="shared" si="277"/>
        <v>13484.781334417767</v>
      </c>
      <c r="P55" s="3">
        <f t="shared" si="277"/>
        <v>21031.213820540386</v>
      </c>
      <c r="Q55" s="3">
        <f t="shared" si="277"/>
        <v>32475.251218402409</v>
      </c>
      <c r="R55" s="3">
        <f t="shared" si="277"/>
        <v>49614.728162287858</v>
      </c>
      <c r="S55" s="3">
        <f t="shared" si="277"/>
        <v>74940.769811435879</v>
      </c>
      <c r="T55" s="3">
        <f t="shared" si="277"/>
        <v>111824.77880966454</v>
      </c>
      <c r="U55" s="3">
        <f t="shared" si="277"/>
        <v>164712.30219737365</v>
      </c>
      <c r="V55" s="3">
        <f t="shared" si="277"/>
        <v>239297.32269202537</v>
      </c>
      <c r="W55" s="3">
        <f t="shared" si="277"/>
        <v>342645.87032880023</v>
      </c>
      <c r="X55" s="3">
        <f t="shared" si="277"/>
        <v>483210.47556531971</v>
      </c>
      <c r="Y55" s="3">
        <f t="shared" si="277"/>
        <v>669817.58599873667</v>
      </c>
      <c r="Z55" s="3">
        <f t="shared" si="277"/>
        <v>913861.53583717917</v>
      </c>
      <c r="AA55" s="3">
        <f t="shared" si="277"/>
        <v>1227298.2282403179</v>
      </c>
      <c r="AB55" s="46">
        <f t="shared" si="277"/>
        <v>1620796.2056965791</v>
      </c>
      <c r="AC55" s="47">
        <f t="shared" si="277"/>
        <v>2104815.9114103126</v>
      </c>
      <c r="AD55" s="47">
        <f t="shared" si="277"/>
        <v>2688906.9716081684</v>
      </c>
      <c r="AE55" s="47">
        <f t="shared" si="277"/>
        <v>3379828.1305453693</v>
      </c>
      <c r="AF55" s="48">
        <f t="shared" si="277"/>
        <v>4184806.4791886881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14963.002234364198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21.776291915413019</v>
      </c>
      <c r="I56">
        <f t="shared" si="278"/>
        <v>27.976589569244002</v>
      </c>
      <c r="J56">
        <f t="shared" si="278"/>
        <v>35.812758338254277</v>
      </c>
      <c r="K56">
        <f t="shared" si="278"/>
        <v>45.674985593300939</v>
      </c>
      <c r="L56">
        <f t="shared" si="278"/>
        <v>58.031648065889527</v>
      </c>
      <c r="M56">
        <f t="shared" si="278"/>
        <v>73.439247467103442</v>
      </c>
      <c r="N56">
        <f t="shared" si="278"/>
        <v>92.55124031353273</v>
      </c>
      <c r="O56">
        <f t="shared" si="278"/>
        <v>116.12399120947302</v>
      </c>
      <c r="P56">
        <f t="shared" si="278"/>
        <v>145.0214253844596</v>
      </c>
      <c r="Q56">
        <f t="shared" si="278"/>
        <v>180.20890993067576</v>
      </c>
      <c r="R56">
        <f t="shared" si="278"/>
        <v>222.74363775939338</v>
      </c>
      <c r="S56">
        <f t="shared" si="278"/>
        <v>273.7531183592908</v>
      </c>
      <c r="T56">
        <f t="shared" si="278"/>
        <v>334.40212141920472</v>
      </c>
      <c r="U56">
        <f t="shared" si="278"/>
        <v>405.84763421433621</v>
      </c>
      <c r="V56">
        <f t="shared" si="278"/>
        <v>489.18025582807957</v>
      </c>
      <c r="W56">
        <f t="shared" si="278"/>
        <v>585.35960770179577</v>
      </c>
      <c r="X56">
        <f t="shared" si="278"/>
        <v>695.13342285155568</v>
      </c>
      <c r="Y56">
        <f t="shared" si="278"/>
        <v>818.42384251605029</v>
      </c>
      <c r="Z56">
        <f t="shared" si="278"/>
        <v>955.96105351482765</v>
      </c>
      <c r="AA56">
        <f t="shared" si="278"/>
        <v>1107.8349282453221</v>
      </c>
      <c r="AB56" s="43">
        <f t="shared" si="278"/>
        <v>1273.1049468510359</v>
      </c>
      <c r="AC56" s="44">
        <f t="shared" si="278"/>
        <v>1450.7983703500333</v>
      </c>
      <c r="AD56" s="44">
        <f t="shared" si="278"/>
        <v>1639.7886972436932</v>
      </c>
      <c r="AE56" s="44">
        <f t="shared" si="278"/>
        <v>1838.4308881612519</v>
      </c>
      <c r="AF56" s="45">
        <f t="shared" si="278"/>
        <v>2045.6799552199479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18350373.810716998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152.79270168117651</v>
      </c>
      <c r="I64" s="3">
        <f t="shared" si="310"/>
        <v>313.41203709444488</v>
      </c>
      <c r="J64" s="3">
        <f t="shared" si="310"/>
        <v>620.45666516042695</v>
      </c>
      <c r="K64" s="3">
        <f t="shared" si="310"/>
        <v>1187.5496045519731</v>
      </c>
      <c r="L64" s="3">
        <f t="shared" si="310"/>
        <v>2201.2063057305222</v>
      </c>
      <c r="M64" s="3">
        <f t="shared" si="310"/>
        <v>3957.5535416202392</v>
      </c>
      <c r="N64" s="3">
        <f t="shared" si="310"/>
        <v>6912.0086969039721</v>
      </c>
      <c r="O64" s="3">
        <f t="shared" si="310"/>
        <v>11743.859465841191</v>
      </c>
      <c r="P64" s="3">
        <f t="shared" si="310"/>
        <v>19437.788727590254</v>
      </c>
      <c r="Q64" s="3">
        <f t="shared" si="310"/>
        <v>31381.245680575787</v>
      </c>
      <c r="R64" s="3">
        <f t="shared" si="310"/>
        <v>49478.265422492354</v>
      </c>
      <c r="S64" s="3">
        <f t="shared" si="310"/>
        <v>76275.912615698835</v>
      </c>
      <c r="T64" s="3">
        <f t="shared" si="310"/>
        <v>115099.0227491101</v>
      </c>
      <c r="U64" s="3">
        <f t="shared" si="310"/>
        <v>170187.20952742221</v>
      </c>
      <c r="V64" s="3">
        <f t="shared" si="310"/>
        <v>246824.53150805726</v>
      </c>
      <c r="W64" s="3">
        <f t="shared" si="310"/>
        <v>351456.51732871513</v>
      </c>
      <c r="X64" s="3">
        <f t="shared" si="310"/>
        <v>491767.90652715287</v>
      </c>
      <c r="Y64" s="3">
        <f t="shared" si="310"/>
        <v>675831.58169795736</v>
      </c>
      <c r="Z64" s="3">
        <f t="shared" si="310"/>
        <v>914611.19732661545</v>
      </c>
      <c r="AA64" s="3">
        <f t="shared" si="310"/>
        <v>1220339.9057959346</v>
      </c>
      <c r="AB64" s="46">
        <f t="shared" si="310"/>
        <v>1605190.3634322188</v>
      </c>
      <c r="AC64" s="47">
        <f t="shared" si="310"/>
        <v>2082901.2006084956</v>
      </c>
      <c r="AD64" s="47">
        <f t="shared" si="310"/>
        <v>2668564.521508499</v>
      </c>
      <c r="AE64" s="47">
        <f t="shared" si="310"/>
        <v>3377111.4248786592</v>
      </c>
      <c r="AF64" s="48">
        <f t="shared" si="310"/>
        <v>4226722.215859036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14883.31519520164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12.360934498700999</v>
      </c>
      <c r="I65">
        <f t="shared" si="311"/>
        <v>17.703447039897199</v>
      </c>
      <c r="J65">
        <f t="shared" si="311"/>
        <v>24.908967565124552</v>
      </c>
      <c r="K65">
        <f t="shared" si="311"/>
        <v>34.460841611196514</v>
      </c>
      <c r="L65">
        <f t="shared" si="311"/>
        <v>46.917015098261764</v>
      </c>
      <c r="M65">
        <f t="shared" si="311"/>
        <v>62.909089499214971</v>
      </c>
      <c r="N65">
        <f t="shared" si="311"/>
        <v>83.138491067038089</v>
      </c>
      <c r="O65">
        <f t="shared" si="311"/>
        <v>108.36908906990587</v>
      </c>
      <c r="P65">
        <f t="shared" si="311"/>
        <v>139.41947040349226</v>
      </c>
      <c r="Q65">
        <f t="shared" si="311"/>
        <v>177.14752518896725</v>
      </c>
      <c r="R65">
        <f t="shared" si="311"/>
        <v>222.4371044194119</v>
      </c>
      <c r="S65">
        <f t="shared" si="311"/>
        <v>276.18094180391745</v>
      </c>
      <c r="T65">
        <f t="shared" si="311"/>
        <v>339.26246881892212</v>
      </c>
      <c r="U65">
        <f t="shared" si="311"/>
        <v>412.5375249930874</v>
      </c>
      <c r="V65">
        <f t="shared" si="311"/>
        <v>496.81438335464611</v>
      </c>
      <c r="W65">
        <f t="shared" si="311"/>
        <v>592.83768210928963</v>
      </c>
      <c r="X65">
        <f t="shared" si="311"/>
        <v>701.26165339846784</v>
      </c>
      <c r="Y65">
        <f t="shared" si="311"/>
        <v>822.0897649879588</v>
      </c>
      <c r="Z65">
        <f t="shared" si="311"/>
        <v>956.35307147863307</v>
      </c>
      <c r="AA65">
        <f t="shared" si="311"/>
        <v>1104.6899591269646</v>
      </c>
      <c r="AB65" s="43">
        <f t="shared" si="311"/>
        <v>1266.9610741582469</v>
      </c>
      <c r="AC65" s="44">
        <f t="shared" si="311"/>
        <v>1443.2259700436712</v>
      </c>
      <c r="AD65" s="44">
        <f t="shared" si="311"/>
        <v>1633.5741554972333</v>
      </c>
      <c r="AE65" s="44">
        <f t="shared" si="311"/>
        <v>1837.691874302833</v>
      </c>
      <c r="AF65" s="45">
        <f t="shared" si="311"/>
        <v>2055.8993690983602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18351960.856698923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139.67830783704713</v>
      </c>
      <c r="I74" s="3">
        <f t="shared" si="370"/>
        <v>292.14020308279953</v>
      </c>
      <c r="J74" s="3">
        <f t="shared" si="370"/>
        <v>587.78619932284937</v>
      </c>
      <c r="K74" s="3">
        <f t="shared" si="370"/>
        <v>1140.1405964078547</v>
      </c>
      <c r="L74" s="3">
        <f t="shared" si="370"/>
        <v>2136.4656619997108</v>
      </c>
      <c r="M74" s="3">
        <f t="shared" si="370"/>
        <v>3874.948587110759</v>
      </c>
      <c r="N74" s="3">
        <f t="shared" si="370"/>
        <v>6814.7962166126081</v>
      </c>
      <c r="O74" s="3">
        <f t="shared" si="370"/>
        <v>11641.005367141999</v>
      </c>
      <c r="P74" s="3">
        <f t="shared" si="370"/>
        <v>19345.634101286079</v>
      </c>
      <c r="Q74" s="3">
        <f t="shared" si="370"/>
        <v>31324.265274431178</v>
      </c>
      <c r="R74" s="3">
        <f t="shared" si="370"/>
        <v>49488.100023433959</v>
      </c>
      <c r="S74" s="3">
        <f t="shared" si="370"/>
        <v>76387.856961180514</v>
      </c>
      <c r="T74" s="3">
        <f t="shared" si="370"/>
        <v>115345.37366396743</v>
      </c>
      <c r="U74" s="3">
        <f t="shared" si="370"/>
        <v>170587.41121434295</v>
      </c>
      <c r="V74" s="3">
        <f t="shared" si="370"/>
        <v>247372.93124465842</v>
      </c>
      <c r="W74" s="3">
        <f t="shared" si="370"/>
        <v>352109.76725474035</v>
      </c>
      <c r="X74" s="3">
        <f t="shared" si="370"/>
        <v>492435.52845349192</v>
      </c>
      <c r="Y74" s="3">
        <f t="shared" si="370"/>
        <v>676374.53845767386</v>
      </c>
      <c r="Z74" s="3">
        <f t="shared" si="370"/>
        <v>914857.20873713272</v>
      </c>
      <c r="AA74" s="3">
        <f t="shared" si="370"/>
        <v>1220120.2040674095</v>
      </c>
      <c r="AB74" s="46">
        <f t="shared" si="370"/>
        <v>1604409.7308152192</v>
      </c>
      <c r="AC74" s="47">
        <f t="shared" si="370"/>
        <v>2081650.9534860016</v>
      </c>
      <c r="AD74" s="47">
        <f t="shared" si="370"/>
        <v>2667287.1395075251</v>
      </c>
      <c r="AE74" s="47">
        <f t="shared" si="370"/>
        <v>3376826.2165420353</v>
      </c>
      <c r="AF74" s="48">
        <f t="shared" si="370"/>
        <v>4229318.7827029349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14879.473039073109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11.818557773139966</v>
      </c>
      <c r="I75">
        <f t="shared" si="371"/>
        <v>17.092109380728861</v>
      </c>
      <c r="J75">
        <f t="shared" si="371"/>
        <v>24.244302409490963</v>
      </c>
      <c r="K75">
        <f t="shared" si="371"/>
        <v>33.765968021187469</v>
      </c>
      <c r="L75">
        <f t="shared" si="371"/>
        <v>46.22191755000771</v>
      </c>
      <c r="M75">
        <f t="shared" si="371"/>
        <v>62.249085030309956</v>
      </c>
      <c r="N75">
        <f t="shared" si="371"/>
        <v>82.551779003317719</v>
      </c>
      <c r="O75">
        <f t="shared" si="371"/>
        <v>107.89349084695517</v>
      </c>
      <c r="P75">
        <f t="shared" si="371"/>
        <v>139.08858364828538</v>
      </c>
      <c r="Q75">
        <f t="shared" si="371"/>
        <v>176.9866245636409</v>
      </c>
      <c r="R75">
        <f t="shared" si="371"/>
        <v>222.45920979683885</v>
      </c>
      <c r="S75">
        <f t="shared" si="371"/>
        <v>276.38353236251345</v>
      </c>
      <c r="T75">
        <f t="shared" si="371"/>
        <v>339.62534308259069</v>
      </c>
      <c r="U75">
        <f t="shared" si="371"/>
        <v>413.02228900428963</v>
      </c>
      <c r="V75">
        <f t="shared" si="371"/>
        <v>497.36599325311579</v>
      </c>
      <c r="W75">
        <f t="shared" si="371"/>
        <v>593.38837809207246</v>
      </c>
      <c r="X75">
        <f t="shared" si="371"/>
        <v>701.73750680257353</v>
      </c>
      <c r="Y75">
        <f t="shared" si="371"/>
        <v>822.41992829555988</v>
      </c>
      <c r="Z75">
        <f t="shared" si="371"/>
        <v>956.4816823845257</v>
      </c>
      <c r="AA75">
        <f t="shared" si="371"/>
        <v>1104.5905142030731</v>
      </c>
      <c r="AB75" s="43">
        <f t="shared" si="371"/>
        <v>1266.6529638441696</v>
      </c>
      <c r="AC75" s="44">
        <f t="shared" si="371"/>
        <v>1442.7927617942923</v>
      </c>
      <c r="AD75" s="44">
        <f t="shared" si="371"/>
        <v>1633.1831310381347</v>
      </c>
      <c r="AE75" s="44">
        <f t="shared" si="371"/>
        <v>1837.6142730567901</v>
      </c>
      <c r="AF75" s="45">
        <f t="shared" si="371"/>
        <v>2056.5307638600825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18351872.837768912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135.47074979109718</v>
      </c>
      <c r="I84" s="3">
        <f t="shared" si="430"/>
        <v>284.82003470680542</v>
      </c>
      <c r="J84" s="3">
        <f t="shared" si="430"/>
        <v>575.53197787721308</v>
      </c>
      <c r="K84" s="3">
        <f t="shared" si="430"/>
        <v>1120.3646111871269</v>
      </c>
      <c r="L84" s="3">
        <f t="shared" si="430"/>
        <v>2105.660489808623</v>
      </c>
      <c r="M84" s="3">
        <f t="shared" si="430"/>
        <v>3828.6074729901497</v>
      </c>
      <c r="N84" s="3">
        <f t="shared" si="430"/>
        <v>6747.4975565988889</v>
      </c>
      <c r="O84" s="3">
        <f t="shared" si="430"/>
        <v>11546.792566588145</v>
      </c>
      <c r="P84" s="3">
        <f t="shared" si="430"/>
        <v>19218.857073193431</v>
      </c>
      <c r="Q84" s="3">
        <f t="shared" si="430"/>
        <v>31161.074505807897</v>
      </c>
      <c r="R84" s="3">
        <f t="shared" si="430"/>
        <v>49288.749688491051</v>
      </c>
      <c r="S84" s="3">
        <f t="shared" si="430"/>
        <v>76159.875653264768</v>
      </c>
      <c r="T84" s="3">
        <f t="shared" si="430"/>
        <v>115107.4462285382</v>
      </c>
      <c r="U84" s="3">
        <f t="shared" si="430"/>
        <v>170373.46264399824</v>
      </c>
      <c r="V84" s="3">
        <f t="shared" si="430"/>
        <v>247235.39924788655</v>
      </c>
      <c r="W84" s="3">
        <f t="shared" si="430"/>
        <v>352120.39567206771</v>
      </c>
      <c r="X84" s="3">
        <f t="shared" si="430"/>
        <v>492681.25337369583</v>
      </c>
      <c r="Y84" s="3">
        <f t="shared" si="430"/>
        <v>676944.84295793308</v>
      </c>
      <c r="Z84" s="3">
        <f t="shared" si="430"/>
        <v>915820.18540509348</v>
      </c>
      <c r="AA84" s="3">
        <f t="shared" si="430"/>
        <v>1221481.9386098029</v>
      </c>
      <c r="AB84" s="46">
        <f t="shared" si="430"/>
        <v>1606050.9595685331</v>
      </c>
      <c r="AC84" s="47">
        <f t="shared" si="430"/>
        <v>2083238.1699956034</v>
      </c>
      <c r="AD84" s="47">
        <f t="shared" si="430"/>
        <v>2668152.7194946585</v>
      </c>
      <c r="AE84" s="47">
        <f t="shared" si="430"/>
        <v>3375813.6326658791</v>
      </c>
      <c r="AF84" s="48">
        <f t="shared" si="430"/>
        <v>4224590.4241547668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14875.873073716984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11.63919025495748</v>
      </c>
      <c r="I85">
        <f t="shared" si="431"/>
        <v>16.876612062461039</v>
      </c>
      <c r="J85">
        <f t="shared" si="431"/>
        <v>23.990247557647525</v>
      </c>
      <c r="K85">
        <f t="shared" si="431"/>
        <v>33.471848039615722</v>
      </c>
      <c r="L85">
        <f t="shared" si="431"/>
        <v>45.887476393986006</v>
      </c>
      <c r="M85">
        <f t="shared" si="431"/>
        <v>61.87574220152959</v>
      </c>
      <c r="N85">
        <f t="shared" si="431"/>
        <v>82.143152828454845</v>
      </c>
      <c r="O85">
        <f t="shared" si="431"/>
        <v>107.45600293416904</v>
      </c>
      <c r="P85">
        <f t="shared" si="431"/>
        <v>138.63209250816865</v>
      </c>
      <c r="Q85">
        <f t="shared" si="431"/>
        <v>176.52499682993312</v>
      </c>
      <c r="R85">
        <f t="shared" si="431"/>
        <v>222.01069723887417</v>
      </c>
      <c r="S85">
        <f t="shared" si="431"/>
        <v>275.97078768098766</v>
      </c>
      <c r="T85">
        <f t="shared" si="431"/>
        <v>339.27488299097269</v>
      </c>
      <c r="U85">
        <f t="shared" si="431"/>
        <v>412.7632040819509</v>
      </c>
      <c r="V85">
        <f t="shared" si="431"/>
        <v>497.22771367642667</v>
      </c>
      <c r="W85">
        <f t="shared" si="431"/>
        <v>593.39733372510841</v>
      </c>
      <c r="X85">
        <f t="shared" si="431"/>
        <v>701.91256818331431</v>
      </c>
      <c r="Y85">
        <f t="shared" si="431"/>
        <v>822.76657865881566</v>
      </c>
      <c r="Z85">
        <f t="shared" si="431"/>
        <v>956.98494523429861</v>
      </c>
      <c r="AA85">
        <f t="shared" si="431"/>
        <v>1105.2067402118948</v>
      </c>
      <c r="AB85" s="43">
        <f t="shared" si="431"/>
        <v>1267.3006587106838</v>
      </c>
      <c r="AC85" s="44">
        <f t="shared" si="431"/>
        <v>1443.3427070504092</v>
      </c>
      <c r="AD85" s="44">
        <f t="shared" si="431"/>
        <v>1633.4481073773536</v>
      </c>
      <c r="AE85" s="44">
        <f t="shared" si="431"/>
        <v>1837.3387365061128</v>
      </c>
      <c r="AF85" s="45">
        <f t="shared" si="431"/>
        <v>2055.3808464989565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2024-02-07T07:56:43Z</dcterms:modified>
</cp:coreProperties>
</file>