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C74" i="1" s="1"/>
  <c r="C75" i="1" s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F63" i="1"/>
  <c r="C64" i="1" l="1"/>
  <c r="C65" i="1" s="1"/>
  <c r="B74" i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A55" i="1" s="1"/>
  <c r="AA56" i="1" s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K44" i="1"/>
  <c r="G44" i="1"/>
  <c r="F44" i="1"/>
  <c r="F45" i="1" s="1"/>
  <c r="H44" i="1"/>
  <c r="I44" i="1"/>
  <c r="I45" i="1" s="1"/>
  <c r="I46" i="1" s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M27" i="1"/>
  <c r="L11" i="1"/>
  <c r="O24" i="1" l="1"/>
  <c r="O25" i="1" s="1"/>
  <c r="O26" i="1" s="1"/>
  <c r="Z11" i="3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N27" i="1"/>
  <c r="L12" i="1"/>
  <c r="M10" i="1"/>
  <c r="P24" i="1" l="1"/>
  <c r="P25" i="1" s="1"/>
  <c r="P26" i="1" s="1"/>
  <c r="AA18" i="3"/>
  <c r="AB16" i="3"/>
  <c r="AB17" i="3" s="1"/>
  <c r="AB9" i="3"/>
  <c r="AB10" i="3" s="1"/>
  <c r="AA11" i="3"/>
  <c r="AB24" i="3"/>
  <c r="AB25" i="3" s="1"/>
  <c r="AA26" i="3"/>
  <c r="O27" i="1"/>
  <c r="N9" i="1"/>
  <c r="M11" i="1"/>
  <c r="Q24" i="1" l="1"/>
  <c r="Q25" i="1" s="1"/>
  <c r="Q26" i="1" s="1"/>
  <c r="AC9" i="3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P27" i="1"/>
  <c r="M12" i="1"/>
  <c r="N10" i="1"/>
  <c r="R24" i="1" l="1"/>
  <c r="R25" i="1" s="1"/>
  <c r="R26" i="1" s="1"/>
  <c r="AC18" i="3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Q27" i="1"/>
  <c r="O9" i="1"/>
  <c r="N11" i="1"/>
  <c r="S24" i="1" l="1"/>
  <c r="S25" i="1" s="1"/>
  <c r="S26" i="1" s="1"/>
  <c r="AE9" i="3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AF27" i="1" s="1"/>
  <c r="B26" i="1"/>
  <c r="B27" i="1" s="1"/>
  <c r="C26" i="1"/>
  <c r="C27" i="1" s="1"/>
  <c r="AE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 s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<sst xmlns="http://schemas.openxmlformats.org/spreadsheetml/2006/main" count="307" uniqueCount="74">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</sst>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9.1026260000000008</c:v>
                </c:pt>
                <c:pt idx="1">
                  <c:v>10.444715</c:v>
                </c:pt>
                <c:pt idx="2">
                  <c:v>11.812405999999999</c:v>
                </c:pt>
                <c:pt idx="3">
                  <c:v>12.985516000000001</c:v>
                </c:pt>
                <c:pt idx="4">
                  <c:v>15.256111000000001</c:v>
                </c:pt>
                <c:pt idx="5">
                  <c:v>20.130951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448.75387212780259</c:v>
                </c:pt>
                <c:pt idx="1">
                  <c:v>542.84038983895994</c:v>
                </c:pt>
                <c:pt idx="2">
                  <c:v>649.55476506784089</c:v>
                </c:pt>
                <c:pt idx="3">
                  <c:v>767.68210160188494</c:v>
                </c:pt>
                <c:pt idx="4">
                  <c:v>894.8364316155064</c:v>
                </c:pt>
                <c:pt idx="5">
                  <c:v>1027.4724799244389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0.21475677263927129</c:v>
                </c:pt>
                <c:pt idx="1">
                  <c:v>0.2784786555626394</c:v>
                </c:pt>
                <c:pt idx="2">
                  <c:v>0.35986459638167695</c:v>
                </c:pt>
                <c:pt idx="3">
                  <c:v>0.46352162698656246</c:v>
                </c:pt>
                <c:pt idx="4">
                  <c:v>0.59588323158905643</c:v>
                </c:pt>
                <c:pt idx="5">
                  <c:v>0.76408642581756525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8.9123765316035151</c:v>
                </c:pt>
                <c:pt idx="1">
                  <c:v>9.9472811183841205</c:v>
                </c:pt>
                <c:pt idx="2">
                  <c:v>11.42002327007603</c:v>
                </c:pt>
                <c:pt idx="3">
                  <c:v>12.915051271115212</c:v>
                </c:pt>
                <c:pt idx="4">
                  <c:v>14.336661142932511</c:v>
                </c:pt>
                <c:pt idx="5">
                  <c:v>16.831781800877621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8560"/>
        <c:axId val="-85351824"/>
      </c:lineChart>
      <c:catAx>
        <c:axId val="-8534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1824"/>
        <c:crosses val="autoZero"/>
        <c:auto val="1"/>
        <c:lblAlgn val="ctr"/>
        <c:lblOffset val="100"/>
        <c:noMultiLvlLbl val="0"/>
      </c:catAx>
      <c:valAx>
        <c:axId val="-8535182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10.444715</c:v>
                </c:pt>
                <c:pt idx="1">
                  <c:v>11.812405999999999</c:v>
                </c:pt>
                <c:pt idx="2">
                  <c:v>12.985516000000001</c:v>
                </c:pt>
                <c:pt idx="3">
                  <c:v>15.256111000000001</c:v>
                </c:pt>
                <c:pt idx="4">
                  <c:v>20.130951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1229.4540154549379</c:v>
                </c:pt>
                <c:pt idx="1">
                  <c:v>1347.0231163267738</c:v>
                </c:pt>
                <c:pt idx="2">
                  <c:v>1454.1003097112016</c:v>
                </c:pt>
                <c:pt idx="3">
                  <c:v>1548.913968626611</c:v>
                </c:pt>
                <c:pt idx="4">
                  <c:v>1630.7978319959109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6.0220685145407247</c:v>
                </c:pt>
                <c:pt idx="1">
                  <c:v>7.2388856333770102</c:v>
                </c:pt>
                <c:pt idx="2">
                  <c:v>8.5511336066406827</c:v>
                </c:pt>
                <c:pt idx="3">
                  <c:v>10.581441679832166</c:v>
                </c:pt>
                <c:pt idx="4">
                  <c:v>12.502551192632492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6.0644128928189431</c:v>
                </c:pt>
                <c:pt idx="1">
                  <c:v>7.3501878121553315</c:v>
                </c:pt>
                <c:pt idx="2">
                  <c:v>8.7773283790691181</c:v>
                </c:pt>
                <c:pt idx="3">
                  <c:v>11.006028062608468</c:v>
                </c:pt>
                <c:pt idx="4">
                  <c:v>13.204684828853942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2160"/>
        <c:axId val="-85361616"/>
      </c:lineChart>
      <c:catAx>
        <c:axId val="-8536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1616"/>
        <c:crosses val="autoZero"/>
        <c:auto val="1"/>
        <c:lblAlgn val="ctr"/>
        <c:lblOffset val="100"/>
        <c:noMultiLvlLbl val="0"/>
      </c:catAx>
      <c:valAx>
        <c:axId val="-8536161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10.444715</c:v>
                </c:pt>
                <c:pt idx="1">
                  <c:v>11.812405999999999</c:v>
                </c:pt>
                <c:pt idx="2">
                  <c:v>12.985516000000001</c:v>
                </c:pt>
                <c:pt idx="3">
                  <c:v>15.256111000000001</c:v>
                </c:pt>
                <c:pt idx="4">
                  <c:v>20.130951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1270.481198547506</c:v>
                </c:pt>
                <c:pt idx="1">
                  <c:v>1435.6832875441551</c:v>
                </c:pt>
                <c:pt idx="2">
                  <c:v>1610.2584196418352</c:v>
                </c:pt>
                <c:pt idx="3">
                  <c:v>1793.4051825569188</c:v>
                </c:pt>
                <c:pt idx="4">
                  <c:v>1984.2405892345814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6.1714045931720367</c:v>
                </c:pt>
                <c:pt idx="1">
                  <c:v>7.5898455483934484</c:v>
                </c:pt>
                <c:pt idx="2">
                  <c:v>9.2228588226431256</c:v>
                </c:pt>
                <c:pt idx="3">
                  <c:v>11.795765543317493</c:v>
                </c:pt>
                <c:pt idx="4">
                  <c:v>14.461699294614764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6.1733182776885984</c:v>
                </c:pt>
                <c:pt idx="1">
                  <c:v>7.594104556640521</c:v>
                </c:pt>
                <c:pt idx="2">
                  <c:v>9.2308264744806756</c:v>
                </c:pt>
                <c:pt idx="3">
                  <c:v>11.810055167237183</c:v>
                </c:pt>
                <c:pt idx="4">
                  <c:v>14.484777891403811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4208"/>
        <c:axId val="-85342576"/>
      </c:lineChart>
      <c:catAx>
        <c:axId val="-853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2576"/>
        <c:crosses val="autoZero"/>
        <c:auto val="1"/>
        <c:lblAlgn val="ctr"/>
        <c:lblOffset val="100"/>
        <c:noMultiLvlLbl val="0"/>
      </c:catAx>
      <c:valAx>
        <c:axId val="-8534257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4.4908999999999998E-2</c:v>
                </c:pt>
                <c:pt idx="1">
                  <c:v>4.7833411111111113E-2</c:v>
                </c:pt>
                <c:pt idx="2">
                  <c:v>5.6997244444444449E-2</c:v>
                </c:pt>
                <c:pt idx="3">
                  <c:v>6.7151500000000003E-2</c:v>
                </c:pt>
                <c:pt idx="4">
                  <c:v>8.0289055555555572E-2</c:v>
                </c:pt>
                <c:pt idx="5">
                  <c:v>7.4515250000000005E-2</c:v>
                </c:pt>
                <c:pt idx="6">
                  <c:v>0.1942865</c:v>
                </c:pt>
                <c:pt idx="7">
                  <c:v>0.31479300555555562</c:v>
                </c:pt>
                <c:pt idx="8">
                  <c:v>0.4688157444444444</c:v>
                </c:pt>
                <c:pt idx="9">
                  <c:v>0.75098587288888896</c:v>
                </c:pt>
                <c:pt idx="10">
                  <c:v>1.5125292461111111</c:v>
                </c:pt>
                <c:pt idx="11">
                  <c:v>2.5696538138888889</c:v>
                </c:pt>
                <c:pt idx="12">
                  <c:v>3.8781358194444442</c:v>
                </c:pt>
                <c:pt idx="13">
                  <c:v>7.5893511322222222</c:v>
                </c:pt>
                <c:pt idx="14">
                  <c:v>14.32391649666268</c:v>
                </c:pt>
                <c:pt idx="15">
                  <c:v>23.49694855276784</c:v>
                </c:pt>
                <c:pt idx="16">
                  <c:v>47.169829848214562</c:v>
                </c:pt>
                <c:pt idx="17">
                  <c:v>72.209920163895447</c:v>
                </c:pt>
                <c:pt idx="18">
                  <c:v>86.539293843353136</c:v>
                </c:pt>
                <c:pt idx="19">
                  <c:v>98.23745086832993</c:v>
                </c:pt>
                <c:pt idx="20">
                  <c:v>109.12889129282949</c:v>
                </c:pt>
                <c:pt idx="21">
                  <c:v>113.33675806052599</c:v>
                </c:pt>
                <c:pt idx="22">
                  <c:v>123.6098622674243</c:v>
                </c:pt>
                <c:pt idx="23">
                  <c:v>137.07028077749499</c:v>
                </c:pt>
                <c:pt idx="24">
                  <c:v>151.15856223130299</c:v>
                </c:pt>
                <c:pt idx="25">
                  <c:v>176.52050900938389</c:v>
                </c:pt>
                <c:pt idx="26">
                  <c:v>198.72932143421099</c:v>
                </c:pt>
                <c:pt idx="27">
                  <c:v>246.43538769986671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2032"/>
        <c:axId val="-85365968"/>
      </c:lineChart>
      <c:catAx>
        <c:axId val="-853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5968"/>
        <c:crosses val="autoZero"/>
        <c:auto val="1"/>
        <c:lblAlgn val="ctr"/>
        <c:lblOffset val="100"/>
        <c:noMultiLvlLbl val="0"/>
      </c:catAx>
      <c:valAx>
        <c:axId val="-853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3.0322235957767512</c:v>
                </c:pt>
                <c:pt idx="1">
                  <c:v>6.688718703095752</c:v>
                </c:pt>
                <c:pt idx="2">
                  <c:v>11.099699488051455</c:v>
                </c:pt>
                <c:pt idx="3">
                  <c:v>16.418986288857724</c:v>
                </c:pt>
                <c:pt idx="4">
                  <c:v>22.830909826694263</c:v>
                </c:pt>
                <c:pt idx="5">
                  <c:v>30.55597496159757</c:v>
                </c:pt>
                <c:pt idx="6">
                  <c:v>39.857397165626452</c:v>
                </c:pt>
                <c:pt idx="7">
                  <c:v>51.048560881623608</c:v>
                </c:pt>
                <c:pt idx="8">
                  <c:v>64.501404592645798</c:v>
                </c:pt>
                <c:pt idx="9">
                  <c:v>80.655663381545764</c:v>
                </c:pt>
                <c:pt idx="10">
                  <c:v>100.02878365700852</c:v>
                </c:pt>
                <c:pt idx="11">
                  <c:v>123.22615094971889</c:v>
                </c:pt>
                <c:pt idx="12">
                  <c:v>150.95102168760621</c:v>
                </c:pt>
                <c:pt idx="13">
                  <c:v>184.01320365243404</c:v>
                </c:pt>
                <c:pt idx="14">
                  <c:v>223.33506962641189</c:v>
                </c:pt>
                <c:pt idx="15">
                  <c:v>269.95290617805182</c:v>
                </c:pt>
                <c:pt idx="16">
                  <c:v>325.01090807225262</c:v>
                </c:pt>
                <c:pt idx="17">
                  <c:v>389.74438311260826</c:v>
                </c:pt>
                <c:pt idx="18">
                  <c:v>465.44805515589434</c:v>
                </c:pt>
                <c:pt idx="19">
                  <c:v>553.42496719719463</c:v>
                </c:pt>
                <c:pt idx="20">
                  <c:v>654.91174102486627</c:v>
                </c:pt>
                <c:pt idx="21">
                  <c:v>770.97732166008132</c:v>
                </c:pt>
                <c:pt idx="22">
                  <c:v>902.39536703970225</c:v>
                </c:pt>
                <c:pt idx="23">
                  <c:v>1049.4955781418307</c:v>
                </c:pt>
                <c:pt idx="24">
                  <c:v>1212.0065322006271</c:v>
                </c:pt>
                <c:pt idx="25">
                  <c:v>1388.9111722693779</c:v>
                </c:pt>
                <c:pt idx="26">
                  <c:v>1578.3439768953131</c:v>
                </c:pt>
                <c:pt idx="27">
                  <c:v>1777.5626695575334</c:v>
                </c:pt>
                <c:pt idx="28">
                  <c:v>1983.0232785859964</c:v>
                </c:pt>
                <c:pt idx="29">
                  <c:v>2190.572765088923</c:v>
                </c:pt>
                <c:pt idx="30">
                  <c:v>2395.7491129609239</c:v>
                </c:pt>
                <c:pt idx="31">
                  <c:v>2594.1505158577738</c:v>
                </c:pt>
                <c:pt idx="32">
                  <c:v>2781.8129124172683</c:v>
                </c:pt>
                <c:pt idx="33">
                  <c:v>2955.5283821863341</c:v>
                </c:pt>
                <c:pt idx="34">
                  <c:v>3113.0501469601272</c:v>
                </c:pt>
                <c:pt idx="35">
                  <c:v>3253.1588600246091</c:v>
                </c:pt>
                <c:pt idx="36">
                  <c:v>3375.5984368936352</c:v>
                </c:pt>
                <c:pt idx="37">
                  <c:v>3480.9158482502949</c:v>
                </c:pt>
                <c:pt idx="38">
                  <c:v>3570.2509526472168</c:v>
                </c:pt>
                <c:pt idx="39">
                  <c:v>3645.1196443919698</c:v>
                </c:pt>
                <c:pt idx="40">
                  <c:v>3707.2215556500669</c:v>
                </c:pt>
                <c:pt idx="41">
                  <c:v>3758.2888266097534</c:v>
                </c:pt>
                <c:pt idx="42">
                  <c:v>3799.9798976208622</c:v>
                </c:pt>
                <c:pt idx="43">
                  <c:v>3833.8140261212629</c:v>
                </c:pt>
                <c:pt idx="44">
                  <c:v>3861.138255387717</c:v>
                </c:pt>
                <c:pt idx="45">
                  <c:v>3883.1177303440536</c:v>
                </c:pt>
                <c:pt idx="46">
                  <c:v>3900.7412342280822</c:v>
                </c:pt>
                <c:pt idx="47">
                  <c:v>3914.8355457788016</c:v>
                </c:pt>
                <c:pt idx="48">
                  <c:v>3926.0840221880826</c:v>
                </c:pt>
                <c:pt idx="49">
                  <c:v>3935.0463673081404</c:v>
                </c:pt>
                <c:pt idx="50">
                  <c:v>3942.1777389881599</c:v>
                </c:pt>
                <c:pt idx="51">
                  <c:v>3947.8461956102906</c:v>
                </c:pt>
                <c:pt idx="52">
                  <c:v>3952.3480418675567</c:v>
                </c:pt>
                <c:pt idx="53">
                  <c:v>3955.920980201452</c:v>
                </c:pt>
                <c:pt idx="54">
                  <c:v>3958.7551719228213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2.4710189943588836</c:v>
                </c:pt>
                <c:pt idx="1">
                  <c:v>5.5798237637074681</c:v>
                </c:pt>
                <c:pt idx="2">
                  <c:v>9.4623526776765736</c:v>
                </c:pt>
                <c:pt idx="3">
                  <c:v>14.27965974153614</c:v>
                </c:pt>
                <c:pt idx="4">
                  <c:v>20.225090627115158</c:v>
                </c:pt>
                <c:pt idx="5">
                  <c:v>27.530228652366198</c:v>
                </c:pt>
                <c:pt idx="6">
                  <c:v>36.471705572986224</c:v>
                </c:pt>
                <c:pt idx="7">
                  <c:v>47.378898166978175</c:v>
                </c:pt>
                <c:pt idx="8">
                  <c:v>60.642474780622692</c:v>
                </c:pt>
                <c:pt idx="9">
                  <c:v>76.72366727690887</c:v>
                </c:pt>
                <c:pt idx="10">
                  <c:v>96.164012176626841</c:v>
                </c:pt>
                <c:pt idx="11">
                  <c:v>119.59511760654316</c:v>
                </c:pt>
                <c:pt idx="12">
                  <c:v>147.74775705506491</c:v>
                </c:pt>
                <c:pt idx="13">
                  <c:v>181.45925635857623</c:v>
                </c:pt>
                <c:pt idx="14">
                  <c:v>221.67772352519376</c:v>
                </c:pt>
                <c:pt idx="15">
                  <c:v>269.46118375597536</c:v>
                </c:pt>
                <c:pt idx="16">
                  <c:v>325.96916264243384</c:v>
                </c:pt>
                <c:pt idx="17">
                  <c:v>392.44378849030051</c:v>
                </c:pt>
                <c:pt idx="18">
                  <c:v>470.17719651674986</c:v>
                </c:pt>
                <c:pt idx="19">
                  <c:v>560.46211794159933</c:v>
                </c:pt>
                <c:pt idx="20">
                  <c:v>664.52329438574259</c:v>
                </c:pt>
                <c:pt idx="21">
                  <c:v>783.42906938291333</c:v>
                </c:pt>
                <c:pt idx="22">
                  <c:v>917.9854135449707</c:v>
                </c:pt>
                <c:pt idx="23">
                  <c:v>1068.6187732145972</c:v>
                </c:pt>
                <c:pt idx="24">
                  <c:v>1235.2591332808056</c:v>
                </c:pt>
                <c:pt idx="25">
                  <c:v>1417.2396223403218</c:v>
                </c:pt>
                <c:pt idx="26">
                  <c:v>1613.2323300062728</c:v>
                </c:pt>
                <c:pt idx="27">
                  <c:v>1821.2398806156859</c:v>
                </c:pt>
                <c:pt idx="28">
                  <c:v>2042.2581287523842</c:v>
                </c:pt>
                <c:pt idx="29">
                  <c:v>2266.0119796869581</c:v>
                </c:pt>
                <c:pt idx="30">
                  <c:v>2492.6814206666672</c:v>
                </c:pt>
                <c:pt idx="31">
                  <c:v>2718.8856590590635</c:v>
                </c:pt>
                <c:pt idx="32">
                  <c:v>2941.4560426571711</c:v>
                </c:pt>
                <c:pt idx="33">
                  <c:v>3157.6453852567802</c:v>
                </c:pt>
                <c:pt idx="34">
                  <c:v>3365.276232966668</c:v>
                </c:pt>
                <c:pt idx="35">
                  <c:v>3562.8136404329075</c:v>
                </c:pt>
                <c:pt idx="36">
                  <c:v>3749.3638195561043</c:v>
                </c:pt>
                <c:pt idx="37">
                  <c:v>3924.6128126317226</c:v>
                </c:pt>
                <c:pt idx="38">
                  <c:v>4088.7262737211163</c:v>
                </c:pt>
                <c:pt idx="39">
                  <c:v>4242.2322127083398</c:v>
                </c:pt>
                <c:pt idx="40">
                  <c:v>4385.9048078497717</c:v>
                </c:pt>
                <c:pt idx="41">
                  <c:v>4520.6615083976958</c:v>
                </c:pt>
                <c:pt idx="42">
                  <c:v>4647.4797051167761</c:v>
                </c:pt>
                <c:pt idx="43">
                  <c:v>4767.3345004285138</c:v>
                </c:pt>
                <c:pt idx="44">
                  <c:v>4881.1559944625569</c:v>
                </c:pt>
                <c:pt idx="45">
                  <c:v>4989.8028897463309</c:v>
                </c:pt>
                <c:pt idx="46">
                  <c:v>5094.0487183491641</c:v>
                </c:pt>
                <c:pt idx="47">
                  <c:v>5194.5771865642255</c:v>
                </c:pt>
                <c:pt idx="48">
                  <c:v>5291.9836666432047</c:v>
                </c:pt>
                <c:pt idx="49">
                  <c:v>5386.7805065341217</c:v>
                </c:pt>
                <c:pt idx="50">
                  <c:v>5479.4044406666326</c:v>
                </c:pt>
                <c:pt idx="51">
                  <c:v>5570.2249039239996</c:v>
                </c:pt>
                <c:pt idx="52">
                  <c:v>5659.5524588067456</c:v>
                </c:pt>
                <c:pt idx="53">
                  <c:v>5747.6468485996993</c:v>
                </c:pt>
                <c:pt idx="54">
                  <c:v>5834.7244038205954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1.7958072685020512</c:v>
                </c:pt>
                <c:pt idx="1">
                  <c:v>4.1789823637465897</c:v>
                </c:pt>
                <c:pt idx="2">
                  <c:v>7.2946984768066958</c:v>
                </c:pt>
                <c:pt idx="3">
                  <c:v>11.316808791890228</c:v>
                </c:pt>
                <c:pt idx="4">
                  <c:v>16.455750803844801</c:v>
                </c:pt>
                <c:pt idx="5">
                  <c:v>22.965279388746563</c:v>
                </c:pt>
                <c:pt idx="6">
                  <c:v>31.150090729793028</c:v>
                </c:pt>
                <c:pt idx="7">
                  <c:v>41.374304694099692</c:v>
                </c:pt>
                <c:pt idx="8">
                  <c:v>54.070690160309958</c:v>
                </c:pt>
                <c:pt idx="9">
                  <c:v>69.75039775710961</c:v>
                </c:pt>
                <c:pt idx="10">
                  <c:v>89.012798880347191</c:v>
                </c:pt>
                <c:pt idx="11">
                  <c:v>112.55481139251236</c:v>
                </c:pt>
                <c:pt idx="12">
                  <c:v>141.17881770827466</c:v>
                </c:pt>
                <c:pt idx="13">
                  <c:v>175.79795475546359</c:v>
                </c:pt>
                <c:pt idx="14">
                  <c:v>217.43719617198107</c:v>
                </c:pt>
                <c:pt idx="15">
                  <c:v>267.22829474721101</c:v>
                </c:pt>
                <c:pt idx="16">
                  <c:v>326.39637586472219</c:v>
                </c:pt>
                <c:pt idx="17">
                  <c:v>396.2358728749951</c:v>
                </c:pt>
                <c:pt idx="18">
                  <c:v>478.07370808448781</c:v>
                </c:pt>
                <c:pt idx="19">
                  <c:v>573.21830252374389</c:v>
                </c:pt>
                <c:pt idx="20">
                  <c:v>682.89428366006848</c:v>
                </c:pt>
                <c:pt idx="21">
                  <c:v>808.16472151353832</c:v>
                </c:pt>
                <c:pt idx="22">
                  <c:v>949.84528212259306</c:v>
                </c:pt>
                <c:pt idx="23">
                  <c:v>1108.4175422940548</c:v>
                </c:pt>
                <c:pt idx="24">
                  <c:v>1283.9512995265713</c:v>
                </c:pt>
                <c:pt idx="25">
                  <c:v>1476.0472619090906</c:v>
                </c:pt>
                <c:pt idx="26">
                  <c:v>1683.811201734374</c:v>
                </c:pt>
                <c:pt idx="27">
                  <c:v>1905.867942817237</c:v>
                </c:pt>
                <c:pt idx="28">
                  <c:v>2144.8543410951179</c:v>
                </c:pt>
                <c:pt idx="29">
                  <c:v>2389.7258677712216</c:v>
                </c:pt>
                <c:pt idx="30">
                  <c:v>2642.568076402818</c:v>
                </c:pt>
                <c:pt idx="31">
                  <c:v>2900.9996760838226</c:v>
                </c:pt>
                <c:pt idx="32">
                  <c:v>3162.7181576926032</c:v>
                </c:pt>
                <c:pt idx="33">
                  <c:v>3425.6156916658138</c:v>
                </c:pt>
                <c:pt idx="34">
                  <c:v>3687.8641589370513</c:v>
                </c:pt>
                <c:pt idx="35">
                  <c:v>3947.9644045036944</c:v>
                </c:pt>
                <c:pt idx="36">
                  <c:v>4204.760855998049</c:v>
                </c:pt>
                <c:pt idx="37">
                  <c:v>4457.4272408748384</c:v>
                </c:pt>
                <c:pt idx="38">
                  <c:v>4705.4316309516016</c:v>
                </c:pt>
                <c:pt idx="39">
                  <c:v>4948.4895067507323</c:v>
                </c:pt>
                <c:pt idx="40">
                  <c:v>5186.512497273874</c:v>
                </c:pt>
                <c:pt idx="41">
                  <c:v>5419.5586057651017</c:v>
                </c:pt>
                <c:pt idx="42">
                  <c:v>5647.7876921792622</c:v>
                </c:pt>
                <c:pt idx="43">
                  <c:v>5871.4241633255715</c:v>
                </c:pt>
                <c:pt idx="44">
                  <c:v>6090.7274249963411</c:v>
                </c:pt>
                <c:pt idx="45">
                  <c:v>6305.9697161999102</c:v>
                </c:pt>
                <c:pt idx="46">
                  <c:v>6517.4204157984759</c:v>
                </c:pt>
                <c:pt idx="47">
                  <c:v>6725.3356877716669</c:v>
                </c:pt>
                <c:pt idx="48">
                  <c:v>6929.9523115110078</c:v>
                </c:pt>
                <c:pt idx="49">
                  <c:v>7131.4846429598992</c:v>
                </c:pt>
                <c:pt idx="50">
                  <c:v>7330.123808618926</c:v>
                </c:pt>
                <c:pt idx="51">
                  <c:v>7526.0384063771235</c:v>
                </c:pt>
                <c:pt idx="52">
                  <c:v>7719.3761507342424</c:v>
                </c:pt>
                <c:pt idx="53">
                  <c:v>7910.2660432085022</c:v>
                </c:pt>
                <c:pt idx="54">
                  <c:v>8098.8207672839362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2.6503E-3</c:v>
                </c:pt>
                <c:pt idx="1">
                  <c:v>3.4068000000000002E-3</c:v>
                </c:pt>
                <c:pt idx="2">
                  <c:v>4.0885000000000001E-3</c:v>
                </c:pt>
                <c:pt idx="3">
                  <c:v>4.5475000000000003E-3</c:v>
                </c:pt>
                <c:pt idx="4">
                  <c:v>5.2232499999999996E-3</c:v>
                </c:pt>
                <c:pt idx="5">
                  <c:v>6.1605000000000002E-3</c:v>
                </c:pt>
                <c:pt idx="6">
                  <c:v>7.1034499999999999E-3</c:v>
                </c:pt>
                <c:pt idx="7">
                  <c:v>7.7673000000000013E-3</c:v>
                </c:pt>
                <c:pt idx="8">
                  <c:v>8.4479840000000004E-3</c:v>
                </c:pt>
                <c:pt idx="9">
                  <c:v>1.050076E-2</c:v>
                </c:pt>
                <c:pt idx="10">
                  <c:v>1.190605E-2</c:v>
                </c:pt>
                <c:pt idx="11">
                  <c:v>1.7999999999999999E-2</c:v>
                </c:pt>
                <c:pt idx="12">
                  <c:v>4.2000000000000003E-2</c:v>
                </c:pt>
                <c:pt idx="13">
                  <c:v>0.17399999999999999</c:v>
                </c:pt>
                <c:pt idx="14">
                  <c:v>0.62</c:v>
                </c:pt>
                <c:pt idx="15">
                  <c:v>2.0778409999999998</c:v>
                </c:pt>
                <c:pt idx="16">
                  <c:v>4.0163289999999998</c:v>
                </c:pt>
                <c:pt idx="17">
                  <c:v>4.7342240000000002</c:v>
                </c:pt>
                <c:pt idx="18">
                  <c:v>5.9134760000000002</c:v>
                </c:pt>
                <c:pt idx="19">
                  <c:v>7.2631639999999997</c:v>
                </c:pt>
                <c:pt idx="20">
                  <c:v>8.1649430000000009</c:v>
                </c:pt>
                <c:pt idx="21">
                  <c:v>9.1026260000000008</c:v>
                </c:pt>
                <c:pt idx="22">
                  <c:v>10.444715</c:v>
                </c:pt>
                <c:pt idx="23">
                  <c:v>11.812405999999999</c:v>
                </c:pt>
                <c:pt idx="24">
                  <c:v>12.985516000000001</c:v>
                </c:pt>
                <c:pt idx="25">
                  <c:v>15.256111000000001</c:v>
                </c:pt>
                <c:pt idx="26">
                  <c:v>20.130951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3456"/>
        <c:axId val="-85359984"/>
      </c:lineChart>
      <c:catAx>
        <c:axId val="-8535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9984"/>
        <c:crosses val="autoZero"/>
        <c:auto val="1"/>
        <c:lblAlgn val="ctr"/>
        <c:lblOffset val="100"/>
        <c:noMultiLvlLbl val="0"/>
      </c:catAx>
      <c:valAx>
        <c:axId val="-853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19.511546166421226</c:v>
                </c:pt>
                <c:pt idx="1">
                  <c:v>24.00912137730074</c:v>
                </c:pt>
                <c:pt idx="2">
                  <c:v>29.535376216517758</c:v>
                </c:pt>
                <c:pt idx="3">
                  <c:v>36.321411409300069</c:v>
                </c:pt>
                <c:pt idx="4">
                  <c:v>44.648115421532601</c:v>
                </c:pt>
                <c:pt idx="5">
                  <c:v>54.855805907453394</c:v>
                </c:pt>
                <c:pt idx="6">
                  <c:v>67.355180922669319</c:v>
                </c:pt>
                <c:pt idx="7">
                  <c:v>82.639454853771028</c:v>
                </c:pt>
                <c:pt idx="8">
                  <c:v>101.29734419369515</c:v>
                </c:pt>
                <c:pt idx="9">
                  <c:v>124.02624816369672</c:v>
                </c:pt>
                <c:pt idx="10">
                  <c:v>151.64450443189301</c:v>
                </c:pt>
                <c:pt idx="11">
                  <c:v>185.10095889597338</c:v>
                </c:pt>
                <c:pt idx="12">
                  <c:v>225.4792544413468</c:v>
                </c:pt>
                <c:pt idx="13">
                  <c:v>273.99324009610598</c:v>
                </c:pt>
                <c:pt idx="14">
                  <c:v>331.96882964609688</c:v>
                </c:pt>
                <c:pt idx="15">
                  <c:v>400.80672598866335</c:v>
                </c:pt>
                <c:pt idx="16">
                  <c:v>481.92008363028521</c:v>
                </c:pt>
                <c:pt idx="17">
                  <c:v>576.64202301519686</c:v>
                </c:pt>
                <c:pt idx="18">
                  <c:v>686.10070341125686</c:v>
                </c:pt>
                <c:pt idx="19">
                  <c:v>811.06510742874229</c:v>
                </c:pt>
                <c:pt idx="20">
                  <c:v>951.77299266232444</c:v>
                </c:pt>
                <c:pt idx="21">
                  <c:v>1107.7627189256239</c:v>
                </c:pt>
                <c:pt idx="22">
                  <c:v>1277.7403202717646</c:v>
                </c:pt>
                <c:pt idx="23">
                  <c:v>1459.5181359303397</c:v>
                </c:pt>
                <c:pt idx="24">
                  <c:v>1650.0570262419553</c:v>
                </c:pt>
                <c:pt idx="25">
                  <c:v>1845.6281386770213</c:v>
                </c:pt>
                <c:pt idx="26">
                  <c:v>2042.0843542956568</c:v>
                </c:pt>
                <c:pt idx="27">
                  <c:v>2235.2033210986506</c:v>
                </c:pt>
                <c:pt idx="28">
                  <c:v>2421.0437491659477</c:v>
                </c:pt>
                <c:pt idx="29">
                  <c:v>2596.2527566374324</c:v>
                </c:pt>
                <c:pt idx="30">
                  <c:v>2758.2761888061827</c:v>
                </c:pt>
                <c:pt idx="31">
                  <c:v>2905.4500012292501</c:v>
                </c:pt>
                <c:pt idx="32">
                  <c:v>3036.9787893153548</c:v>
                </c:pt>
                <c:pt idx="33">
                  <c:v>3152.8282427000249</c:v>
                </c:pt>
                <c:pt idx="34">
                  <c:v>3253.5673962868086</c:v>
                </c:pt>
                <c:pt idx="35">
                  <c:v>3340.1949512814344</c:v>
                </c:pt>
                <c:pt idx="36">
                  <c:v>3413.9756774830385</c:v>
                </c:pt>
                <c:pt idx="37">
                  <c:v>3476.3024905400862</c:v>
                </c:pt>
                <c:pt idx="38">
                  <c:v>3528.5904875948336</c:v>
                </c:pt>
                <c:pt idx="39">
                  <c:v>3572.2025647583205</c:v>
                </c:pt>
                <c:pt idx="40">
                  <c:v>3608.4024107766431</c:v>
                </c:pt>
                <c:pt idx="41">
                  <c:v>3638.3291136608141</c:v>
                </c:pt>
                <c:pt idx="42">
                  <c:v>3662.9875534920448</c:v>
                </c:pt>
                <c:pt idx="43">
                  <c:v>3683.249492060761</c:v>
                </c:pt>
                <c:pt idx="44">
                  <c:v>3699.8613129323744</c:v>
                </c:pt>
                <c:pt idx="45">
                  <c:v>3713.4554160010198</c:v>
                </c:pt>
                <c:pt idx="46">
                  <c:v>3724.5631814641888</c:v>
                </c:pt>
                <c:pt idx="47">
                  <c:v>3733.6281393326667</c:v>
                </c:pt>
                <c:pt idx="48">
                  <c:v>3741.0185154831488</c:v>
                </c:pt>
                <c:pt idx="49">
                  <c:v>3747.0387013863597</c:v>
                </c:pt>
                <c:pt idx="50">
                  <c:v>3751.9394463987574</c:v>
                </c:pt>
                <c:pt idx="51">
                  <c:v>3755.9267314145527</c:v>
                </c:pt>
                <c:pt idx="52">
                  <c:v>3759.1693778331278</c:v>
                </c:pt>
                <c:pt idx="53">
                  <c:v>3761.8054971364336</c:v>
                </c:pt>
                <c:pt idx="54">
                  <c:v>3763.9479092354363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16.219665576529774</c:v>
                </c:pt>
                <c:pt idx="1">
                  <c:v>20.46722444699456</c:v>
                </c:pt>
                <c:pt idx="2">
                  <c:v>25.763987684237676</c:v>
                </c:pt>
                <c:pt idx="3">
                  <c:v>32.354807213457669</c:v>
                </c:pt>
                <c:pt idx="4">
                  <c:v>40.53726472202937</c:v>
                </c:pt>
                <c:pt idx="5">
                  <c:v>50.67129904498421</c:v>
                </c:pt>
                <c:pt idx="6">
                  <c:v>63.1898161641287</c:v>
                </c:pt>
                <c:pt idx="7">
                  <c:v>78.609987815448633</c:v>
                </c:pt>
                <c:pt idx="8">
                  <c:v>97.544694582844329</c:v>
                </c:pt>
                <c:pt idx="9">
                  <c:v>120.71322190402353</c:v>
                </c:pt>
                <c:pt idx="10">
                  <c:v>148.94986007471866</c:v>
                </c:pt>
                <c:pt idx="11">
                  <c:v>183.20849498030094</c:v>
                </c:pt>
                <c:pt idx="12">
                  <c:v>224.5606381384454</c:v>
                </c:pt>
                <c:pt idx="13">
                  <c:v>274.18371651778949</c:v>
                </c:pt>
                <c:pt idx="14">
                  <c:v>333.33598142588858</c:v>
                </c:pt>
                <c:pt idx="15">
                  <c:v>403.31434788013593</c:v>
                </c:pt>
                <c:pt idx="16">
                  <c:v>485.39217085965583</c:v>
                </c:pt>
                <c:pt idx="17">
                  <c:v>580.73576298068667</c:v>
                </c:pt>
                <c:pt idx="18">
                  <c:v>690.30162779060811</c:v>
                </c:pt>
                <c:pt idx="19">
                  <c:v>814.72090242665593</c:v>
                </c:pt>
                <c:pt idx="20">
                  <c:v>954.18283042202859</c:v>
                </c:pt>
                <c:pt idx="21">
                  <c:v>1108.3340070505387</c:v>
                </c:pt>
                <c:pt idx="22">
                  <c:v>1276.2128746538961</c:v>
                </c:pt>
                <c:pt idx="23">
                  <c:v>1456.2376389888116</c:v>
                </c:pt>
                <c:pt idx="24">
                  <c:v>1646.2593466316466</c:v>
                </c:pt>
                <c:pt idx="25">
                  <c:v>1843.6808567105286</c:v>
                </c:pt>
                <c:pt idx="26">
                  <c:v>2045.6293618072723</c:v>
                </c:pt>
                <c:pt idx="27">
                  <c:v>2249.1587822448396</c:v>
                </c:pt>
                <c:pt idx="28">
                  <c:v>2501.1821991337779</c:v>
                </c:pt>
                <c:pt idx="29">
                  <c:v>2649.9974923788341</c:v>
                </c:pt>
                <c:pt idx="30">
                  <c:v>2842.7110852204651</c:v>
                </c:pt>
                <c:pt idx="31">
                  <c:v>3028.0080439845001</c:v>
                </c:pt>
                <c:pt idx="32">
                  <c:v>3204.8130315579501</c:v>
                </c:pt>
                <c:pt idx="33">
                  <c:v>3372.5270264475694</c:v>
                </c:pt>
                <c:pt idx="34">
                  <c:v>3530.9629295365467</c:v>
                </c:pt>
                <c:pt idx="35">
                  <c:v>3680.2652262336451</c:v>
                </c:pt>
                <c:pt idx="36">
                  <c:v>3820.8262969984271</c:v>
                </c:pt>
                <c:pt idx="37">
                  <c:v>3953.2083572530487</c:v>
                </c:pt>
                <c:pt idx="38">
                  <c:v>4078.0763109787904</c:v>
                </c:pt>
                <c:pt idx="39">
                  <c:v>4196.1437241848071</c:v>
                </c:pt>
                <c:pt idx="40">
                  <c:v>4308.1319360088146</c:v>
                </c:pt>
                <c:pt idx="41">
                  <c:v>4414.7410021277328</c:v>
                </c:pt>
                <c:pt idx="42">
                  <c:v>4516.6305341668185</c:v>
                </c:pt>
                <c:pt idx="43">
                  <c:v>4614.4083465862814</c:v>
                </c:pt>
                <c:pt idx="44">
                  <c:v>4708.6249575928186</c:v>
                </c:pt>
                <c:pt idx="45">
                  <c:v>4799.7722679015569</c:v>
                </c:pt>
                <c:pt idx="46">
                  <c:v>4888.2850640199613</c:v>
                </c:pt>
                <c:pt idx="47">
                  <c:v>4974.544304386558</c:v>
                </c:pt>
                <c:pt idx="48">
                  <c:v>5058.881418966379</c:v>
                </c:pt>
                <c:pt idx="49">
                  <c:v>5141.5830758443326</c:v>
                </c:pt>
                <c:pt idx="50">
                  <c:v>5222.8960424791358</c:v>
                </c:pt>
                <c:pt idx="51">
                  <c:v>5303.0319002352953</c:v>
                </c:pt>
                <c:pt idx="52">
                  <c:v>5382.1714661240048</c:v>
                </c:pt>
                <c:pt idx="53">
                  <c:v>5460.4688429259031</c:v>
                </c:pt>
                <c:pt idx="54">
                  <c:v>5538.0550647867176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13.054993960524017</c:v>
                </c:pt>
                <c:pt idx="1">
                  <c:v>16.891752380507462</c:v>
                </c:pt>
                <c:pt idx="2">
                  <c:v>21.77833191541302</c:v>
                </c:pt>
                <c:pt idx="3">
                  <c:v>27.978629569244003</c:v>
                </c:pt>
                <c:pt idx="4">
                  <c:v>35.814798338254278</c:v>
                </c:pt>
                <c:pt idx="5">
                  <c:v>45.677025593300939</c:v>
                </c:pt>
                <c:pt idx="6">
                  <c:v>58.033688065889528</c:v>
                </c:pt>
                <c:pt idx="7">
                  <c:v>73.441287467103436</c:v>
                </c:pt>
                <c:pt idx="8">
                  <c:v>92.553280313532724</c:v>
                </c:pt>
                <c:pt idx="9">
                  <c:v>116.12657559698069</c:v>
                </c:pt>
                <c:pt idx="10">
                  <c:v>145.02411304920631</c:v>
                </c:pt>
                <c:pt idx="11">
                  <c:v>180.21160757793987</c:v>
                </c:pt>
                <c:pt idx="12">
                  <c:v>222.74633844945691</c:v>
                </c:pt>
                <c:pt idx="13">
                  <c:v>273.75589269933579</c:v>
                </c:pt>
                <c:pt idx="14">
                  <c:v>334.40517751180016</c:v>
                </c:pt>
                <c:pt idx="15">
                  <c:v>405.85092082808205</c:v>
                </c:pt>
                <c:pt idx="16">
                  <c:v>489.1843467345422</c:v>
                </c:pt>
                <c:pt idx="17">
                  <c:v>585.36468181155169</c:v>
                </c:pt>
                <c:pt idx="18">
                  <c:v>695.14838117397267</c:v>
                </c:pt>
                <c:pt idx="19">
                  <c:v>819.02102492436688</c:v>
                </c:pt>
                <c:pt idx="20">
                  <c:v>957.14015848283645</c:v>
                </c:pt>
                <c:pt idx="21">
                  <c:v>1109.2973767263099</c:v>
                </c:pt>
                <c:pt idx="22">
                  <c:v>1274.906343201646</c:v>
                </c:pt>
                <c:pt idx="23">
                  <c:v>1453.0202602901916</c:v>
                </c:pt>
                <c:pt idx="24">
                  <c:v>1642.3781121604989</c:v>
                </c:pt>
                <c:pt idx="25">
                  <c:v>1841.4747059305794</c:v>
                </c:pt>
                <c:pt idx="26">
                  <c:v>2048.6461442520495</c:v>
                </c:pt>
                <c:pt idx="27">
                  <c:v>2262.1606362886059</c:v>
                </c:pt>
                <c:pt idx="28">
                  <c:v>2530.6198469566293</c:v>
                </c:pt>
                <c:pt idx="29">
                  <c:v>2701.4572308651327</c:v>
                </c:pt>
                <c:pt idx="30">
                  <c:v>2924.1449522621606</c:v>
                </c:pt>
                <c:pt idx="31">
                  <c:v>3147.079661602023</c:v>
                </c:pt>
                <c:pt idx="32">
                  <c:v>3369.1757504932548</c:v>
                </c:pt>
                <c:pt idx="33">
                  <c:v>3589.5521531412733</c:v>
                </c:pt>
                <c:pt idx="34">
                  <c:v>3807.5220239087503</c:v>
                </c:pt>
                <c:pt idx="35">
                  <c:v>4022.5741951855621</c:v>
                </c:pt>
                <c:pt idx="36">
                  <c:v>4234.3500427361732</c:v>
                </c:pt>
                <c:pt idx="37">
                  <c:v>4442.618707612929</c:v>
                </c:pt>
                <c:pt idx="38">
                  <c:v>4647.2528372793367</c:v>
                </c:pt>
                <c:pt idx="39">
                  <c:v>4848.2062609252016</c:v>
                </c:pt>
                <c:pt idx="40">
                  <c:v>5045.4943867302491</c:v>
                </c:pt>
                <c:pt idx="41">
                  <c:v>5239.1776320104445</c:v>
                </c:pt>
                <c:pt idx="42">
                  <c:v>5429.3478668321777</c:v>
                </c:pt>
                <c:pt idx="43">
                  <c:v>5616.1176458343234</c:v>
                </c:pt>
                <c:pt idx="44">
                  <c:v>5799.611893216389</c:v>
                </c:pt>
                <c:pt idx="45">
                  <c:v>5979.961664305778</c:v>
                </c:pt>
                <c:pt idx="46">
                  <c:v>6157.299610163268</c:v>
                </c:pt>
                <c:pt idx="47">
                  <c:v>6331.7568010309105</c:v>
                </c:pt>
                <c:pt idx="48">
                  <c:v>6503.4606069481033</c:v>
                </c:pt>
                <c:pt idx="49">
                  <c:v>6672.5333807873794</c:v>
                </c:pt>
                <c:pt idx="50">
                  <c:v>6839.0917348659441</c:v>
                </c:pt>
                <c:pt idx="51">
                  <c:v>7003.2462441511288</c:v>
                </c:pt>
                <c:pt idx="52">
                  <c:v>7165.1014455054174</c:v>
                </c:pt>
                <c:pt idx="53">
                  <c:v>7324.756033040584</c:v>
                </c:pt>
                <c:pt idx="54">
                  <c:v>7482.303174716124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2.6503E-3</c:v>
                </c:pt>
                <c:pt idx="1">
                  <c:v>3.4068000000000002E-3</c:v>
                </c:pt>
                <c:pt idx="2">
                  <c:v>4.0885000000000001E-3</c:v>
                </c:pt>
                <c:pt idx="3">
                  <c:v>4.5475000000000003E-3</c:v>
                </c:pt>
                <c:pt idx="4">
                  <c:v>5.2232499999999996E-3</c:v>
                </c:pt>
                <c:pt idx="5">
                  <c:v>6.1605000000000002E-3</c:v>
                </c:pt>
                <c:pt idx="6">
                  <c:v>7.1034499999999999E-3</c:v>
                </c:pt>
                <c:pt idx="7">
                  <c:v>7.7673000000000013E-3</c:v>
                </c:pt>
                <c:pt idx="8">
                  <c:v>8.4479840000000004E-3</c:v>
                </c:pt>
                <c:pt idx="9">
                  <c:v>1.050076E-2</c:v>
                </c:pt>
                <c:pt idx="10">
                  <c:v>1.190605E-2</c:v>
                </c:pt>
                <c:pt idx="11">
                  <c:v>1.7999999999999999E-2</c:v>
                </c:pt>
                <c:pt idx="12">
                  <c:v>4.2000000000000003E-2</c:v>
                </c:pt>
                <c:pt idx="13">
                  <c:v>0.17399999999999999</c:v>
                </c:pt>
                <c:pt idx="14">
                  <c:v>0.62</c:v>
                </c:pt>
                <c:pt idx="15">
                  <c:v>2.0778409999999998</c:v>
                </c:pt>
                <c:pt idx="16">
                  <c:v>4.0163289999999998</c:v>
                </c:pt>
                <c:pt idx="17">
                  <c:v>4.7342240000000002</c:v>
                </c:pt>
                <c:pt idx="18">
                  <c:v>5.9134760000000002</c:v>
                </c:pt>
                <c:pt idx="19">
                  <c:v>7.2631639999999997</c:v>
                </c:pt>
                <c:pt idx="20">
                  <c:v>8.1649430000000009</c:v>
                </c:pt>
                <c:pt idx="21">
                  <c:v>9.1026260000000008</c:v>
                </c:pt>
                <c:pt idx="22">
                  <c:v>10.444715</c:v>
                </c:pt>
                <c:pt idx="23">
                  <c:v>11.812405999999999</c:v>
                </c:pt>
                <c:pt idx="24">
                  <c:v>12.985516000000001</c:v>
                </c:pt>
                <c:pt idx="25">
                  <c:v>15.256111000000001</c:v>
                </c:pt>
                <c:pt idx="26">
                  <c:v>20.130951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2912"/>
        <c:axId val="-85372496"/>
      </c:lineChart>
      <c:catAx>
        <c:axId val="-8535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72496"/>
        <c:crosses val="autoZero"/>
        <c:auto val="1"/>
        <c:lblAlgn val="ctr"/>
        <c:lblOffset val="100"/>
        <c:noMultiLvlLbl val="0"/>
      </c:catAx>
      <c:valAx>
        <c:axId val="-853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5.694351916580537</c:v>
                </c:pt>
                <c:pt idx="1">
                  <c:v>8.4730546516156995</c:v>
                </c:pt>
                <c:pt idx="2">
                  <c:v>12.362974498700998</c:v>
                </c:pt>
                <c:pt idx="3">
                  <c:v>17.7054870398972</c:v>
                </c:pt>
                <c:pt idx="4">
                  <c:v>24.911007565124553</c:v>
                </c:pt>
                <c:pt idx="5">
                  <c:v>34.462881611196515</c:v>
                </c:pt>
                <c:pt idx="6">
                  <c:v>46.919055098261765</c:v>
                </c:pt>
                <c:pt idx="7">
                  <c:v>62.911129499214972</c:v>
                </c:pt>
                <c:pt idx="8">
                  <c:v>83.140531067038083</c:v>
                </c:pt>
                <c:pt idx="9">
                  <c:v>108.37167345741354</c:v>
                </c:pt>
                <c:pt idx="10">
                  <c:v>139.42215806823896</c:v>
                </c:pt>
                <c:pt idx="11">
                  <c:v>177.15022283623136</c:v>
                </c:pt>
                <c:pt idx="12">
                  <c:v>222.43980510947543</c:v>
                </c:pt>
                <c:pt idx="13">
                  <c:v>276.18371614396244</c:v>
                </c:pt>
                <c:pt idx="14">
                  <c:v>339.26552491151756</c:v>
                </c:pt>
                <c:pt idx="15">
                  <c:v>412.54081160683324</c:v>
                </c:pt>
                <c:pt idx="16">
                  <c:v>496.81847426110875</c:v>
                </c:pt>
                <c:pt idx="17">
                  <c:v>592.84275621904555</c:v>
                </c:pt>
                <c:pt idx="18">
                  <c:v>701.27661172088483</c:v>
                </c:pt>
                <c:pt idx="19">
                  <c:v>822.6869473962754</c:v>
                </c:pt>
                <c:pt idx="20">
                  <c:v>957.53217644664187</c:v>
                </c:pt>
                <c:pt idx="21">
                  <c:v>1106.1524076079525</c:v>
                </c:pt>
                <c:pt idx="22">
                  <c:v>1268.7624705088569</c:v>
                </c:pt>
                <c:pt idx="23">
                  <c:v>1445.4478599838294</c:v>
                </c:pt>
                <c:pt idx="24">
                  <c:v>1636.163570414039</c:v>
                </c:pt>
                <c:pt idx="25">
                  <c:v>1840.7356920721604</c:v>
                </c:pt>
                <c:pt idx="26">
                  <c:v>2058.865558130462</c:v>
                </c:pt>
                <c:pt idx="27">
                  <c:v>2290.1361654314314</c:v>
                </c:pt>
                <c:pt idx="28">
                  <c:v>2534.020545002064</c:v>
                </c:pt>
                <c:pt idx="29">
                  <c:v>2789.8917291982611</c:v>
                </c:pt>
                <c:pt idx="30">
                  <c:v>3057.0339499997867</c:v>
                </c:pt>
                <c:pt idx="31">
                  <c:v>3334.6547054070988</c:v>
                </c:pt>
                <c:pt idx="32">
                  <c:v>3621.8973457827828</c:v>
                </c:pt>
                <c:pt idx="33">
                  <c:v>3917.8538567993655</c:v>
                </c:pt>
                <c:pt idx="34">
                  <c:v>4221.5775478497344</c:v>
                </c:pt>
                <c:pt idx="35">
                  <c:v>4532.0953919134836</c:v>
                </c:pt>
                <c:pt idx="36">
                  <c:v>4848.4198027410785</c:v>
                </c:pt>
                <c:pt idx="37">
                  <c:v>5169.5596758951397</c:v>
                </c:pt>
                <c:pt idx="38">
                  <c:v>5494.5305600750989</c:v>
                </c:pt>
                <c:pt idx="39">
                  <c:v>5822.3638629825491</c:v>
                </c:pt>
                <c:pt idx="40">
                  <c:v>6152.1150308173583</c:v>
                </c:pt>
                <c:pt idx="41">
                  <c:v>6482.8706716852421</c:v>
                </c:pt>
                <c:pt idx="42">
                  <c:v>6813.7546203659194</c:v>
                </c:pt>
                <c:pt idx="43">
                  <c:v>7143.9329648817611</c:v>
                </c:pt>
                <c:pt idx="44">
                  <c:v>7472.6180741475137</c:v>
                </c:pt>
                <c:pt idx="45">
                  <c:v>7799.0716808420202</c:v>
                </c:pt>
                <c:pt idx="46">
                  <c:v>8122.6070847982446</c:v>
                </c:pt>
                <c:pt idx="47">
                  <c:v>8442.5905500044664</c:v>
                </c:pt>
                <c:pt idx="48">
                  <c:v>8758.4419731359521</c:v>
                </c:pt>
                <c:pt idx="49">
                  <c:v>9069.6349038004682</c:v>
                </c:pt>
                <c:pt idx="50">
                  <c:v>9375.6959967892508</c:v>
                </c:pt>
                <c:pt idx="51">
                  <c:v>9676.2039749693904</c:v>
                </c:pt>
                <c:pt idx="52">
                  <c:v>9970.7881784003239</c:v>
                </c:pt>
                <c:pt idx="53">
                  <c:v>10259.126771139732</c:v>
                </c:pt>
                <c:pt idx="54">
                  <c:v>10540.944672319849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5.3084518583980689</c:v>
                </c:pt>
                <c:pt idx="1">
                  <c:v>8.0079781170244342</c:v>
                </c:pt>
                <c:pt idx="2">
                  <c:v>11.820597773139966</c:v>
                </c:pt>
                <c:pt idx="3">
                  <c:v>17.094149380728862</c:v>
                </c:pt>
                <c:pt idx="4">
                  <c:v>24.246342409490964</c:v>
                </c:pt>
                <c:pt idx="5">
                  <c:v>33.76800802118747</c:v>
                </c:pt>
                <c:pt idx="6">
                  <c:v>46.223957550007711</c:v>
                </c:pt>
                <c:pt idx="7">
                  <c:v>62.251125030309957</c:v>
                </c:pt>
                <c:pt idx="8">
                  <c:v>82.553819003317713</c:v>
                </c:pt>
                <c:pt idx="9">
                  <c:v>107.89607523446284</c:v>
                </c:pt>
                <c:pt idx="10">
                  <c:v>139.09127131303208</c:v>
                </c:pt>
                <c:pt idx="11">
                  <c:v>176.98932221090502</c:v>
                </c:pt>
                <c:pt idx="12">
                  <c:v>222.46191048690238</c:v>
                </c:pt>
                <c:pt idx="13">
                  <c:v>276.38630670255844</c:v>
                </c:pt>
                <c:pt idx="14">
                  <c:v>339.62839917518613</c:v>
                </c:pt>
                <c:pt idx="15">
                  <c:v>413.02557561803548</c:v>
                </c:pt>
                <c:pt idx="16">
                  <c:v>497.37008415957843</c:v>
                </c:pt>
                <c:pt idx="17">
                  <c:v>593.39345220182838</c:v>
                </c:pt>
                <c:pt idx="18">
                  <c:v>701.75246512499052</c:v>
                </c:pt>
                <c:pt idx="19">
                  <c:v>823.01711070387648</c:v>
                </c:pt>
                <c:pt idx="20">
                  <c:v>957.6607873525345</c:v>
                </c:pt>
                <c:pt idx="21">
                  <c:v>1106.052962684061</c:v>
                </c:pt>
                <c:pt idx="22">
                  <c:v>1268.4543601947796</c:v>
                </c:pt>
                <c:pt idx="23">
                  <c:v>1445.0146517344506</c:v>
                </c:pt>
                <c:pt idx="24">
                  <c:v>1635.7725459549404</c:v>
                </c:pt>
                <c:pt idx="25">
                  <c:v>1840.6580908261176</c:v>
                </c:pt>
                <c:pt idx="26">
                  <c:v>2059.4969528921843</c:v>
                </c:pt>
                <c:pt idx="27">
                  <c:v>2292.016397348832</c:v>
                </c:pt>
                <c:pt idx="28">
                  <c:v>2589.3351594141386</c:v>
                </c:pt>
                <c:pt idx="29">
                  <c:v>2796.5594774207834</c:v>
                </c:pt>
                <c:pt idx="30">
                  <c:v>3067.6172540346297</c:v>
                </c:pt>
                <c:pt idx="31">
                  <c:v>3350.4429431375679</c:v>
                </c:pt>
                <c:pt idx="32">
                  <c:v>3644.4000114086193</c:v>
                </c:pt>
                <c:pt idx="33">
                  <c:v>3948.8084681748724</c:v>
                </c:pt>
                <c:pt idx="34">
                  <c:v>4262.954680150111</c:v>
                </c:pt>
                <c:pt idx="35">
                  <c:v>4586.1008088066055</c:v>
                </c:pt>
                <c:pt idx="36">
                  <c:v>4917.493730273668</c:v>
                </c:pt>
                <c:pt idx="37">
                  <c:v>5256.3733297106364</c:v>
                </c:pt>
                <c:pt idx="38">
                  <c:v>5601.9800921161423</c:v>
                </c:pt>
                <c:pt idx="39">
                  <c:v>5953.5619388505429</c:v>
                </c:pt>
                <c:pt idx="40">
                  <c:v>6310.380283348878</c:v>
                </c:pt>
                <c:pt idx="41">
                  <c:v>6671.7153003775438</c:v>
                </c:pt>
                <c:pt idx="42">
                  <c:v>7036.8704207031351</c:v>
                </c:pt>
                <c:pt idx="43">
                  <c:v>7405.1760772845582</c:v>
                </c:pt>
                <c:pt idx="44">
                  <c:v>7775.9927402654166</c:v>
                </c:pt>
                <c:pt idx="45">
                  <c:v>8148.7132863883708</c:v>
                </c:pt>
                <c:pt idx="46">
                  <c:v>8522.7647542787017</c:v>
                </c:pt>
                <c:pt idx="47">
                  <c:v>8897.6095406711611</c:v>
                </c:pt>
                <c:pt idx="48">
                  <c:v>9272.7460944072482</c:v>
                </c:pt>
                <c:pt idx="49">
                  <c:v>9647.7091652242871</c:v>
                </c:pt>
                <c:pt idx="50">
                  <c:v>10022.069663290156</c:v>
                </c:pt>
                <c:pt idx="51">
                  <c:v>10395.4341833784</c:v>
                </c:pt>
                <c:pt idx="52">
                  <c:v>10767.44424477507</c:v>
                </c:pt>
                <c:pt idx="53">
                  <c:v>11137.775294667767</c:v>
                </c:pt>
                <c:pt idx="54">
                  <c:v>11506.135519078462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5.1916320310425785</c:v>
                </c:pt>
                <c:pt idx="1">
                  <c:v>7.8616522488596727</c:v>
                </c:pt>
                <c:pt idx="2">
                  <c:v>11.641230254957479</c:v>
                </c:pt>
                <c:pt idx="3">
                  <c:v>16.87865206246104</c:v>
                </c:pt>
                <c:pt idx="4">
                  <c:v>23.992287557647526</c:v>
                </c:pt>
                <c:pt idx="5">
                  <c:v>33.473888039615723</c:v>
                </c:pt>
                <c:pt idx="6">
                  <c:v>45.889516393986007</c:v>
                </c:pt>
                <c:pt idx="7">
                  <c:v>61.877782201529591</c:v>
                </c:pt>
                <c:pt idx="8">
                  <c:v>82.145192828454839</c:v>
                </c:pt>
                <c:pt idx="9">
                  <c:v>107.4585873216767</c:v>
                </c:pt>
                <c:pt idx="10">
                  <c:v>138.63478017291536</c:v>
                </c:pt>
                <c:pt idx="11">
                  <c:v>176.52769447719723</c:v>
                </c:pt>
                <c:pt idx="12">
                  <c:v>222.01339792893771</c:v>
                </c:pt>
                <c:pt idx="13">
                  <c:v>275.97356202103265</c:v>
                </c:pt>
                <c:pt idx="14">
                  <c:v>339.27793908356813</c:v>
                </c:pt>
                <c:pt idx="15">
                  <c:v>412.76649069569675</c:v>
                </c:pt>
                <c:pt idx="16">
                  <c:v>497.23180458288931</c:v>
                </c:pt>
                <c:pt idx="17">
                  <c:v>593.40240783486433</c:v>
                </c:pt>
                <c:pt idx="18">
                  <c:v>701.92752650573129</c:v>
                </c:pt>
                <c:pt idx="19">
                  <c:v>823.36376106713226</c:v>
                </c:pt>
                <c:pt idx="20">
                  <c:v>958.16405020230741</c:v>
                </c:pt>
                <c:pt idx="21">
                  <c:v>1106.6691886928827</c:v>
                </c:pt>
                <c:pt idx="22">
                  <c:v>1269.1020550612939</c:v>
                </c:pt>
                <c:pt idx="23">
                  <c:v>1445.5645969905675</c:v>
                </c:pt>
                <c:pt idx="24">
                  <c:v>1636.0375222941593</c:v>
                </c:pt>
                <c:pt idx="25">
                  <c:v>1840.3825542754403</c:v>
                </c:pt>
                <c:pt idx="26">
                  <c:v>2058.3470355310583</c:v>
                </c:pt>
                <c:pt idx="27">
                  <c:v>2289.5706053578665</c:v>
                </c:pt>
                <c:pt idx="28">
                  <c:v>2584.9897243928649</c:v>
                </c:pt>
                <c:pt idx="29">
                  <c:v>2789.8670682245147</c:v>
                </c:pt>
                <c:pt idx="30">
                  <c:v>3057.7633424205319</c:v>
                </c:pt>
                <c:pt idx="31">
                  <c:v>3336.5879927395149</c:v>
                </c:pt>
                <c:pt idx="32">
                  <c:v>3625.5916525082766</c:v>
                </c:pt>
                <c:pt idx="33">
                  <c:v>3923.982112108753</c:v>
                </c:pt>
                <c:pt idx="34">
                  <c:v>4230.9361691388258</c:v>
                </c:pt>
                <c:pt idx="35">
                  <c:v>4545.6110293414686</c:v>
                </c:pt>
                <c:pt idx="36">
                  <c:v>4867.1550595690724</c:v>
                </c:pt>
                <c:pt idx="37">
                  <c:v>5194.7177353706111</c:v>
                </c:pt>
                <c:pt idx="38">
                  <c:v>5527.4586663330765</c:v>
                </c:pt>
                <c:pt idx="39">
                  <c:v>5864.5556207066356</c:v>
                </c:pt>
                <c:pt idx="40">
                  <c:v>6205.2115060481074</c:v>
                </c:pt>
                <c:pt idx="41">
                  <c:v>6548.6602938925098</c:v>
                </c:pt>
                <c:pt idx="42">
                  <c:v>6894.1719033637473</c:v>
                </c:pt>
                <c:pt idx="43">
                  <c:v>7241.0560809662293</c:v>
                </c:pt>
                <c:pt idx="44">
                  <c:v>7588.6653315871226</c:v>
                </c:pt>
                <c:pt idx="45">
                  <c:v>7936.3969691758275</c:v>
                </c:pt>
                <c:pt idx="46">
                  <c:v>8283.6943649791901</c:v>
                </c:pt>
                <c:pt idx="47">
                  <c:v>8630.0474770119145</c:v>
                </c:pt>
                <c:pt idx="48">
                  <c:v>8974.9927470989805</c:v>
                </c:pt>
                <c:pt idx="49">
                  <c:v>9318.1124518315737</c:v>
                </c:pt>
                <c:pt idx="50">
                  <c:v>9659.0335916183576</c:v>
                </c:pt>
                <c:pt idx="51">
                  <c:v>9997.4263981551867</c:v>
                </c:pt>
                <c:pt idx="52">
                  <c:v>10333.002535513462</c:v>
                </c:pt>
                <c:pt idx="53">
                  <c:v>10665.513064040108</c:v>
                </c:pt>
                <c:pt idx="54">
                  <c:v>10994.746229712946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2.6503E-3</c:v>
                </c:pt>
                <c:pt idx="1">
                  <c:v>3.4068000000000002E-3</c:v>
                </c:pt>
                <c:pt idx="2">
                  <c:v>4.0885000000000001E-3</c:v>
                </c:pt>
                <c:pt idx="3">
                  <c:v>4.5475000000000003E-3</c:v>
                </c:pt>
                <c:pt idx="4">
                  <c:v>5.2232499999999996E-3</c:v>
                </c:pt>
                <c:pt idx="5">
                  <c:v>6.1605000000000002E-3</c:v>
                </c:pt>
                <c:pt idx="6">
                  <c:v>7.1034499999999999E-3</c:v>
                </c:pt>
                <c:pt idx="7">
                  <c:v>7.7673000000000013E-3</c:v>
                </c:pt>
                <c:pt idx="8">
                  <c:v>8.4479840000000004E-3</c:v>
                </c:pt>
                <c:pt idx="9">
                  <c:v>1.050076E-2</c:v>
                </c:pt>
                <c:pt idx="10">
                  <c:v>1.190605E-2</c:v>
                </c:pt>
                <c:pt idx="11">
                  <c:v>1.7999999999999999E-2</c:v>
                </c:pt>
                <c:pt idx="12">
                  <c:v>4.2000000000000003E-2</c:v>
                </c:pt>
                <c:pt idx="13">
                  <c:v>0.17399999999999999</c:v>
                </c:pt>
                <c:pt idx="14">
                  <c:v>0.62</c:v>
                </c:pt>
                <c:pt idx="15">
                  <c:v>2.0778409999999998</c:v>
                </c:pt>
                <c:pt idx="16">
                  <c:v>4.0163289999999998</c:v>
                </c:pt>
                <c:pt idx="17">
                  <c:v>4.7342240000000002</c:v>
                </c:pt>
                <c:pt idx="18">
                  <c:v>5.9134760000000002</c:v>
                </c:pt>
                <c:pt idx="19">
                  <c:v>7.2631639999999997</c:v>
                </c:pt>
                <c:pt idx="20">
                  <c:v>8.1649430000000009</c:v>
                </c:pt>
                <c:pt idx="21">
                  <c:v>9.1026260000000008</c:v>
                </c:pt>
                <c:pt idx="22">
                  <c:v>10.444715</c:v>
                </c:pt>
                <c:pt idx="23">
                  <c:v>11.812405999999999</c:v>
                </c:pt>
                <c:pt idx="24">
                  <c:v>12.985516000000001</c:v>
                </c:pt>
                <c:pt idx="25">
                  <c:v>15.256111000000001</c:v>
                </c:pt>
                <c:pt idx="26">
                  <c:v>20.130951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8144"/>
        <c:axId val="-85347472"/>
      </c:lineChart>
      <c:catAx>
        <c:axId val="-8536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7472"/>
        <c:crosses val="autoZero"/>
        <c:auto val="1"/>
        <c:lblAlgn val="ctr"/>
        <c:lblOffset val="100"/>
        <c:noMultiLvlLbl val="0"/>
      </c:catAx>
      <c:valAx>
        <c:axId val="-853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4" sqref="E4:AF4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2.040000000000001E-3</v>
      </c>
      <c r="F3" s="7">
        <v>2.6503E-3</v>
      </c>
      <c r="G3" s="7">
        <v>3.4068000000000002E-3</v>
      </c>
      <c r="H3" s="7">
        <v>4.0885000000000001E-3</v>
      </c>
      <c r="I3" s="7">
        <v>4.5475000000000003E-3</v>
      </c>
      <c r="J3" s="7">
        <v>5.2232499999999996E-3</v>
      </c>
      <c r="K3" s="7">
        <v>6.1605000000000002E-3</v>
      </c>
      <c r="L3" s="7">
        <v>7.1034499999999999E-3</v>
      </c>
      <c r="M3" s="7">
        <v>7.7673000000000013E-3</v>
      </c>
      <c r="N3" s="7">
        <v>8.4479840000000004E-3</v>
      </c>
      <c r="O3" s="7">
        <v>1.050076E-2</v>
      </c>
      <c r="P3" s="7">
        <v>1.190605E-2</v>
      </c>
      <c r="Q3" s="7">
        <v>1.7999999999999999E-2</v>
      </c>
      <c r="R3" s="7">
        <v>4.2000000000000003E-2</v>
      </c>
      <c r="S3" s="7">
        <v>0.17399999999999999</v>
      </c>
      <c r="T3" s="7">
        <v>0.62</v>
      </c>
      <c r="U3" s="7">
        <v>2.0778409999999998</v>
      </c>
      <c r="V3" s="7">
        <v>4.0163289999999998</v>
      </c>
      <c r="W3" s="7">
        <v>4.7342240000000002</v>
      </c>
      <c r="X3" s="7">
        <v>5.9134760000000002</v>
      </c>
      <c r="Y3" s="7">
        <v>7.2631639999999997</v>
      </c>
      <c r="Z3" s="7">
        <v>8.1649430000000009</v>
      </c>
      <c r="AA3" s="7">
        <v>9.1026260000000008</v>
      </c>
      <c r="AB3" s="36">
        <v>10.444715</v>
      </c>
      <c r="AC3" s="7">
        <v>11.812405999999999</v>
      </c>
      <c r="AD3" s="7">
        <v>12.985516000000001</v>
      </c>
      <c r="AE3" s="7">
        <v>15.256111000000001</v>
      </c>
      <c r="AF3" s="37">
        <v>20.130951</v>
      </c>
    </row>
    <row r="4" spans="1:32" x14ac:dyDescent="0.25">
      <c r="D4" s="79" t="s">
        <v>3</v>
      </c>
      <c r="E4" s="1">
        <v>4.4908999999999998E-2</v>
      </c>
      <c r="F4" s="1">
        <v>4.7833411111111113E-2</v>
      </c>
      <c r="G4" s="1">
        <v>5.6997244444444449E-2</v>
      </c>
      <c r="H4" s="1">
        <v>6.7151500000000003E-2</v>
      </c>
      <c r="I4" s="1">
        <v>8.0289055555555572E-2</v>
      </c>
      <c r="J4" s="1">
        <v>7.4515250000000005E-2</v>
      </c>
      <c r="K4" s="1">
        <v>0.1942865</v>
      </c>
      <c r="L4" s="1">
        <v>0.31479300555555562</v>
      </c>
      <c r="M4" s="1">
        <v>0.4688157444444444</v>
      </c>
      <c r="N4" s="1">
        <v>0.75098587288888896</v>
      </c>
      <c r="O4" s="1">
        <v>1.5125292461111111</v>
      </c>
      <c r="P4" s="1">
        <v>2.5696538138888889</v>
      </c>
      <c r="Q4" s="1">
        <v>3.8781358194444442</v>
      </c>
      <c r="R4" s="1">
        <v>7.5893511322222222</v>
      </c>
      <c r="S4" s="1">
        <v>14.32391649666268</v>
      </c>
      <c r="T4" s="1">
        <v>23.49694855276784</v>
      </c>
      <c r="U4" s="1">
        <v>47.169829848214562</v>
      </c>
      <c r="V4" s="1">
        <v>72.209920163895447</v>
      </c>
      <c r="W4" s="1">
        <v>86.539293843353136</v>
      </c>
      <c r="X4" s="1">
        <v>98.23745086832993</v>
      </c>
      <c r="Y4" s="1">
        <v>109.12889129282949</v>
      </c>
      <c r="Z4" s="1">
        <v>113.33675806052599</v>
      </c>
      <c r="AA4" s="1">
        <v>123.6098622674243</v>
      </c>
      <c r="AB4" s="38">
        <v>137.07028077749499</v>
      </c>
      <c r="AC4" s="1">
        <v>151.15856223130299</v>
      </c>
      <c r="AD4" s="1">
        <v>176.52050900938389</v>
      </c>
      <c r="AE4" s="1">
        <v>198.72932143421099</v>
      </c>
      <c r="AF4" s="39">
        <v>246.43538769986671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6.1029999999999895E-4</v>
      </c>
      <c r="G8" s="3">
        <f t="shared" ref="G8:AF8" si="0">G$3-F$3</f>
        <v>7.5650000000000023E-4</v>
      </c>
      <c r="H8" s="3">
        <f t="shared" si="0"/>
        <v>6.8169999999999993E-4</v>
      </c>
      <c r="I8" s="3">
        <f t="shared" si="0"/>
        <v>4.5900000000000021E-4</v>
      </c>
      <c r="J8" s="3">
        <f t="shared" si="0"/>
        <v>6.7574999999999927E-4</v>
      </c>
      <c r="K8" s="3">
        <f t="shared" si="0"/>
        <v>9.3725000000000058E-4</v>
      </c>
      <c r="L8" s="3">
        <f t="shared" si="0"/>
        <v>9.4294999999999969E-4</v>
      </c>
      <c r="M8" s="3">
        <f t="shared" si="0"/>
        <v>6.6385000000000142E-4</v>
      </c>
      <c r="N8" s="3">
        <f t="shared" si="0"/>
        <v>6.8068399999999911E-4</v>
      </c>
      <c r="O8" s="3">
        <f t="shared" si="0"/>
        <v>2.0527759999999992E-3</v>
      </c>
      <c r="P8" s="3">
        <f t="shared" si="0"/>
        <v>1.40529E-3</v>
      </c>
      <c r="Q8" s="3">
        <f t="shared" si="0"/>
        <v>6.093949999999999E-3</v>
      </c>
      <c r="R8" s="3">
        <f t="shared" si="0"/>
        <v>2.4000000000000004E-2</v>
      </c>
      <c r="S8" s="3">
        <f t="shared" si="0"/>
        <v>0.13199999999999998</v>
      </c>
      <c r="T8" s="3">
        <f t="shared" si="0"/>
        <v>0.44600000000000001</v>
      </c>
      <c r="U8" s="3">
        <f t="shared" si="0"/>
        <v>1.4578409999999997</v>
      </c>
      <c r="V8" s="3">
        <f t="shared" si="0"/>
        <v>1.938488</v>
      </c>
      <c r="W8" s="3">
        <f t="shared" si="0"/>
        <v>0.71789500000000039</v>
      </c>
      <c r="X8" s="3">
        <f t="shared" si="0"/>
        <v>1.179252</v>
      </c>
      <c r="Y8" s="3">
        <f t="shared" si="0"/>
        <v>1.3496879999999996</v>
      </c>
      <c r="Z8" s="3">
        <f t="shared" si="0"/>
        <v>0.90177900000000122</v>
      </c>
      <c r="AA8" s="3">
        <f t="shared" si="0"/>
        <v>0.93768299999999982</v>
      </c>
      <c r="AB8" s="46">
        <f t="shared" si="0"/>
        <v>1.3420889999999996</v>
      </c>
      <c r="AC8" s="47">
        <f t="shared" si="0"/>
        <v>1.3676909999999989</v>
      </c>
      <c r="AD8" s="47">
        <f t="shared" si="0"/>
        <v>1.1731100000000012</v>
      </c>
      <c r="AE8" s="47">
        <f t="shared" si="0"/>
        <v>2.2705950000000001</v>
      </c>
      <c r="AF8" s="48">
        <f t="shared" si="0"/>
        <v>4.874839999999999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0.77878154732774918</v>
      </c>
      <c r="G9">
        <f>$A9*$C9+($B9-$A9)*F$10-($B9/$C9)*(F$10^2)</f>
        <v>0.98808484820547571</v>
      </c>
      <c r="H9">
        <f t="shared" ref="H9:AF9" si="1">$A9*$C9+($B9-$A9)*G$10-($B9/$C9)*(G$10^2)</f>
        <v>1.2534028956352332</v>
      </c>
      <c r="I9">
        <f t="shared" si="1"/>
        <v>1.5895819754094873</v>
      </c>
      <c r="J9">
        <f t="shared" si="1"/>
        <v>2.0153150340825565</v>
      </c>
      <c r="K9">
        <f t="shared" si="1"/>
        <v>2.5540844110890886</v>
      </c>
      <c r="L9">
        <f t="shared" si="1"/>
        <v>3.2353023195500192</v>
      </c>
      <c r="M9">
        <f t="shared" si="1"/>
        <v>4.0956692737149343</v>
      </c>
      <c r="N9">
        <f t="shared" si="1"/>
        <v>5.1807572932618493</v>
      </c>
      <c r="O9">
        <f t="shared" si="1"/>
        <v>6.5467976981599625</v>
      </c>
      <c r="P9">
        <f t="shared" si="1"/>
        <v>8.2626042661626382</v>
      </c>
      <c r="Q9">
        <f t="shared" si="1"/>
        <v>10.411479333881159</v>
      </c>
      <c r="R9">
        <f t="shared" si="1"/>
        <v>13.092816534622017</v>
      </c>
      <c r="S9">
        <f t="shared" si="1"/>
        <v>16.42290867127592</v>
      </c>
      <c r="T9">
        <f t="shared" si="1"/>
        <v>20.534171110042223</v>
      </c>
      <c r="U9">
        <f t="shared" si="1"/>
        <v>25.571586319693505</v>
      </c>
      <c r="V9">
        <f t="shared" si="1"/>
        <v>31.684677706583184</v>
      </c>
      <c r="W9">
        <f t="shared" si="1"/>
        <v>39.012809836856107</v>
      </c>
      <c r="X9">
        <f t="shared" si="1"/>
        <v>47.661292756714531</v>
      </c>
      <c r="Y9">
        <f t="shared" si="1"/>
        <v>57.666051320329153</v>
      </c>
      <c r="Z9">
        <f t="shared" si="1"/>
        <v>68.946184493375029</v>
      </c>
      <c r="AA9">
        <f t="shared" si="1"/>
        <v>81.247472481830755</v>
      </c>
      <c r="AB9" s="43">
        <f>$A9*$C9+($B9-$A9)*AA$10-($B9/$C9)*(AA$10^2)</f>
        <v>94.086517711157313</v>
      </c>
      <c r="AC9" s="44">
        <f t="shared" si="1"/>
        <v>106.7143752288809</v>
      </c>
      <c r="AD9" s="44">
        <f t="shared" si="1"/>
        <v>118.12733653404401</v>
      </c>
      <c r="AE9" s="44">
        <f t="shared" si="1"/>
        <v>127.15433001362142</v>
      </c>
      <c r="AF9" s="45">
        <f t="shared" si="1"/>
        <v>132.63604830893252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0.78082154732774922</v>
      </c>
      <c r="G10" s="6">
        <f>F10+G9</f>
        <v>1.7689063955332249</v>
      </c>
      <c r="H10" s="6">
        <f t="shared" ref="H10:AF10" si="2">G10+H9</f>
        <v>3.0223092911684581</v>
      </c>
      <c r="I10" s="6">
        <f t="shared" si="2"/>
        <v>4.6118912665779455</v>
      </c>
      <c r="J10" s="6">
        <f t="shared" si="2"/>
        <v>6.627206300660502</v>
      </c>
      <c r="K10" s="6">
        <f t="shared" si="2"/>
        <v>9.1812907117495897</v>
      </c>
      <c r="L10" s="6">
        <f t="shared" si="2"/>
        <v>12.416593031299609</v>
      </c>
      <c r="M10" s="6">
        <f t="shared" si="2"/>
        <v>16.512262305014545</v>
      </c>
      <c r="N10" s="6">
        <f t="shared" si="2"/>
        <v>21.693019598276393</v>
      </c>
      <c r="O10" s="6">
        <f t="shared" si="2"/>
        <v>28.239817296436357</v>
      </c>
      <c r="P10" s="6">
        <f t="shared" si="2"/>
        <v>36.502421562598997</v>
      </c>
      <c r="Q10" s="6">
        <f t="shared" si="2"/>
        <v>46.913900896480158</v>
      </c>
      <c r="R10" s="6">
        <f t="shared" si="2"/>
        <v>60.006717431102174</v>
      </c>
      <c r="S10" s="6">
        <f t="shared" si="2"/>
        <v>76.429626102378094</v>
      </c>
      <c r="T10" s="6">
        <f t="shared" si="2"/>
        <v>96.963797212420317</v>
      </c>
      <c r="U10" s="6">
        <f t="shared" si="2"/>
        <v>122.53538353211383</v>
      </c>
      <c r="V10" s="6">
        <f t="shared" si="2"/>
        <v>154.22006123869701</v>
      </c>
      <c r="W10" s="6">
        <f t="shared" si="2"/>
        <v>193.23287107555313</v>
      </c>
      <c r="X10" s="6">
        <f t="shared" si="2"/>
        <v>240.89416383226768</v>
      </c>
      <c r="Y10" s="6">
        <f t="shared" si="2"/>
        <v>298.56021515259681</v>
      </c>
      <c r="Z10" s="6">
        <f t="shared" si="2"/>
        <v>367.50639964597184</v>
      </c>
      <c r="AA10" s="6">
        <f t="shared" si="2"/>
        <v>448.75387212780259</v>
      </c>
      <c r="AB10" s="49">
        <f t="shared" si="2"/>
        <v>542.84038983895994</v>
      </c>
      <c r="AC10" s="50">
        <f t="shared" si="2"/>
        <v>649.55476506784089</v>
      </c>
      <c r="AD10" s="50">
        <f t="shared" si="2"/>
        <v>767.68210160188494</v>
      </c>
      <c r="AE10" s="50">
        <f t="shared" si="2"/>
        <v>894.8364316155064</v>
      </c>
      <c r="AF10" s="51">
        <f t="shared" si="2"/>
        <v>1027.4724799244389</v>
      </c>
    </row>
    <row r="11" spans="1:32" x14ac:dyDescent="0.25">
      <c r="A11" s="16" t="s">
        <v>27</v>
      </c>
      <c r="B11" s="17">
        <f>AF10-$AF$3</f>
        <v>1007.3415289244389</v>
      </c>
      <c r="C11" s="18">
        <f>((AF10-AA10)-($AF$3-$AA$3))</f>
        <v>567.69028279663621</v>
      </c>
      <c r="D11" s="4" t="s">
        <v>9</v>
      </c>
      <c r="E11" s="5">
        <f>SUM(F11:AA11)</f>
        <v>559171.51761637349</v>
      </c>
      <c r="F11">
        <f>(F10-F3)^2</f>
        <v>0.60555049016762508</v>
      </c>
      <c r="G11">
        <f t="shared" ref="G11:AF11" si="3">(G10-G3)^2</f>
        <v>3.1169888218279809</v>
      </c>
      <c r="H11">
        <f t="shared" si="3"/>
        <v>9.109656744241553</v>
      </c>
      <c r="I11">
        <f t="shared" si="3"/>
        <v>21.227616583424648</v>
      </c>
      <c r="J11">
        <f t="shared" si="3"/>
        <v>43.850659523234967</v>
      </c>
      <c r="K11">
        <f t="shared" si="3"/>
        <v>84.183014402560076</v>
      </c>
      <c r="L11">
        <f t="shared" si="3"/>
        <v>153.99543166838353</v>
      </c>
      <c r="M11">
        <f t="shared" si="3"/>
        <v>272.39835537055001</v>
      </c>
      <c r="N11">
        <f t="shared" si="3"/>
        <v>470.22064609468151</v>
      </c>
      <c r="O11">
        <f t="shared" si="3"/>
        <v>796.89431211431918</v>
      </c>
      <c r="P11">
        <f t="shared" si="3"/>
        <v>1331.557722375228</v>
      </c>
      <c r="Q11">
        <f t="shared" si="3"/>
        <v>2199.2255208924885</v>
      </c>
      <c r="R11">
        <f t="shared" si="3"/>
        <v>3595.7673365919286</v>
      </c>
      <c r="S11">
        <f t="shared" si="3"/>
        <v>5814.9205122656867</v>
      </c>
      <c r="T11">
        <f t="shared" si="3"/>
        <v>9282.1272613079673</v>
      </c>
      <c r="U11">
        <f t="shared" si="3"/>
        <v>14510.01955287601</v>
      </c>
      <c r="V11">
        <f t="shared" si="3"/>
        <v>22561.161178434184</v>
      </c>
      <c r="W11">
        <f t="shared" si="3"/>
        <v>35531.739949313931</v>
      </c>
      <c r="X11">
        <f t="shared" si="3"/>
        <v>55215.923654125632</v>
      </c>
      <c r="Y11">
        <f t="shared" si="3"/>
        <v>84853.972010198588</v>
      </c>
      <c r="Z11">
        <f t="shared" si="3"/>
        <v>129126.28246444886</v>
      </c>
      <c r="AA11">
        <f t="shared" si="3"/>
        <v>193293.21822172968</v>
      </c>
      <c r="AB11" s="43">
        <f t="shared" si="3"/>
        <v>283445.15458723158</v>
      </c>
      <c r="AC11" s="44">
        <f t="shared" si="3"/>
        <v>406715.31654941489</v>
      </c>
      <c r="AD11" s="44">
        <f t="shared" si="3"/>
        <v>569566.93631914328</v>
      </c>
      <c r="AE11" s="44">
        <f t="shared" si="3"/>
        <v>773661.540414077</v>
      </c>
      <c r="AF11" s="45">
        <f t="shared" si="3"/>
        <v>1014736.9558958261</v>
      </c>
    </row>
    <row r="12" spans="1:32" ht="15.75" thickBot="1" x14ac:dyDescent="0.3">
      <c r="A12" s="19" t="s">
        <v>30</v>
      </c>
      <c r="B12" s="20">
        <f>(B11/$AF$3)*100</f>
        <v>5003.9440706225896</v>
      </c>
      <c r="C12" s="21">
        <f>((C11)/($AF$3-$AA$3))*100</f>
        <v>5147.565770836788</v>
      </c>
      <c r="D12" s="4" t="s">
        <v>10</v>
      </c>
      <c r="E12" s="5">
        <f>SUM(F12:AA12)</f>
        <v>2205.175142160027</v>
      </c>
      <c r="F12">
        <f>SQRT(F11)</f>
        <v>0.77817124732774923</v>
      </c>
      <c r="G12">
        <f t="shared" ref="G12:AF12" si="4">SQRT(G11)</f>
        <v>1.7654995955332249</v>
      </c>
      <c r="H12">
        <f t="shared" si="4"/>
        <v>3.0182207911684582</v>
      </c>
      <c r="I12">
        <f t="shared" si="4"/>
        <v>4.6073437665779453</v>
      </c>
      <c r="J12">
        <f t="shared" si="4"/>
        <v>6.6219830506605017</v>
      </c>
      <c r="K12">
        <f t="shared" si="4"/>
        <v>9.1751302117495896</v>
      </c>
      <c r="L12">
        <f t="shared" si="4"/>
        <v>12.409489581299608</v>
      </c>
      <c r="M12">
        <f t="shared" si="4"/>
        <v>16.504495005014544</v>
      </c>
      <c r="N12">
        <f t="shared" si="4"/>
        <v>21.684571614276393</v>
      </c>
      <c r="O12">
        <f t="shared" si="4"/>
        <v>28.229316536436357</v>
      </c>
      <c r="P12">
        <f t="shared" si="4"/>
        <v>36.490515512598996</v>
      </c>
      <c r="Q12">
        <f t="shared" si="4"/>
        <v>46.895900896480157</v>
      </c>
      <c r="R12">
        <f t="shared" si="4"/>
        <v>59.964717431102173</v>
      </c>
      <c r="S12">
        <f t="shared" si="4"/>
        <v>76.255626102378088</v>
      </c>
      <c r="T12">
        <f t="shared" si="4"/>
        <v>96.343797212420313</v>
      </c>
      <c r="U12">
        <f t="shared" si="4"/>
        <v>120.45754253211382</v>
      </c>
      <c r="V12">
        <f t="shared" si="4"/>
        <v>150.203732238697</v>
      </c>
      <c r="W12">
        <f t="shared" si="4"/>
        <v>188.49864707555312</v>
      </c>
      <c r="X12">
        <f t="shared" si="4"/>
        <v>234.98068783226768</v>
      </c>
      <c r="Y12">
        <f t="shared" si="4"/>
        <v>291.29705115259679</v>
      </c>
      <c r="Z12">
        <f t="shared" si="4"/>
        <v>359.34145664597185</v>
      </c>
      <c r="AA12">
        <f t="shared" si="4"/>
        <v>439.65124612780261</v>
      </c>
      <c r="AB12" s="43">
        <f t="shared" si="4"/>
        <v>532.39567483895996</v>
      </c>
      <c r="AC12" s="44">
        <f t="shared" si="4"/>
        <v>637.74235906784088</v>
      </c>
      <c r="AD12" s="44">
        <f t="shared" si="4"/>
        <v>754.69658560188498</v>
      </c>
      <c r="AE12" s="44">
        <f t="shared" si="4"/>
        <v>879.58032061550637</v>
      </c>
      <c r="AF12" s="45">
        <f t="shared" si="4"/>
        <v>1007.3415289244389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6.1029999999999895E-4</v>
      </c>
      <c r="G15" s="3">
        <f t="shared" ref="G15:AF15" si="5">G$3-F$3</f>
        <v>7.5650000000000023E-4</v>
      </c>
      <c r="H15" s="3">
        <f t="shared" si="5"/>
        <v>6.8169999999999993E-4</v>
      </c>
      <c r="I15" s="3">
        <f t="shared" si="5"/>
        <v>4.5900000000000021E-4</v>
      </c>
      <c r="J15" s="3">
        <f t="shared" si="5"/>
        <v>6.7574999999999927E-4</v>
      </c>
      <c r="K15" s="3">
        <f t="shared" si="5"/>
        <v>9.3725000000000058E-4</v>
      </c>
      <c r="L15" s="3">
        <f t="shared" si="5"/>
        <v>9.4294999999999969E-4</v>
      </c>
      <c r="M15" s="3">
        <f t="shared" si="5"/>
        <v>6.6385000000000142E-4</v>
      </c>
      <c r="N15" s="3">
        <f t="shared" si="5"/>
        <v>6.8068399999999911E-4</v>
      </c>
      <c r="O15" s="3">
        <f t="shared" si="5"/>
        <v>2.0527759999999992E-3</v>
      </c>
      <c r="P15" s="3">
        <f t="shared" si="5"/>
        <v>1.40529E-3</v>
      </c>
      <c r="Q15" s="3">
        <f t="shared" si="5"/>
        <v>6.093949999999999E-3</v>
      </c>
      <c r="R15" s="3">
        <f t="shared" si="5"/>
        <v>2.4000000000000004E-2</v>
      </c>
      <c r="S15" s="3">
        <f t="shared" si="5"/>
        <v>0.13199999999999998</v>
      </c>
      <c r="T15" s="3">
        <f t="shared" si="5"/>
        <v>0.44600000000000001</v>
      </c>
      <c r="U15" s="3">
        <f t="shared" si="5"/>
        <v>1.4578409999999997</v>
      </c>
      <c r="V15" s="3">
        <f t="shared" si="5"/>
        <v>1.938488</v>
      </c>
      <c r="W15" s="3">
        <f t="shared" si="5"/>
        <v>0.71789500000000039</v>
      </c>
      <c r="X15" s="3">
        <f t="shared" si="5"/>
        <v>1.179252</v>
      </c>
      <c r="Y15" s="3">
        <f t="shared" si="5"/>
        <v>1.3496879999999996</v>
      </c>
      <c r="Z15" s="3">
        <f t="shared" si="5"/>
        <v>0.90177900000000122</v>
      </c>
      <c r="AA15" s="3">
        <f t="shared" si="5"/>
        <v>0.93768299999999982</v>
      </c>
      <c r="AB15" s="46">
        <f t="shared" si="5"/>
        <v>1.3420889999999996</v>
      </c>
      <c r="AC15" s="47">
        <f t="shared" si="5"/>
        <v>1.3676909999999989</v>
      </c>
      <c r="AD15" s="47">
        <f t="shared" si="5"/>
        <v>1.1731100000000012</v>
      </c>
      <c r="AE15" s="47">
        <f t="shared" si="5"/>
        <v>2.2705950000000001</v>
      </c>
      <c r="AF15" s="48">
        <f t="shared" si="5"/>
        <v>4.874839999999999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2.3545067391074508E-4</v>
      </c>
      <c r="G16">
        <f>$A16*($C16*F$4)+($B16-$A16)*(F$17)-($B16/($C16*F$4))*(F17^2)</f>
        <v>2.4479630316454743E-4</v>
      </c>
      <c r="H16">
        <f t="shared" ref="H16:AF16" si="6">$A16*($C16*G$4)+($B16-$A16)*(G$17)-($B16/($C16*G$4))*(G17^2)</f>
        <v>3.0200603749585241E-4</v>
      </c>
      <c r="I16">
        <f t="shared" si="6"/>
        <v>3.60779575760765E-4</v>
      </c>
      <c r="J16">
        <f t="shared" si="6"/>
        <v>4.3465394339524388E-4</v>
      </c>
      <c r="K16">
        <f t="shared" si="6"/>
        <v>3.7625954551907771E-4</v>
      </c>
      <c r="L16">
        <f t="shared" si="6"/>
        <v>8.2622493037463928E-4</v>
      </c>
      <c r="M16">
        <f t="shared" si="6"/>
        <v>1.0922835387033735E-3</v>
      </c>
      <c r="N16">
        <f t="shared" si="6"/>
        <v>1.4011951698557905E-3</v>
      </c>
      <c r="O16">
        <f t="shared" si="6"/>
        <v>1.8165798352062284E-3</v>
      </c>
      <c r="P16">
        <f t="shared" si="6"/>
        <v>2.4140390689280948E-3</v>
      </c>
      <c r="Q16">
        <f t="shared" si="6"/>
        <v>3.1438427446103994E-3</v>
      </c>
      <c r="R16">
        <f t="shared" si="6"/>
        <v>4.0624275732565433E-3</v>
      </c>
      <c r="S16">
        <f t="shared" si="6"/>
        <v>5.3831879530972827E-3</v>
      </c>
      <c r="T16">
        <f t="shared" si="6"/>
        <v>7.1831155394195155E-3</v>
      </c>
      <c r="U16">
        <f t="shared" si="6"/>
        <v>9.5610924185817302E-3</v>
      </c>
      <c r="V16">
        <f t="shared" si="6"/>
        <v>1.322128495393627E-2</v>
      </c>
      <c r="W16">
        <f t="shared" si="6"/>
        <v>1.7919011791254599E-2</v>
      </c>
      <c r="X16">
        <f t="shared" si="6"/>
        <v>2.3442031211412306E-2</v>
      </c>
      <c r="Y16">
        <f t="shared" si="6"/>
        <v>3.0353290888032038E-2</v>
      </c>
      <c r="Z16">
        <f t="shared" si="6"/>
        <v>3.9093300386276307E-2</v>
      </c>
      <c r="AA16">
        <f t="shared" si="6"/>
        <v>4.9849918557079917E-2</v>
      </c>
      <c r="AB16" s="43">
        <f t="shared" si="6"/>
        <v>6.3721882923368139E-2</v>
      </c>
      <c r="AC16" s="44">
        <f t="shared" si="6"/>
        <v>8.138594081903755E-2</v>
      </c>
      <c r="AD16" s="44">
        <f t="shared" si="6"/>
        <v>0.10365703060488553</v>
      </c>
      <c r="AE16" s="44">
        <f t="shared" si="6"/>
        <v>0.13236160460249397</v>
      </c>
      <c r="AF16" s="45">
        <f t="shared" si="6"/>
        <v>0.1682031942285088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2.2754506739107463E-3</v>
      </c>
      <c r="G17" s="6">
        <f>F17+G16</f>
        <v>2.5202469770752938E-3</v>
      </c>
      <c r="H17" s="6">
        <f t="shared" ref="H17" si="7">G17+H16</f>
        <v>2.8222530145711462E-3</v>
      </c>
      <c r="I17" s="6">
        <f t="shared" ref="I17" si="8">H17+I16</f>
        <v>3.1830325903319111E-3</v>
      </c>
      <c r="J17" s="6">
        <f t="shared" ref="J17" si="9">I17+J16</f>
        <v>3.6176865337271551E-3</v>
      </c>
      <c r="K17" s="6">
        <f t="shared" ref="K17" si="10">J17+K16</f>
        <v>3.9939460792462328E-3</v>
      </c>
      <c r="L17" s="6">
        <f t="shared" ref="L17" si="11">K17+L16</f>
        <v>4.8201710096208716E-3</v>
      </c>
      <c r="M17" s="6">
        <f t="shared" ref="M17" si="12">L17+M16</f>
        <v>5.9124545483242447E-3</v>
      </c>
      <c r="N17" s="6">
        <f t="shared" ref="N17" si="13">M17+N16</f>
        <v>7.3136497181800347E-3</v>
      </c>
      <c r="O17" s="6">
        <f t="shared" ref="O17" si="14">N17+O16</f>
        <v>9.130229553386264E-3</v>
      </c>
      <c r="P17" s="6">
        <f t="shared" ref="P17" si="15">O17+P16</f>
        <v>1.154426862231436E-2</v>
      </c>
      <c r="Q17" s="6">
        <f t="shared" ref="Q17" si="16">P17+Q16</f>
        <v>1.4688111366924758E-2</v>
      </c>
      <c r="R17" s="6">
        <f t="shared" ref="R17" si="17">Q17+R16</f>
        <v>1.8750538940181301E-2</v>
      </c>
      <c r="S17" s="6">
        <f t="shared" ref="S17" si="18">R17+S16</f>
        <v>2.4133726893278584E-2</v>
      </c>
      <c r="T17" s="6">
        <f t="shared" ref="T17" si="19">S17+T16</f>
        <v>3.1316842432698097E-2</v>
      </c>
      <c r="U17" s="6">
        <f t="shared" ref="U17" si="20">T17+U16</f>
        <v>4.0877934851279829E-2</v>
      </c>
      <c r="V17" s="6">
        <f t="shared" ref="V17" si="21">U17+V16</f>
        <v>5.4099219805216099E-2</v>
      </c>
      <c r="W17" s="6">
        <f t="shared" ref="W17" si="22">V17+W16</f>
        <v>7.2018231596470694E-2</v>
      </c>
      <c r="X17" s="6">
        <f t="shared" ref="X17" si="23">W17+X16</f>
        <v>9.5460262807883001E-2</v>
      </c>
      <c r="Y17" s="6">
        <f t="shared" ref="Y17" si="24">X17+Y16</f>
        <v>0.12581355369591504</v>
      </c>
      <c r="Z17" s="6">
        <f t="shared" ref="Z17" si="25">Y17+Z16</f>
        <v>0.16490685408219136</v>
      </c>
      <c r="AA17" s="6">
        <f t="shared" ref="AA17" si="26">Z17+AA16</f>
        <v>0.21475677263927129</v>
      </c>
      <c r="AB17" s="49">
        <f t="shared" ref="AB17" si="27">AA17+AB16</f>
        <v>0.2784786555626394</v>
      </c>
      <c r="AC17" s="50">
        <f t="shared" ref="AC17" si="28">AB17+AC16</f>
        <v>0.35986459638167695</v>
      </c>
      <c r="AD17" s="50">
        <f t="shared" ref="AD17" si="29">AC17+AD16</f>
        <v>0.46352162698656246</v>
      </c>
      <c r="AE17" s="50">
        <f t="shared" ref="AE17" si="30">AD17+AE16</f>
        <v>0.59588323158905643</v>
      </c>
      <c r="AF17" s="51">
        <f t="shared" ref="AF17" si="31">AE17+AF16</f>
        <v>0.76408642581756525</v>
      </c>
    </row>
    <row r="18" spans="1:32" x14ac:dyDescent="0.25">
      <c r="A18" s="16" t="s">
        <v>27</v>
      </c>
      <c r="B18" s="17">
        <f>AF17-$AF$3</f>
        <v>-19.366864574182433</v>
      </c>
      <c r="C18" s="18">
        <f>((AF17-AA17)-($AF$3-$AA$3))</f>
        <v>-10.478995346821705</v>
      </c>
      <c r="D18" s="4" t="s">
        <v>9</v>
      </c>
      <c r="E18" s="5">
        <f>SUM(F18:AA18)</f>
        <v>269.74010511607065</v>
      </c>
      <c r="F18">
        <f>(F3-F17)^2</f>
        <v>1.4051201726956767E-7</v>
      </c>
      <c r="G18">
        <f t="shared" ref="G18:AF18" si="32">(G3-G17)^2</f>
        <v>7.8597626245693493E-7</v>
      </c>
      <c r="H18">
        <f t="shared" si="32"/>
        <v>1.6033814281076602E-6</v>
      </c>
      <c r="I18">
        <f>(I3-I17)^2</f>
        <v>1.8617713120463452E-6</v>
      </c>
      <c r="J18">
        <f t="shared" si="32"/>
        <v>2.5778340442300715E-6</v>
      </c>
      <c r="K18">
        <f t="shared" si="32"/>
        <v>4.693955891533522E-6</v>
      </c>
      <c r="L18">
        <f t="shared" si="32"/>
        <v>5.2133629479067313E-6</v>
      </c>
      <c r="M18">
        <f t="shared" si="32"/>
        <v>3.4404516496022415E-6</v>
      </c>
      <c r="N18">
        <f t="shared" si="32"/>
        <v>1.2867142629120173E-6</v>
      </c>
      <c r="O18">
        <f t="shared" si="32"/>
        <v>1.8783537050952454E-6</v>
      </c>
      <c r="P18">
        <f t="shared" si="32"/>
        <v>1.3088576524011967E-7</v>
      </c>
      <c r="Q18">
        <f t="shared" si="32"/>
        <v>1.0968606317892985E-5</v>
      </c>
      <c r="R18">
        <f t="shared" si="32"/>
        <v>5.4053743957202614E-4</v>
      </c>
      <c r="S18">
        <f t="shared" si="32"/>
        <v>2.2459899814898408E-2</v>
      </c>
      <c r="T18">
        <f t="shared" si="32"/>
        <v>0.34654786000340887</v>
      </c>
      <c r="U18">
        <f t="shared" si="32"/>
        <v>4.149218528780068</v>
      </c>
      <c r="V18">
        <f t="shared" si="32"/>
        <v>15.699264831062404</v>
      </c>
      <c r="W18">
        <f t="shared" si="32"/>
        <v>21.736162626935144</v>
      </c>
      <c r="X18">
        <f t="shared" si="32"/>
        <v>33.849307118215137</v>
      </c>
      <c r="Y18">
        <f t="shared" si="32"/>
        <v>50.941771393357122</v>
      </c>
      <c r="Z18">
        <f t="shared" si="32"/>
        <v>64.000578335991477</v>
      </c>
      <c r="AA18">
        <f t="shared" si="32"/>
        <v>78.994219402665806</v>
      </c>
      <c r="AB18" s="43">
        <f t="shared" si="32"/>
        <v>103.35236141095913</v>
      </c>
      <c r="AC18" s="44">
        <f t="shared" si="32"/>
        <v>131.16070460159193</v>
      </c>
      <c r="AD18" s="44">
        <f t="shared" si="32"/>
        <v>156.80034307778021</v>
      </c>
      <c r="AE18" s="44">
        <f t="shared" si="32"/>
        <v>214.92227822168735</v>
      </c>
      <c r="AF18" s="45">
        <f t="shared" si="32"/>
        <v>375.0754434347225</v>
      </c>
    </row>
    <row r="19" spans="1:32" ht="15.75" thickBot="1" x14ac:dyDescent="0.3">
      <c r="A19" s="19" t="s">
        <v>30</v>
      </c>
      <c r="B19" s="20">
        <f>(B18/$AF$3)*100</f>
        <v>-96.204419623208224</v>
      </c>
      <c r="C19" s="21">
        <f>((C18)/($AF$3-$AA$3))*100</f>
        <v>-95.018920342134521</v>
      </c>
      <c r="D19" s="4" t="s">
        <v>10</v>
      </c>
      <c r="E19" s="5">
        <f>SUM(F19:AA19)</f>
        <v>41.284449955568007</v>
      </c>
      <c r="F19">
        <f>SQRT(F18)</f>
        <v>3.7484932608925371E-4</v>
      </c>
      <c r="G19">
        <f t="shared" ref="G19" si="33">SQRT(G18)</f>
        <v>8.865530229247064E-4</v>
      </c>
      <c r="H19">
        <f t="shared" ref="H19" si="34">SQRT(H18)</f>
        <v>1.2662469854288539E-3</v>
      </c>
      <c r="I19">
        <f t="shared" ref="I19" si="35">SQRT(I18)</f>
        <v>1.3644674096680892E-3</v>
      </c>
      <c r="J19">
        <f t="shared" ref="J19" si="36">SQRT(J18)</f>
        <v>1.6055634662728445E-3</v>
      </c>
      <c r="K19">
        <f t="shared" ref="K19" si="37">SQRT(K18)</f>
        <v>2.1665539207537674E-3</v>
      </c>
      <c r="L19">
        <f t="shared" ref="L19" si="38">SQRT(L18)</f>
        <v>2.2832789903791282E-3</v>
      </c>
      <c r="M19">
        <f t="shared" ref="M19" si="39">SQRT(M18)</f>
        <v>1.8548454516757566E-3</v>
      </c>
      <c r="N19">
        <f t="shared" ref="N19" si="40">SQRT(N18)</f>
        <v>1.1343342818199657E-3</v>
      </c>
      <c r="O19">
        <f t="shared" ref="O19" si="41">SQRT(O18)</f>
        <v>1.3705304466137356E-3</v>
      </c>
      <c r="P19">
        <f t="shared" ref="P19" si="42">SQRT(P18)</f>
        <v>3.6178137768563996E-4</v>
      </c>
      <c r="Q19">
        <f t="shared" ref="Q19" si="43">SQRT(Q18)</f>
        <v>3.3118886330752405E-3</v>
      </c>
      <c r="R19">
        <f t="shared" ref="R19" si="44">SQRT(R18)</f>
        <v>2.3249461059818701E-2</v>
      </c>
      <c r="S19">
        <f t="shared" ref="S19" si="45">SQRT(S18)</f>
        <v>0.1498662731067214</v>
      </c>
      <c r="T19">
        <f t="shared" ref="T19" si="46">SQRT(T18)</f>
        <v>0.58868315756730194</v>
      </c>
      <c r="U19">
        <f t="shared" ref="U19" si="47">SQRT(U18)</f>
        <v>2.0369630651487198</v>
      </c>
      <c r="V19">
        <f t="shared" ref="V19" si="48">SQRT(V18)</f>
        <v>3.9622297801947837</v>
      </c>
      <c r="W19">
        <f t="shared" ref="W19" si="49">SQRT(W18)</f>
        <v>4.6622057684035294</v>
      </c>
      <c r="X19">
        <f t="shared" ref="X19" si="50">SQRT(X18)</f>
        <v>5.8180157371921171</v>
      </c>
      <c r="Y19">
        <f t="shared" ref="Y19" si="51">SQRT(Y18)</f>
        <v>7.1373504463040849</v>
      </c>
      <c r="Z19">
        <f t="shared" ref="Z19" si="52">SQRT(Z18)</f>
        <v>8.0000361459178091</v>
      </c>
      <c r="AA19">
        <f t="shared" ref="AA19" si="53">SQRT(AA18)</f>
        <v>8.8878692273607296</v>
      </c>
      <c r="AB19" s="43">
        <f t="shared" ref="AB19" si="54">SQRT(AB18)</f>
        <v>10.166236344437362</v>
      </c>
      <c r="AC19" s="44">
        <f t="shared" ref="AC19" si="55">SQRT(AC18)</f>
        <v>11.452541403618323</v>
      </c>
      <c r="AD19" s="44">
        <f t="shared" ref="AD19" si="56">SQRT(AD18)</f>
        <v>12.521994373013438</v>
      </c>
      <c r="AE19" s="44">
        <f t="shared" ref="AE19" si="57">SQRT(AE18)</f>
        <v>14.660227768410945</v>
      </c>
      <c r="AF19" s="45">
        <f t="shared" ref="AF19" si="58">SQRT(AF18)</f>
        <v>19.366864574182433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6.1029999999999895E-4</v>
      </c>
      <c r="G23" s="3">
        <f t="shared" ref="G23:AF23" si="59">G$3-F$3</f>
        <v>7.5650000000000023E-4</v>
      </c>
      <c r="H23" s="3">
        <f t="shared" si="59"/>
        <v>6.8169999999999993E-4</v>
      </c>
      <c r="I23" s="3">
        <f t="shared" si="59"/>
        <v>4.5900000000000021E-4</v>
      </c>
      <c r="J23" s="3">
        <f t="shared" si="59"/>
        <v>6.7574999999999927E-4</v>
      </c>
      <c r="K23" s="3">
        <f t="shared" si="59"/>
        <v>9.3725000000000058E-4</v>
      </c>
      <c r="L23" s="3">
        <f t="shared" si="59"/>
        <v>9.4294999999999969E-4</v>
      </c>
      <c r="M23" s="3">
        <f t="shared" si="59"/>
        <v>6.6385000000000142E-4</v>
      </c>
      <c r="N23" s="3">
        <f t="shared" si="59"/>
        <v>6.8068399999999911E-4</v>
      </c>
      <c r="O23" s="3">
        <f t="shared" si="59"/>
        <v>2.0527759999999992E-3</v>
      </c>
      <c r="P23" s="3">
        <f t="shared" si="59"/>
        <v>1.40529E-3</v>
      </c>
      <c r="Q23" s="3">
        <f t="shared" si="59"/>
        <v>6.093949999999999E-3</v>
      </c>
      <c r="R23" s="3">
        <f t="shared" si="59"/>
        <v>2.4000000000000004E-2</v>
      </c>
      <c r="S23" s="3">
        <f t="shared" si="59"/>
        <v>0.13199999999999998</v>
      </c>
      <c r="T23" s="3">
        <f t="shared" si="59"/>
        <v>0.44600000000000001</v>
      </c>
      <c r="U23" s="3">
        <f t="shared" si="59"/>
        <v>1.4578409999999997</v>
      </c>
      <c r="V23" s="3">
        <f t="shared" si="59"/>
        <v>1.938488</v>
      </c>
      <c r="W23" s="3">
        <f t="shared" si="59"/>
        <v>0.71789500000000039</v>
      </c>
      <c r="X23" s="3">
        <f t="shared" si="59"/>
        <v>1.179252</v>
      </c>
      <c r="Y23" s="3">
        <f t="shared" si="59"/>
        <v>1.3496879999999996</v>
      </c>
      <c r="Z23" s="3">
        <f t="shared" si="59"/>
        <v>0.90177900000000122</v>
      </c>
      <c r="AA23" s="3">
        <f t="shared" si="59"/>
        <v>0.93768299999999982</v>
      </c>
      <c r="AB23" s="46">
        <f t="shared" si="59"/>
        <v>1.3420889999999996</v>
      </c>
      <c r="AC23" s="47">
        <f t="shared" si="59"/>
        <v>1.3676909999999989</v>
      </c>
      <c r="AD23" s="47">
        <f t="shared" si="59"/>
        <v>1.1731100000000012</v>
      </c>
      <c r="AE23" s="47">
        <f t="shared" si="59"/>
        <v>2.2705950000000001</v>
      </c>
      <c r="AF23" s="48">
        <f t="shared" si="59"/>
        <v>4.874839999999999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3.1734698273947241E-5</v>
      </c>
      <c r="G24">
        <f>$A24*($C24/($C24+F5))*F$4+($B24-$A24)*(F$25)-($B24/(($C24/($C24+F5))*F$4)*(F$25^2))</f>
        <v>7.3475817513738654E-5</v>
      </c>
      <c r="H24">
        <f t="shared" ref="H24:AF24" si="60">$A24*($C24/($C24+G5))*G$4+($B24-$A24)*(G$25)-($B24/(($C24/($C24+G5))*G$4)*(G$25^2))</f>
        <v>7.1063601485124302E-5</v>
      </c>
      <c r="I24">
        <f t="shared" si="60"/>
        <v>6.9055978558682702E-5</v>
      </c>
      <c r="J24">
        <f t="shared" si="60"/>
        <v>1.2386457362472216E-4</v>
      </c>
      <c r="K24">
        <f t="shared" si="60"/>
        <v>-1.7767274505034718E-6</v>
      </c>
      <c r="L24">
        <f t="shared" si="60"/>
        <v>7.2032180843636722E-4</v>
      </c>
      <c r="M24">
        <f t="shared" si="60"/>
        <v>1.115543798869671E-3</v>
      </c>
      <c r="N24">
        <f t="shared" si="60"/>
        <v>1.5121112078397426E-3</v>
      </c>
      <c r="O24">
        <f t="shared" si="60"/>
        <v>1.9753871426099094E-3</v>
      </c>
      <c r="P24">
        <f t="shared" si="60"/>
        <v>2.7141244408336444E-3</v>
      </c>
      <c r="Q24">
        <f t="shared" si="60"/>
        <v>3.8604915857120281E-3</v>
      </c>
      <c r="R24">
        <f t="shared" si="60"/>
        <v>5.1217462651345696E-3</v>
      </c>
      <c r="S24">
        <f t="shared" si="60"/>
        <v>8.6747403139389723E-3</v>
      </c>
      <c r="T24">
        <f t="shared" si="60"/>
        <v>1.8079235019576773E-2</v>
      </c>
      <c r="U24">
        <f t="shared" si="60"/>
        <v>5.0567172469481662E-2</v>
      </c>
      <c r="V24">
        <f t="shared" si="60"/>
        <v>0.14971991547782246</v>
      </c>
      <c r="W24">
        <f t="shared" si="60"/>
        <v>0.37428189629821318</v>
      </c>
      <c r="X24">
        <f t="shared" si="60"/>
        <v>0.5381293922786442</v>
      </c>
      <c r="Y24">
        <f t="shared" si="60"/>
        <v>0.63290872912648932</v>
      </c>
      <c r="Z24">
        <f t="shared" si="60"/>
        <v>0.72402831328201434</v>
      </c>
      <c r="AA24">
        <f t="shared" si="60"/>
        <v>0.74743353160351411</v>
      </c>
      <c r="AB24" s="43">
        <f t="shared" si="60"/>
        <v>0.84465511838411911</v>
      </c>
      <c r="AC24" s="44">
        <f t="shared" si="60"/>
        <v>0.97530827007602983</v>
      </c>
      <c r="AD24" s="44">
        <f t="shared" si="60"/>
        <v>1.1026452711152135</v>
      </c>
      <c r="AE24" s="44">
        <f t="shared" si="60"/>
        <v>1.3511451429325114</v>
      </c>
      <c r="AF24" s="45">
        <f t="shared" si="60"/>
        <v>1.5756708008776201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2.0717346982739482E-3</v>
      </c>
      <c r="G25" s="6">
        <f t="shared" ref="G25:AF25" si="61">F$3+G24</f>
        <v>2.7237758175137385E-3</v>
      </c>
      <c r="H25" s="6">
        <f t="shared" si="61"/>
        <v>3.4778636014851246E-3</v>
      </c>
      <c r="I25" s="6">
        <f t="shared" si="61"/>
        <v>4.1575559785586831E-3</v>
      </c>
      <c r="J25" s="6">
        <f t="shared" si="61"/>
        <v>4.6713645736247223E-3</v>
      </c>
      <c r="K25" s="6">
        <f t="shared" si="61"/>
        <v>5.2214732725494959E-3</v>
      </c>
      <c r="L25" s="6">
        <f t="shared" si="61"/>
        <v>6.880821808436367E-3</v>
      </c>
      <c r="M25" s="6">
        <f t="shared" si="61"/>
        <v>8.2189937988696709E-3</v>
      </c>
      <c r="N25" s="6">
        <f t="shared" si="61"/>
        <v>9.2794112078397432E-3</v>
      </c>
      <c r="O25" s="6">
        <f t="shared" si="61"/>
        <v>1.0423371142609911E-2</v>
      </c>
      <c r="P25" s="6">
        <f t="shared" si="61"/>
        <v>1.3214884440833644E-2</v>
      </c>
      <c r="Q25" s="6">
        <f t="shared" si="61"/>
        <v>1.5766541585712029E-2</v>
      </c>
      <c r="R25" s="6">
        <f t="shared" si="61"/>
        <v>2.3121746265134569E-2</v>
      </c>
      <c r="S25" s="6">
        <f t="shared" si="61"/>
        <v>5.0674740313938975E-2</v>
      </c>
      <c r="T25" s="6">
        <f t="shared" si="61"/>
        <v>0.19207923501957677</v>
      </c>
      <c r="U25" s="6">
        <f t="shared" si="61"/>
        <v>0.67056717246948161</v>
      </c>
      <c r="V25" s="6">
        <f t="shared" si="61"/>
        <v>2.2275609154778224</v>
      </c>
      <c r="W25" s="6">
        <f t="shared" si="61"/>
        <v>4.3906108962982131</v>
      </c>
      <c r="X25" s="6">
        <f t="shared" si="61"/>
        <v>5.2723533922786441</v>
      </c>
      <c r="Y25" s="6">
        <f t="shared" si="61"/>
        <v>6.5463847291264896</v>
      </c>
      <c r="Z25" s="6">
        <f t="shared" si="61"/>
        <v>7.987192313282014</v>
      </c>
      <c r="AA25" s="6">
        <f t="shared" si="61"/>
        <v>8.9123765316035151</v>
      </c>
      <c r="AB25" s="49">
        <f t="shared" si="61"/>
        <v>9.9472811183841205</v>
      </c>
      <c r="AC25" s="50">
        <f t="shared" si="61"/>
        <v>11.42002327007603</v>
      </c>
      <c r="AD25" s="50">
        <f t="shared" si="61"/>
        <v>12.915051271115212</v>
      </c>
      <c r="AE25" s="50">
        <f t="shared" si="61"/>
        <v>14.336661142932511</v>
      </c>
      <c r="AF25" s="51">
        <f t="shared" si="61"/>
        <v>16.831781800877621</v>
      </c>
    </row>
    <row r="26" spans="1:32" x14ac:dyDescent="0.25">
      <c r="A26" s="16" t="s">
        <v>27</v>
      </c>
      <c r="B26" s="17">
        <f>AF25-$AF$3</f>
        <v>-3.2991691991223782</v>
      </c>
      <c r="C26" s="18">
        <f>((AF25-AA25)-($AF$3-$AA$3))</f>
        <v>-3.1089197307258924</v>
      </c>
      <c r="D26" s="4" t="s">
        <v>9</v>
      </c>
      <c r="E26" s="5">
        <f>SUM(F26:AA26)</f>
        <v>6.4894735930511365</v>
      </c>
      <c r="F26">
        <f>(F3-F25)^2</f>
        <v>3.3473780836135731E-7</v>
      </c>
      <c r="G26">
        <f t="shared" ref="G26:AF26" si="62">(G3-G25)^2</f>
        <v>4.6652203386102618E-7</v>
      </c>
      <c r="H26">
        <f t="shared" si="62"/>
        <v>3.7287681119121786E-7</v>
      </c>
      <c r="I26">
        <f t="shared" si="62"/>
        <v>1.5205633985782643E-7</v>
      </c>
      <c r="J26">
        <f t="shared" si="62"/>
        <v>3.0457752384542163E-7</v>
      </c>
      <c r="K26">
        <f t="shared" si="62"/>
        <v>8.8177119486640362E-7</v>
      </c>
      <c r="L26">
        <f t="shared" si="62"/>
        <v>4.9563311678893627E-8</v>
      </c>
      <c r="M26">
        <f t="shared" si="62"/>
        <v>2.0402728793731354E-7</v>
      </c>
      <c r="N26">
        <f t="shared" si="62"/>
        <v>6.9127120193619098E-7</v>
      </c>
      <c r="O26">
        <f t="shared" si="62"/>
        <v>5.9890352481435167E-9</v>
      </c>
      <c r="P26">
        <f t="shared" si="62"/>
        <v>1.7130475935123174E-6</v>
      </c>
      <c r="Q26">
        <f t="shared" si="62"/>
        <v>4.9883364883537298E-6</v>
      </c>
      <c r="R26">
        <f t="shared" si="62"/>
        <v>3.563884640779607E-4</v>
      </c>
      <c r="S26">
        <f t="shared" si="62"/>
        <v>1.5209119676634384E-2</v>
      </c>
      <c r="T26">
        <f t="shared" si="62"/>
        <v>0.18311618110143058</v>
      </c>
      <c r="U26">
        <f t="shared" si="62"/>
        <v>1.9804196256523952</v>
      </c>
      <c r="V26">
        <f t="shared" si="62"/>
        <v>3.1996912602051397</v>
      </c>
      <c r="W26">
        <f t="shared" si="62"/>
        <v>0.1180699650355751</v>
      </c>
      <c r="X26">
        <f t="shared" si="62"/>
        <v>0.41103819813143183</v>
      </c>
      <c r="Y26">
        <f t="shared" si="62"/>
        <v>0.51377252315396083</v>
      </c>
      <c r="Z26">
        <f t="shared" si="62"/>
        <v>3.1595306628715958E-2</v>
      </c>
      <c r="AA26">
        <f t="shared" si="62"/>
        <v>3.6194860225145419E-2</v>
      </c>
      <c r="AB26" s="43">
        <f t="shared" si="62"/>
        <v>0.24744046657944119</v>
      </c>
      <c r="AC26" s="44">
        <f t="shared" si="62"/>
        <v>0.15396420674258696</v>
      </c>
      <c r="AD26" s="44">
        <f t="shared" si="62"/>
        <v>4.9652780168067305E-3</v>
      </c>
      <c r="AE26" s="44">
        <f t="shared" si="62"/>
        <v>0.84538803966142628</v>
      </c>
      <c r="AF26" s="45">
        <f t="shared" si="62"/>
        <v>10.884517404437794</v>
      </c>
    </row>
    <row r="27" spans="1:32" ht="15.75" thickBot="1" x14ac:dyDescent="0.3">
      <c r="A27" s="19" t="s">
        <v>30</v>
      </c>
      <c r="B27" s="20">
        <f>(B26/$AF$3)*100</f>
        <v>-16.388541202660413</v>
      </c>
      <c r="C27" s="21">
        <f>((C26)/($AF$3-$AA$3))*100</f>
        <v>-28.190316577774894</v>
      </c>
      <c r="D27" s="4" t="s">
        <v>10</v>
      </c>
      <c r="E27" s="5">
        <f>SUM(F27:AA27)</f>
        <v>5.8445598408339503</v>
      </c>
      <c r="F27">
        <f>SQRT(F26)</f>
        <v>5.7856530172605176E-4</v>
      </c>
      <c r="G27">
        <f t="shared" ref="G27" si="63">SQRT(G26)</f>
        <v>6.8302418248626174E-4</v>
      </c>
      <c r="H27">
        <f t="shared" ref="H27" si="64">SQRT(H26)</f>
        <v>6.1063639851487552E-4</v>
      </c>
      <c r="I27">
        <f t="shared" ref="I27" si="65">SQRT(I26)</f>
        <v>3.8994402144131718E-4</v>
      </c>
      <c r="J27">
        <f t="shared" ref="J27" si="66">SQRT(J26)</f>
        <v>5.5188542637527732E-4</v>
      </c>
      <c r="K27">
        <f t="shared" ref="K27" si="67">SQRT(K26)</f>
        <v>9.3902672745050427E-4</v>
      </c>
      <c r="L27">
        <f t="shared" ref="L27" si="68">SQRT(L26)</f>
        <v>2.226281915636329E-4</v>
      </c>
      <c r="M27">
        <f t="shared" ref="M27" si="69">SQRT(M26)</f>
        <v>4.5169379886966961E-4</v>
      </c>
      <c r="N27">
        <f t="shared" ref="N27" si="70">SQRT(N26)</f>
        <v>8.3142720783974285E-4</v>
      </c>
      <c r="O27">
        <f t="shared" ref="O27" si="71">SQRT(O26)</f>
        <v>7.7388857390088897E-5</v>
      </c>
      <c r="P27">
        <f t="shared" ref="P27" si="72">SQRT(P26)</f>
        <v>1.3088344408336439E-3</v>
      </c>
      <c r="Q27">
        <f t="shared" ref="Q27" si="73">SQRT(Q26)</f>
        <v>2.2334584142879692E-3</v>
      </c>
      <c r="R27">
        <f t="shared" ref="R27" si="74">SQRT(R26)</f>
        <v>1.8878253734865433E-2</v>
      </c>
      <c r="S27">
        <f t="shared" ref="S27" si="75">SQRT(S26)</f>
        <v>0.12332525968606101</v>
      </c>
      <c r="T27">
        <f t="shared" ref="T27" si="76">SQRT(T26)</f>
        <v>0.4279207649804232</v>
      </c>
      <c r="U27">
        <f t="shared" ref="U27" si="77">SQRT(U26)</f>
        <v>1.4072738275305183</v>
      </c>
      <c r="V27">
        <f t="shared" ref="V27" si="78">SQRT(V26)</f>
        <v>1.7887680845221774</v>
      </c>
      <c r="W27">
        <f t="shared" ref="W27" si="79">SQRT(W26)</f>
        <v>0.3436131037017871</v>
      </c>
      <c r="X27">
        <f t="shared" ref="X27" si="80">SQRT(X26)</f>
        <v>0.6411226077213561</v>
      </c>
      <c r="Y27">
        <f t="shared" ref="Y27" si="81">SQRT(Y26)</f>
        <v>0.71677927087351012</v>
      </c>
      <c r="Z27">
        <f t="shared" ref="Z27" si="82">SQRT(Z26)</f>
        <v>0.17775068671798699</v>
      </c>
      <c r="AA27">
        <f t="shared" ref="AA27" si="83">SQRT(AA26)</f>
        <v>0.19024946839648571</v>
      </c>
      <c r="AB27" s="43">
        <f t="shared" ref="AB27" si="84">SQRT(AB26)</f>
        <v>0.49743388161587987</v>
      </c>
      <c r="AC27" s="44">
        <f t="shared" ref="AC27" si="85">SQRT(AC26)</f>
        <v>0.39238272992396972</v>
      </c>
      <c r="AD27" s="44">
        <f t="shared" ref="AD27" si="86">SQRT(AD26)</f>
        <v>7.0464728884788386E-2</v>
      </c>
      <c r="AE27" s="44">
        <f t="shared" ref="AE27" si="87">SQRT(AE26)</f>
        <v>0.91944985706748916</v>
      </c>
      <c r="AF27" s="45">
        <f t="shared" ref="AF27" si="88">SQRT(AF26)</f>
        <v>3.2991691991223782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3.94226265745605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8.4770186003649677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17.846314887651815</v>
      </c>
      <c r="N33">
        <f t="shared" si="89"/>
        <v>22.685970326802277</v>
      </c>
      <c r="O33">
        <f t="shared" si="89"/>
        <v>28.664619001273067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54.797451532346827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104.26412368625353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128.94479540921509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10.273574457410021</v>
      </c>
      <c r="G34" s="12">
        <f t="shared" ref="G34:AF34" si="90">$E$3+$C33*(1/(1+EXP(-$A33*(G32-$B33))))</f>
        <v>13.320133128302958</v>
      </c>
      <c r="H34" s="12">
        <f t="shared" si="90"/>
        <v>17.262395785759008</v>
      </c>
      <c r="I34" s="12">
        <f t="shared" si="90"/>
        <v>22.358345568641305</v>
      </c>
      <c r="J34" s="12">
        <f t="shared" si="90"/>
        <v>28.936662842952206</v>
      </c>
      <c r="K34" s="12">
        <f t="shared" si="90"/>
        <v>37.413681443317174</v>
      </c>
      <c r="L34" s="12">
        <f t="shared" si="90"/>
        <v>48.312780461848384</v>
      </c>
      <c r="M34" s="12">
        <f t="shared" si="90"/>
        <v>62.285384583391135</v>
      </c>
      <c r="N34" s="12">
        <f t="shared" si="90"/>
        <v>80.13169947104295</v>
      </c>
      <c r="O34" s="12">
        <f t="shared" si="90"/>
        <v>102.81766979784523</v>
      </c>
      <c r="P34" s="12">
        <f t="shared" si="90"/>
        <v>131.48228879911829</v>
      </c>
      <c r="Q34" s="12">
        <f t="shared" si="90"/>
        <v>167.42635001542146</v>
      </c>
      <c r="R34" s="12">
        <f t="shared" si="90"/>
        <v>212.07046692942816</v>
      </c>
      <c r="S34" s="12">
        <f t="shared" si="90"/>
        <v>266.86791846177499</v>
      </c>
      <c r="T34" s="12">
        <f t="shared" si="90"/>
        <v>333.15894781735045</v>
      </c>
      <c r="U34" s="12">
        <f t="shared" si="90"/>
        <v>411.96094025327773</v>
      </c>
      <c r="V34" s="12">
        <f t="shared" si="90"/>
        <v>503.70668373191035</v>
      </c>
      <c r="W34" s="12">
        <f t="shared" si="90"/>
        <v>607.97080741816387</v>
      </c>
      <c r="X34" s="12">
        <f t="shared" si="90"/>
        <v>723.25531392706341</v>
      </c>
      <c r="Y34" s="12">
        <f t="shared" si="90"/>
        <v>846.92230501759502</v>
      </c>
      <c r="Z34" s="12">
        <f t="shared" si="90"/>
        <v>975.34518865968801</v>
      </c>
      <c r="AA34" s="12">
        <f t="shared" si="90"/>
        <v>1104.2899840689031</v>
      </c>
      <c r="AB34" s="52">
        <f t="shared" si="90"/>
        <v>1229.4540154549379</v>
      </c>
      <c r="AC34" s="53">
        <f t="shared" si="90"/>
        <v>1347.0231163267738</v>
      </c>
      <c r="AD34" s="53">
        <f t="shared" si="90"/>
        <v>1454.1003097112016</v>
      </c>
      <c r="AE34" s="53">
        <f t="shared" si="90"/>
        <v>1548.913968626611</v>
      </c>
      <c r="AF34" s="54">
        <f t="shared" si="90"/>
        <v>1630.7978319959109</v>
      </c>
    </row>
    <row r="35" spans="1:32" x14ac:dyDescent="0.25">
      <c r="A35" s="16" t="s">
        <v>27</v>
      </c>
      <c r="B35" s="17">
        <f>AF34-$AF$3</f>
        <v>1610.6668809959108</v>
      </c>
      <c r="C35" s="18">
        <f>((AF34-AA34)-($AF$3-$AA$3))</f>
        <v>515.47952292700779</v>
      </c>
      <c r="D35" s="4" t="s">
        <v>9</v>
      </c>
      <c r="E35" s="5">
        <f>SUM(F35:AA35)</f>
        <v>4434560.3384285113</v>
      </c>
      <c r="F35" s="3">
        <f>(F34-F$3)^2</f>
        <v>105.49188304726873</v>
      </c>
      <c r="G35" s="3">
        <f t="shared" ref="G35:AF35" si="91">(G34-G$3)^2</f>
        <v>177.33520010291716</v>
      </c>
      <c r="H35" s="3">
        <f t="shared" si="91"/>
        <v>297.84917036968238</v>
      </c>
      <c r="I35" s="3">
        <f t="shared" si="91"/>
        <v>499.69228809359169</v>
      </c>
      <c r="J35" s="3">
        <f t="shared" si="91"/>
        <v>837.02819692064247</v>
      </c>
      <c r="K35" s="3">
        <f t="shared" si="91"/>
        <v>1399.3226231247129</v>
      </c>
      <c r="L35" s="3">
        <f t="shared" si="91"/>
        <v>2333.4384315730172</v>
      </c>
      <c r="M35" s="3">
        <f t="shared" si="91"/>
        <v>3878.5016144965384</v>
      </c>
      <c r="N35" s="3">
        <f t="shared" si="91"/>
        <v>6419.73542885593</v>
      </c>
      <c r="O35" s="3">
        <f t="shared" si="91"/>
        <v>10569.314005576083</v>
      </c>
      <c r="P35" s="3">
        <f t="shared" si="91"/>
        <v>17284.461540199663</v>
      </c>
      <c r="Q35" s="3">
        <f t="shared" si="91"/>
        <v>28025.555654885862</v>
      </c>
      <c r="R35" s="3">
        <f t="shared" si="91"/>
        <v>44956.070788443612</v>
      </c>
      <c r="S35" s="3">
        <f t="shared" si="91"/>
        <v>71125.646144495899</v>
      </c>
      <c r="T35" s="3">
        <f t="shared" si="91"/>
        <v>110582.15181547053</v>
      </c>
      <c r="U35" s="3">
        <f t="shared" si="91"/>
        <v>168004.15505347235</v>
      </c>
      <c r="V35" s="3">
        <f t="shared" si="91"/>
        <v>249690.4506121024</v>
      </c>
      <c r="W35" s="3">
        <f t="shared" si="91"/>
        <v>363894.37557401933</v>
      </c>
      <c r="X35" s="3">
        <f t="shared" si="91"/>
        <v>514579.31244057737</v>
      </c>
      <c r="Y35" s="3">
        <f t="shared" si="91"/>
        <v>705027.47309440561</v>
      </c>
      <c r="Z35" s="3">
        <f t="shared" si="91"/>
        <v>935437.62759433442</v>
      </c>
      <c r="AA35" s="3">
        <f t="shared" si="91"/>
        <v>1199435.3492739436</v>
      </c>
      <c r="AB35" s="46">
        <f t="shared" si="91"/>
        <v>1485983.6745956368</v>
      </c>
      <c r="AC35" s="47">
        <f t="shared" si="91"/>
        <v>1782787.6409713279</v>
      </c>
      <c r="AD35" s="47">
        <f t="shared" si="91"/>
        <v>2076811.8486532792</v>
      </c>
      <c r="AE35" s="47">
        <f t="shared" si="91"/>
        <v>2352106.4242598466</v>
      </c>
      <c r="AF35" s="48">
        <f t="shared" si="91"/>
        <v>2594247.8015370956</v>
      </c>
    </row>
    <row r="36" spans="1:32" ht="15.75" thickBot="1" x14ac:dyDescent="0.3">
      <c r="A36" s="19" t="s">
        <v>30</v>
      </c>
      <c r="B36" s="20">
        <f>(B35/$AF$3)*100</f>
        <v>8000.9477992167913</v>
      </c>
      <c r="C36" s="21">
        <f>((C35)/($AF$3-$AA$3))*100</f>
        <v>4674.1415666205694</v>
      </c>
      <c r="D36" s="4" t="s">
        <v>10</v>
      </c>
      <c r="E36" s="5">
        <f>SUM(F36:AA36)</f>
        <v>6665.3711172462044</v>
      </c>
      <c r="F36">
        <f>SQRT(F35)</f>
        <v>10.27092415741002</v>
      </c>
      <c r="G36">
        <f t="shared" ref="G36:AF36" si="92">SQRT(G35)</f>
        <v>13.316726328302957</v>
      </c>
      <c r="H36">
        <f t="shared" si="92"/>
        <v>17.258307285759006</v>
      </c>
      <c r="I36">
        <f t="shared" si="92"/>
        <v>22.353798068641304</v>
      </c>
      <c r="J36">
        <f t="shared" si="92"/>
        <v>28.931439592952206</v>
      </c>
      <c r="K36">
        <f t="shared" si="92"/>
        <v>37.407520943317174</v>
      </c>
      <c r="L36">
        <f t="shared" si="92"/>
        <v>48.305677011848381</v>
      </c>
      <c r="M36">
        <f t="shared" si="92"/>
        <v>62.277617283391137</v>
      </c>
      <c r="N36">
        <f t="shared" si="92"/>
        <v>80.12325148704295</v>
      </c>
      <c r="O36">
        <f t="shared" si="92"/>
        <v>102.80716903784523</v>
      </c>
      <c r="P36">
        <f t="shared" si="92"/>
        <v>131.4703827491183</v>
      </c>
      <c r="Q36">
        <f t="shared" si="92"/>
        <v>167.40835001542146</v>
      </c>
      <c r="R36">
        <f t="shared" si="92"/>
        <v>212.02846692942816</v>
      </c>
      <c r="S36">
        <f t="shared" si="92"/>
        <v>266.69391846177501</v>
      </c>
      <c r="T36">
        <f t="shared" si="92"/>
        <v>332.53894781735045</v>
      </c>
      <c r="U36">
        <f t="shared" si="92"/>
        <v>409.88309925327775</v>
      </c>
      <c r="V36">
        <f t="shared" si="92"/>
        <v>499.69035473191036</v>
      </c>
      <c r="W36">
        <f t="shared" si="92"/>
        <v>603.23658341816383</v>
      </c>
      <c r="X36">
        <f t="shared" si="92"/>
        <v>717.34183792706347</v>
      </c>
      <c r="Y36">
        <f t="shared" si="92"/>
        <v>839.65914101759506</v>
      </c>
      <c r="Z36">
        <f t="shared" si="92"/>
        <v>967.18024565968801</v>
      </c>
      <c r="AA36">
        <f t="shared" si="92"/>
        <v>1095.187358068903</v>
      </c>
      <c r="AB36" s="43">
        <f t="shared" si="92"/>
        <v>1219.0093004549378</v>
      </c>
      <c r="AC36" s="44">
        <f t="shared" si="92"/>
        <v>1335.2107103267738</v>
      </c>
      <c r="AD36" s="44">
        <f t="shared" si="92"/>
        <v>1441.1147937112016</v>
      </c>
      <c r="AE36" s="44">
        <f t="shared" si="92"/>
        <v>1533.6578576266111</v>
      </c>
      <c r="AF36" s="45">
        <f t="shared" si="92"/>
        <v>1610.6668809959108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1.1484873227915731E-5</v>
      </c>
      <c r="G43">
        <f t="shared" ref="G43" si="93">H44-G44</f>
        <v>2.2550287420553157E-5</v>
      </c>
      <c r="H43">
        <f t="shared" ref="H43" si="94">I44-H44</f>
        <v>3.2644018350593256E-5</v>
      </c>
      <c r="I43">
        <f t="shared" ref="I43" si="95">J44-I44</f>
        <v>5.0484274171958086E-5</v>
      </c>
      <c r="J43">
        <f t="shared" ref="J43" si="96">K44-J44</f>
        <v>2.5015623958197369E-5</v>
      </c>
      <c r="K43">
        <f t="shared" ref="K43" si="97">L44-K44</f>
        <v>3.9877470401494851E-4</v>
      </c>
      <c r="L43">
        <f t="shared" ref="L43" si="98">M44-L44</f>
        <v>5.9066896877456613E-4</v>
      </c>
      <c r="M43">
        <f t="shared" ref="M43" si="99">N44-M44</f>
        <v>1.0015964095042734E-3</v>
      </c>
      <c r="N43">
        <f t="shared" ref="N43" si="100">O44-N44</f>
        <v>2.1538724319528878E-3</v>
      </c>
      <c r="O43">
        <f t="shared" ref="O43" si="101">P44-O44</f>
        <v>6.4708216019570067E-3</v>
      </c>
      <c r="P43">
        <f t="shared" ref="P43" si="102">Q44-P44</f>
        <v>1.1839825041991523E-2</v>
      </c>
      <c r="Q43">
        <f t="shared" ref="Q43" si="103">R44-Q44</f>
        <v>1.9296375533823431E-2</v>
      </c>
      <c r="R43">
        <f t="shared" ref="R43" si="104">S44-R44</f>
        <v>5.8129332708810974E-2</v>
      </c>
      <c r="S43">
        <f t="shared" ref="S43" si="105">T44-S44</f>
        <v>0.12844364498600547</v>
      </c>
      <c r="T43">
        <f t="shared" ref="T43" si="106">U44-T44</f>
        <v>0.22097471610234298</v>
      </c>
      <c r="U43">
        <f t="shared" ref="U43" si="107">V44-U44</f>
        <v>0.62149948073024486</v>
      </c>
      <c r="V43">
        <f t="shared" ref="V43" si="108">W44-V44</f>
        <v>0.85291198045037264</v>
      </c>
      <c r="W43">
        <f t="shared" ref="W43" si="109">X44-W44</f>
        <v>0.74833762749904698</v>
      </c>
      <c r="X43">
        <f t="shared" ref="X43" si="110">Y44-X44</f>
        <v>0.79745532388666618</v>
      </c>
      <c r="Y43">
        <f t="shared" ref="Y43" si="111">Z44-Y44</f>
        <v>0.87926320653487577</v>
      </c>
      <c r="Z43">
        <f t="shared" ref="Z43" si="112">AA44-Z44</f>
        <v>0.67778518879361105</v>
      </c>
      <c r="AA43">
        <f t="shared" ref="AA43" si="113">AB44-AA44</f>
        <v>0.99330045793944954</v>
      </c>
      <c r="AB43" s="43">
        <f t="shared" ref="AB43" si="114">AC44-AB44</f>
        <v>1.2168171188362855</v>
      </c>
      <c r="AC43" s="44">
        <f t="shared" ref="AC43" si="115">AD44-AC44</f>
        <v>1.3122479732636725</v>
      </c>
      <c r="AD43" s="44">
        <f t="shared" ref="AD43" si="116">AE44-AD44</f>
        <v>2.0303080731914829</v>
      </c>
      <c r="AE43" s="44">
        <f t="shared" ref="AE43" si="117">AF44-AE44</f>
        <v>1.9211095128003262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2.073441140150358E-3</v>
      </c>
      <c r="G44" s="12">
        <f>$E$3+$C43*F4*(1/(1+EXP(-$A43*(G42-$B43))))</f>
        <v>2.0849260133782737E-3</v>
      </c>
      <c r="H44" s="12">
        <f t="shared" ref="H44:AF44" si="118">$E$3+$C43*G4*(1/(1+EXP(-$A43*(H42-$B43))))</f>
        <v>2.1074763007988269E-3</v>
      </c>
      <c r="I44" s="12">
        <f t="shared" si="118"/>
        <v>2.1401203191494201E-3</v>
      </c>
      <c r="J44" s="12">
        <f t="shared" si="118"/>
        <v>2.1906045933213782E-3</v>
      </c>
      <c r="K44" s="12">
        <f>$E$3+$C43*J4*(1/(1+EXP(-$A43*(K42-$B43))))</f>
        <v>2.2156202172795756E-3</v>
      </c>
      <c r="L44" s="12">
        <f t="shared" si="118"/>
        <v>2.6143949212945241E-3</v>
      </c>
      <c r="M44" s="12">
        <f t="shared" si="118"/>
        <v>3.2050638900690902E-3</v>
      </c>
      <c r="N44" s="12">
        <f t="shared" si="118"/>
        <v>4.2066602995733636E-3</v>
      </c>
      <c r="O44" s="12">
        <f t="shared" si="118"/>
        <v>6.3605327315262514E-3</v>
      </c>
      <c r="P44" s="12">
        <f t="shared" si="118"/>
        <v>1.2831354333483258E-2</v>
      </c>
      <c r="Q44" s="12">
        <f t="shared" si="118"/>
        <v>2.4671179375474781E-2</v>
      </c>
      <c r="R44" s="12">
        <f t="shared" si="118"/>
        <v>4.3967554909298212E-2</v>
      </c>
      <c r="S44" s="12">
        <f t="shared" si="118"/>
        <v>0.10209688761810919</v>
      </c>
      <c r="T44" s="12">
        <f t="shared" si="118"/>
        <v>0.23054053260411467</v>
      </c>
      <c r="U44" s="12">
        <f t="shared" si="118"/>
        <v>0.45151524870645765</v>
      </c>
      <c r="V44" s="12">
        <f t="shared" si="118"/>
        <v>1.0730147294367025</v>
      </c>
      <c r="W44" s="12">
        <f t="shared" si="118"/>
        <v>1.9259267098870752</v>
      </c>
      <c r="X44" s="12">
        <f t="shared" si="118"/>
        <v>2.6742643373861221</v>
      </c>
      <c r="Y44" s="12">
        <f t="shared" si="118"/>
        <v>3.4717196612727883</v>
      </c>
      <c r="Z44" s="12">
        <f t="shared" si="118"/>
        <v>4.3509828678076641</v>
      </c>
      <c r="AA44" s="12">
        <f t="shared" si="118"/>
        <v>5.0287680566012751</v>
      </c>
      <c r="AB44" s="52">
        <f t="shared" si="118"/>
        <v>6.0220685145407247</v>
      </c>
      <c r="AC44" s="53">
        <f t="shared" si="118"/>
        <v>7.2388856333770102</v>
      </c>
      <c r="AD44" s="53">
        <f t="shared" si="118"/>
        <v>8.5511336066406827</v>
      </c>
      <c r="AE44" s="53">
        <f t="shared" si="118"/>
        <v>10.581441679832166</v>
      </c>
      <c r="AF44" s="54">
        <f t="shared" si="118"/>
        <v>12.502551192632492</v>
      </c>
    </row>
    <row r="45" spans="1:32" x14ac:dyDescent="0.25">
      <c r="A45" s="16" t="s">
        <v>27</v>
      </c>
      <c r="B45" s="17">
        <f>AF44-$AF$3</f>
        <v>-7.6283998073675079</v>
      </c>
      <c r="C45" s="18">
        <f>((AF44-AA44)-($AF$3-$AA$3))</f>
        <v>-3.5545418639687822</v>
      </c>
      <c r="D45" s="4" t="s">
        <v>9</v>
      </c>
      <c r="E45" s="5">
        <f>SUM(F45:AA45)</f>
        <v>75.361731437498563</v>
      </c>
      <c r="F45" s="3">
        <f>(F44-F$3)^2</f>
        <v>3.3276614418702887E-7</v>
      </c>
      <c r="G45" s="3">
        <f t="shared" ref="G45" si="119">(G44-G$3)^2</f>
        <v>1.7473508365072164E-6</v>
      </c>
      <c r="H45" s="3">
        <f t="shared" ref="H45" si="120">(H44-H$3)^2</f>
        <v>3.9244548967967007E-6</v>
      </c>
      <c r="I45" s="3">
        <f t="shared" ref="I45" si="121">(I44-I$3)^2</f>
        <v>5.7954769277722413E-6</v>
      </c>
      <c r="J45" s="3">
        <f t="shared" ref="J45" si="122">(J44-J$3)^2</f>
        <v>9.1969381626489409E-6</v>
      </c>
      <c r="K45" s="3">
        <f t="shared" ref="K45" si="123">(K44-K$3)^2</f>
        <v>1.5562076500116349E-5</v>
      </c>
      <c r="L45" s="3">
        <f t="shared" ref="L45" si="124">(L44-L$3)^2</f>
        <v>2.0151615499651427E-5</v>
      </c>
      <c r="M45" s="3">
        <f t="shared" ref="M45" si="125">(M44-M$3)^2</f>
        <v>2.0813998322757529E-5</v>
      </c>
      <c r="N45" s="3">
        <f t="shared" ref="N45" si="126">(N44-N$3)^2</f>
        <v>1.7988826731800699E-5</v>
      </c>
      <c r="O45" s="3">
        <f t="shared" ref="O45" si="127">(O44-O$3)^2</f>
        <v>1.7141481834613594E-5</v>
      </c>
      <c r="P45" s="3">
        <f t="shared" ref="P45" si="128">(P44-P$3)^2</f>
        <v>8.5618810956289714E-7</v>
      </c>
      <c r="Q45" s="3">
        <f t="shared" ref="Q45" si="129">(Q44-Q$3)^2</f>
        <v>4.4504634259760109E-5</v>
      </c>
      <c r="R45" s="3">
        <f t="shared" ref="R45" si="130">(R44-R$3)^2</f>
        <v>3.8712723211034849E-6</v>
      </c>
      <c r="S45" s="3">
        <f t="shared" ref="S45" si="131">(S44-S$3)^2</f>
        <v>5.1700575702028186E-3</v>
      </c>
      <c r="T45" s="3">
        <f t="shared" ref="T45" si="132">(T44-T$3)^2</f>
        <v>0.15167867674428667</v>
      </c>
      <c r="U45" s="3">
        <f t="shared" ref="U45" si="133">(U44-U$3)^2</f>
        <v>2.6449354493205042</v>
      </c>
      <c r="V45" s="3">
        <f t="shared" ref="V45" si="134">(V44-V$3)^2</f>
        <v>8.6630988953015535</v>
      </c>
      <c r="W45" s="3">
        <f t="shared" ref="W45" si="135">(W44-W$3)^2</f>
        <v>7.8865336696555994</v>
      </c>
      <c r="X45" s="3">
        <f t="shared" ref="X45" si="136">(X44-X$3)^2</f>
        <v>10.492492195213764</v>
      </c>
      <c r="Y45" s="3">
        <f t="shared" ref="Y45" si="137">(Y44-Y$3)^2</f>
        <v>14.375050173666622</v>
      </c>
      <c r="Z45" s="3">
        <f t="shared" ref="Z45" si="138">(Z44-Z$3)^2</f>
        <v>14.546291889952588</v>
      </c>
      <c r="AA45" s="3">
        <f t="shared" ref="AA45" si="139">(AA44-AA$3)^2</f>
        <v>16.596318542992893</v>
      </c>
      <c r="AB45" s="46">
        <f t="shared" ref="AB45" si="140">(AB44-AB$3)^2</f>
        <v>19.559801935345284</v>
      </c>
      <c r="AC45" s="47">
        <f t="shared" ref="AC45" si="141">(AC44-AC$3)^2</f>
        <v>20.91708854391528</v>
      </c>
      <c r="AD45" s="47">
        <f t="shared" ref="AD45" si="142">(AD44-AD$3)^2</f>
        <v>19.66374721053511</v>
      </c>
      <c r="AE45" s="47">
        <f t="shared" ref="AE45" si="143">(AE44-AE$3)^2</f>
        <v>21.852533252918409</v>
      </c>
      <c r="AF45" s="48">
        <f t="shared" ref="AF45" si="144">(AF44-AF$3)^2</f>
        <v>58.19248362104463</v>
      </c>
    </row>
    <row r="46" spans="1:32" ht="15.75" thickBot="1" x14ac:dyDescent="0.3">
      <c r="A46" s="19" t="s">
        <v>30</v>
      </c>
      <c r="B46" s="20">
        <f>(B45/$AF$3)*100</f>
        <v>-37.893886917550532</v>
      </c>
      <c r="C46" s="21">
        <f>((C45)/($AF$3-$AA$3))*100</f>
        <v>-32.231022063357607</v>
      </c>
      <c r="D46" s="4" t="s">
        <v>10</v>
      </c>
      <c r="E46" s="5">
        <f>SUM(F46:AA46)</f>
        <v>22.798035510871408</v>
      </c>
      <c r="F46">
        <f>SQRT(F45)</f>
        <v>5.7685885984964198E-4</v>
      </c>
      <c r="G46">
        <f t="shared" ref="G46" si="145">SQRT(G45)</f>
        <v>1.3218739866217265E-3</v>
      </c>
      <c r="H46">
        <f t="shared" ref="H46" si="146">SQRT(H45)</f>
        <v>1.9810236992011732E-3</v>
      </c>
      <c r="I46">
        <f t="shared" ref="I46" si="147">SQRT(I45)</f>
        <v>2.4073796808505802E-3</v>
      </c>
      <c r="J46">
        <f t="shared" ref="J46" si="148">SQRT(J45)</f>
        <v>3.0326454066786214E-3</v>
      </c>
      <c r="K46">
        <f t="shared" ref="K46" si="149">SQRT(K45)</f>
        <v>3.944879782720425E-3</v>
      </c>
      <c r="L46">
        <f t="shared" ref="L46" si="150">SQRT(L45)</f>
        <v>4.4890550787054758E-3</v>
      </c>
      <c r="M46">
        <f t="shared" ref="M46" si="151">SQRT(M45)</f>
        <v>4.5622361099309106E-3</v>
      </c>
      <c r="N46">
        <f t="shared" ref="N46" si="152">SQRT(N45)</f>
        <v>4.2413237004266368E-3</v>
      </c>
      <c r="O46">
        <f t="shared" ref="O46" si="153">SQRT(O45)</f>
        <v>4.1402272684737482E-3</v>
      </c>
      <c r="P46">
        <f t="shared" ref="P46" si="154">SQRT(P45)</f>
        <v>9.2530433348325843E-4</v>
      </c>
      <c r="Q46">
        <f t="shared" ref="Q46" si="155">SQRT(Q45)</f>
        <v>6.6711793754747825E-3</v>
      </c>
      <c r="R46">
        <f t="shared" ref="R46" si="156">SQRT(R45)</f>
        <v>1.9675549092982095E-3</v>
      </c>
      <c r="S46">
        <f t="shared" ref="S46" si="157">SQRT(S45)</f>
        <v>7.1903112381890802E-2</v>
      </c>
      <c r="T46">
        <f t="shared" ref="T46" si="158">SQRT(T45)</f>
        <v>0.38945946739588533</v>
      </c>
      <c r="U46">
        <f t="shared" ref="U46" si="159">SQRT(U45)</f>
        <v>1.6263257512935421</v>
      </c>
      <c r="V46">
        <f t="shared" ref="V46" si="160">SQRT(V45)</f>
        <v>2.9433142705632971</v>
      </c>
      <c r="W46">
        <f t="shared" ref="W46" si="161">SQRT(W45)</f>
        <v>2.8082972901129253</v>
      </c>
      <c r="X46">
        <f t="shared" ref="X46" si="162">SQRT(X45)</f>
        <v>3.2392116626138781</v>
      </c>
      <c r="Y46">
        <f t="shared" ref="Y46" si="163">SQRT(Y45)</f>
        <v>3.7914443387272114</v>
      </c>
      <c r="Z46">
        <f t="shared" ref="Z46" si="164">SQRT(Z45)</f>
        <v>3.8139601321923369</v>
      </c>
      <c r="AA46">
        <f t="shared" ref="AA46" si="165">SQRT(AA45)</f>
        <v>4.0738579433987256</v>
      </c>
      <c r="AB46" s="43">
        <f t="shared" ref="AB46" si="166">SQRT(AB45)</f>
        <v>4.4226464854592757</v>
      </c>
      <c r="AC46" s="44">
        <f t="shared" ref="AC46" si="167">SQRT(AC45)</f>
        <v>4.5735203666229891</v>
      </c>
      <c r="AD46" s="44">
        <f t="shared" ref="AD46" si="168">SQRT(AD45)</f>
        <v>4.4343823933593178</v>
      </c>
      <c r="AE46" s="44">
        <f t="shared" ref="AE46" si="169">SQRT(AE45)</f>
        <v>4.6746693201678351</v>
      </c>
      <c r="AF46" s="45">
        <f t="shared" ref="AF46" si="170">SQRT(AF45)</f>
        <v>7.6283998073675079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1.0523186881371618E-5</v>
      </c>
      <c r="G53">
        <f t="shared" ref="G53" si="171">H54-G54</f>
        <v>2.0661624603571065E-5</v>
      </c>
      <c r="H53">
        <f t="shared" ref="H53" si="172">I54-H54</f>
        <v>3.0553097657176186E-5</v>
      </c>
      <c r="I53">
        <f t="shared" ref="I53" si="173">J54-I54</f>
        <v>4.8020282248785722E-5</v>
      </c>
      <c r="J53">
        <f t="shared" ref="J53" si="174">K54-J54</f>
        <v>2.5957007848332724E-5</v>
      </c>
      <c r="K53">
        <f t="shared" ref="K53" si="175">L54-K54</f>
        <v>3.808130929131813E-4</v>
      </c>
      <c r="L53">
        <f t="shared" ref="L53" si="176">M54-L54</f>
        <v>5.7687726058274413E-4</v>
      </c>
      <c r="M53">
        <f t="shared" ref="M53" si="177">N54-M54</f>
        <v>9.9167935361336394E-4</v>
      </c>
      <c r="N53">
        <f t="shared" ref="N53" si="178">O54-N54</f>
        <v>2.1469898163530513E-3</v>
      </c>
      <c r="O53">
        <f t="shared" ref="O53" si="179">P54-O54</f>
        <v>6.4726445793200091E-3</v>
      </c>
      <c r="P53">
        <f t="shared" ref="P53" si="180">Q54-P54</f>
        <v>1.1918061581610961E-2</v>
      </c>
      <c r="Q53">
        <f t="shared" ref="Q53" si="181">R54-Q54</f>
        <v>1.9482577059123971E-2</v>
      </c>
      <c r="R53">
        <f t="shared" ref="R53" si="182">S54-R54</f>
        <v>5.8606064626900392E-2</v>
      </c>
      <c r="S53">
        <f t="shared" ref="S53" si="183">T54-S54</f>
        <v>0.12933187638653879</v>
      </c>
      <c r="T53">
        <f t="shared" ref="T53" si="184">U54-T54</f>
        <v>0.22186722590423907</v>
      </c>
      <c r="U53">
        <f t="shared" ref="U53" si="185">V54-U54</f>
        <v>0.62244911451558393</v>
      </c>
      <c r="V53">
        <f t="shared" ref="V53" si="186">W54-V54</f>
        <v>0.85073421572713315</v>
      </c>
      <c r="W53">
        <f t="shared" ref="W53" si="187">X54-W54</f>
        <v>0.74321661783748283</v>
      </c>
      <c r="X53">
        <f t="shared" ref="X53" si="188">Y54-X54</f>
        <v>0.79297021759576092</v>
      </c>
      <c r="Y53">
        <f t="shared" ref="Y53" si="189">Z54-Y54</f>
        <v>0.88060009599406097</v>
      </c>
      <c r="Z53">
        <f t="shared" ref="Z53" si="190">AA54-Z54</f>
        <v>0.69196392461097833</v>
      </c>
      <c r="AA53">
        <f t="shared" ref="AA53" si="191">AB54-AA54</f>
        <v>1.0285002934217573</v>
      </c>
      <c r="AB53" s="43">
        <f t="shared" ref="AB53" si="192">AC54-AB54</f>
        <v>1.2857749193363883</v>
      </c>
      <c r="AC53" s="44">
        <f t="shared" ref="AC53" si="193">AD54-AC54</f>
        <v>1.4271405669137867</v>
      </c>
      <c r="AD53" s="44">
        <f t="shared" ref="AD53" si="194">AE54-AD54</f>
        <v>2.2286996835393502</v>
      </c>
      <c r="AE53" s="44">
        <f t="shared" ref="AE53" si="195">AF54-AE54</f>
        <v>2.1986567662454739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2.0678882557509824E-3</v>
      </c>
      <c r="G54" s="12">
        <f t="shared" ref="G54:AF54" si="196">$E$3+($C53/($C53+F5))*F4*(1/(1+EXP(-$A53*(G52-$B53))))</f>
        <v>2.078411442632354E-3</v>
      </c>
      <c r="H54" s="12">
        <f t="shared" si="196"/>
        <v>2.0990730672359251E-3</v>
      </c>
      <c r="I54" s="12">
        <f t="shared" si="196"/>
        <v>2.1296261648931013E-3</v>
      </c>
      <c r="J54" s="12">
        <f t="shared" si="196"/>
        <v>2.177646447141887E-3</v>
      </c>
      <c r="K54" s="12">
        <f t="shared" si="196"/>
        <v>2.2036034549902197E-3</v>
      </c>
      <c r="L54" s="12">
        <f t="shared" si="196"/>
        <v>2.584416547903401E-3</v>
      </c>
      <c r="M54" s="12">
        <f t="shared" si="196"/>
        <v>3.1612938084861451E-3</v>
      </c>
      <c r="N54" s="12">
        <f t="shared" si="196"/>
        <v>4.1529731620995091E-3</v>
      </c>
      <c r="O54" s="12">
        <f t="shared" si="196"/>
        <v>6.2999629784525604E-3</v>
      </c>
      <c r="P54" s="12">
        <f t="shared" si="196"/>
        <v>1.277260755777257E-2</v>
      </c>
      <c r="Q54" s="12">
        <f t="shared" si="196"/>
        <v>2.4690669139383531E-2</v>
      </c>
      <c r="R54" s="12">
        <f t="shared" si="196"/>
        <v>4.4173246198507501E-2</v>
      </c>
      <c r="S54" s="12">
        <f t="shared" si="196"/>
        <v>0.10277931082540789</v>
      </c>
      <c r="T54" s="12">
        <f t="shared" si="196"/>
        <v>0.23211118721194668</v>
      </c>
      <c r="U54" s="12">
        <f t="shared" si="196"/>
        <v>0.45397841311618575</v>
      </c>
      <c r="V54" s="12">
        <f t="shared" si="196"/>
        <v>1.0764275276317696</v>
      </c>
      <c r="W54" s="12">
        <f t="shared" si="196"/>
        <v>1.9271617433589028</v>
      </c>
      <c r="X54" s="12">
        <f t="shared" si="196"/>
        <v>2.6703783611963856</v>
      </c>
      <c r="Y54" s="12">
        <f t="shared" si="196"/>
        <v>3.4633485787921465</v>
      </c>
      <c r="Z54" s="12">
        <f t="shared" si="196"/>
        <v>4.3439486747862075</v>
      </c>
      <c r="AA54" s="12">
        <f t="shared" si="196"/>
        <v>5.0359125993971858</v>
      </c>
      <c r="AB54" s="52">
        <f t="shared" si="196"/>
        <v>6.0644128928189431</v>
      </c>
      <c r="AC54" s="53">
        <f t="shared" si="196"/>
        <v>7.3501878121553315</v>
      </c>
      <c r="AD54" s="53">
        <f t="shared" si="196"/>
        <v>8.7773283790691181</v>
      </c>
      <c r="AE54" s="53">
        <f t="shared" si="196"/>
        <v>11.006028062608468</v>
      </c>
      <c r="AF54" s="54">
        <f t="shared" si="196"/>
        <v>13.204684828853942</v>
      </c>
    </row>
    <row r="55" spans="1:32" x14ac:dyDescent="0.25">
      <c r="A55" s="16" t="s">
        <v>27</v>
      </c>
      <c r="B55" s="17">
        <f>AF54-$AF$3</f>
        <v>-6.9262661711460574</v>
      </c>
      <c r="C55" s="18">
        <f>((AF54-AA54)-($AF$3-$AA$3))</f>
        <v>-2.8595527705432424</v>
      </c>
      <c r="D55" s="4" t="s">
        <v>9</v>
      </c>
      <c r="E55" s="5">
        <f>SUM(F55:AA55)</f>
        <v>75.40967885487558</v>
      </c>
      <c r="F55" s="3">
        <f>(F54-F$3)^2</f>
        <v>3.3920343983918307E-7</v>
      </c>
      <c r="G55" s="3">
        <f t="shared" ref="G55" si="197">(G54-G$3)^2</f>
        <v>1.7646161593452962E-6</v>
      </c>
      <c r="H55" s="3">
        <f t="shared" ref="H55" si="198">(H54-H$3)^2</f>
        <v>3.957819520807076E-6</v>
      </c>
      <c r="I55" s="3">
        <f t="shared" ref="I55" si="199">(I54-I$3)^2</f>
        <v>5.8461138824945444E-6</v>
      </c>
      <c r="J55" s="3">
        <f t="shared" ref="J55" si="200">(J54-J$3)^2</f>
        <v>9.2757010011819576E-6</v>
      </c>
      <c r="K55" s="3">
        <f t="shared" ref="K55" si="201">(K54-K$3)^2</f>
        <v>1.5657030267910333E-5</v>
      </c>
      <c r="L55" s="3">
        <f t="shared" ref="L55" si="202">(L54-L$3)^2</f>
        <v>2.04216633411681E-5</v>
      </c>
      <c r="M55" s="3">
        <f t="shared" ref="M55" si="203">(M54-M$3)^2</f>
        <v>2.1215293036263978E-5</v>
      </c>
      <c r="N55" s="3">
        <f t="shared" ref="N55" si="204">(N54-N$3)^2</f>
        <v>1.844711809768268E-5</v>
      </c>
      <c r="O55" s="3">
        <f t="shared" ref="O55" si="205">(O54-O$3)^2</f>
        <v>1.7646695616241837E-5</v>
      </c>
      <c r="P55" s="3">
        <f t="shared" ref="P55" si="206">(P54-P$3)^2</f>
        <v>7.5092200093276079E-7</v>
      </c>
      <c r="Q55" s="3">
        <f t="shared" ref="Q55" si="207">(Q54-Q$3)^2</f>
        <v>4.4765053532699177E-5</v>
      </c>
      <c r="R55" s="3">
        <f t="shared" ref="R55" si="208">(R54-R$3)^2</f>
        <v>4.7229990393272952E-6</v>
      </c>
      <c r="S55" s="3">
        <f t="shared" ref="S55" si="209">(S54-S$3)^2</f>
        <v>5.0723865665038594E-3</v>
      </c>
      <c r="T55" s="3">
        <f t="shared" ref="T55" si="210">(T54-T$3)^2</f>
        <v>0.15045773108612548</v>
      </c>
      <c r="U55" s="3">
        <f t="shared" ref="U55" si="211">(U54-U$3)^2</f>
        <v>2.6369297010809927</v>
      </c>
      <c r="V55" s="3">
        <f t="shared" ref="V55" si="212">(V54-V$3)^2</f>
        <v>8.6430206672328875</v>
      </c>
      <c r="W55" s="3">
        <f t="shared" ref="W55" si="213">(W54-W$3)^2</f>
        <v>7.87959851265901</v>
      </c>
      <c r="X55" s="3">
        <f t="shared" ref="X55" si="214">(X54-X$3)^2</f>
        <v>10.51768229481358</v>
      </c>
      <c r="Y55" s="3">
        <f t="shared" ref="Y55" si="215">(Y54-Y$3)^2</f>
        <v>14.438597235249015</v>
      </c>
      <c r="Z55" s="3">
        <f t="shared" ref="Z55" si="216">(Z54-Z$3)^2</f>
        <v>14.599997633316013</v>
      </c>
      <c r="AA55" s="3">
        <f t="shared" ref="AA55" si="217">(AA54-AA$3)^2</f>
        <v>16.538157882642512</v>
      </c>
      <c r="AB55" s="46">
        <f t="shared" ref="AB55" si="218">(AB54-AB$3)^2</f>
        <v>19.187046550174809</v>
      </c>
      <c r="AC55" s="47">
        <f t="shared" ref="AC55" si="219">(AC54-AC$3)^2</f>
        <v>19.911391155931753</v>
      </c>
      <c r="AD55" s="47">
        <f t="shared" ref="AD55" si="220">(AD54-AD$3)^2</f>
        <v>17.70884305295592</v>
      </c>
      <c r="AE55" s="47">
        <f t="shared" ref="AE55" si="221">(AE54-AE$3)^2</f>
        <v>18.063204974706636</v>
      </c>
      <c r="AF55" s="48">
        <f t="shared" ref="AF55" si="222">(AF54-AF$3)^2</f>
        <v>47.973163073562269</v>
      </c>
    </row>
    <row r="56" spans="1:32" ht="15.75" thickBot="1" x14ac:dyDescent="0.3">
      <c r="A56" s="19" t="s">
        <v>30</v>
      </c>
      <c r="B56" s="20">
        <f>(B55/$AF$3)*100</f>
        <v>-34.406055487125556</v>
      </c>
      <c r="C56" s="21">
        <f>((C55)/($AF$3-$AA$3))*100</f>
        <v>-25.929166673481628</v>
      </c>
      <c r="D56" s="4" t="s">
        <v>10</v>
      </c>
      <c r="E56" s="5">
        <f>SUM(F56:AA56)</f>
        <v>22.801228525249943</v>
      </c>
      <c r="F56">
        <f>SQRT(F55)</f>
        <v>5.8241174424901758E-4</v>
      </c>
      <c r="G56">
        <f t="shared" ref="G56" si="223">SQRT(G55)</f>
        <v>1.3283885573676462E-3</v>
      </c>
      <c r="H56">
        <f t="shared" ref="H56" si="224">SQRT(H55)</f>
        <v>1.989426932764075E-3</v>
      </c>
      <c r="I56">
        <f t="shared" ref="I56" si="225">SQRT(I55)</f>
        <v>2.4178738351068991E-3</v>
      </c>
      <c r="J56">
        <f t="shared" ref="J56" si="226">SQRT(J55)</f>
        <v>3.0456035528581126E-3</v>
      </c>
      <c r="K56">
        <f t="shared" ref="K56" si="227">SQRT(K55)</f>
        <v>3.95689654500978E-3</v>
      </c>
      <c r="L56">
        <f t="shared" ref="L56" si="228">SQRT(L55)</f>
        <v>4.5190334520965984E-3</v>
      </c>
      <c r="M56">
        <f t="shared" ref="M56" si="229">SQRT(M55)</f>
        <v>4.6060061915138562E-3</v>
      </c>
      <c r="N56">
        <f t="shared" ref="N56" si="230">SQRT(N55)</f>
        <v>4.2950108379004913E-3</v>
      </c>
      <c r="O56">
        <f t="shared" ref="O56" si="231">SQRT(O55)</f>
        <v>4.2007970215474392E-3</v>
      </c>
      <c r="P56">
        <f t="shared" ref="P56" si="232">SQRT(P55)</f>
        <v>8.6655755777256989E-4</v>
      </c>
      <c r="Q56">
        <f t="shared" ref="Q56" si="233">SQRT(Q55)</f>
        <v>6.6906691393835323E-3</v>
      </c>
      <c r="R56">
        <f t="shared" ref="R56" si="234">SQRT(R55)</f>
        <v>2.1732461985074988E-3</v>
      </c>
      <c r="S56">
        <f t="shared" ref="S56" si="235">SQRT(S55)</f>
        <v>7.1220689174592094E-2</v>
      </c>
      <c r="T56">
        <f t="shared" ref="T56" si="236">SQRT(T55)</f>
        <v>0.38788881278805332</v>
      </c>
      <c r="U56">
        <f t="shared" ref="U56" si="237">SQRT(U55)</f>
        <v>1.6238625868838141</v>
      </c>
      <c r="V56">
        <f t="shared" ref="V56" si="238">SQRT(V55)</f>
        <v>2.9399014723682302</v>
      </c>
      <c r="W56">
        <f t="shared" ref="W56" si="239">SQRT(W55)</f>
        <v>2.8070622566410974</v>
      </c>
      <c r="X56">
        <f t="shared" ref="X56" si="240">SQRT(X55)</f>
        <v>3.2430976388036146</v>
      </c>
      <c r="Y56">
        <f t="shared" ref="Y56" si="241">SQRT(Y55)</f>
        <v>3.7998154212078532</v>
      </c>
      <c r="Z56">
        <f t="shared" ref="Z56" si="242">SQRT(Z55)</f>
        <v>3.8209943252137935</v>
      </c>
      <c r="AA56">
        <f t="shared" ref="AA56" si="243">SQRT(AA55)</f>
        <v>4.0667134006028149</v>
      </c>
      <c r="AB56" s="43">
        <f t="shared" ref="AB56" si="244">SQRT(AB55)</f>
        <v>4.3803021071810573</v>
      </c>
      <c r="AC56" s="44">
        <f t="shared" ref="AC56" si="245">SQRT(AC55)</f>
        <v>4.4622181878446678</v>
      </c>
      <c r="AD56" s="44">
        <f t="shared" ref="AD56" si="246">SQRT(AD55)</f>
        <v>4.2081876209308824</v>
      </c>
      <c r="AE56" s="44">
        <f t="shared" ref="AE56" si="247">SQRT(AE55)</f>
        <v>4.2500829373915323</v>
      </c>
      <c r="AF56" s="45">
        <f t="shared" ref="AF56" si="248">SQRT(AF55)</f>
        <v>6.9262661711460574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1.9506509626481816</v>
      </c>
      <c r="G62">
        <f t="shared" ref="G62" si="249">H63-G63</f>
        <v>2.9449730518428412</v>
      </c>
      <c r="H62">
        <f t="shared" ref="H62" si="250">I63-H63</f>
        <v>4.318830065359589</v>
      </c>
      <c r="I62">
        <f t="shared" ref="I62" si="251">J63-I63</f>
        <v>6.1631629731670525</v>
      </c>
      <c r="J62">
        <f t="shared" ref="J62" si="252">K63-J63</f>
        <v>8.5726853199279169</v>
      </c>
      <c r="K62">
        <f t="shared" ref="K62" si="253">L63-K63</f>
        <v>11.64085318193662</v>
      </c>
      <c r="L62">
        <f t="shared" ref="L62" si="254">M63-L63</f>
        <v>15.454151054137135</v>
      </c>
      <c r="M62">
        <f t="shared" ref="M62" si="255">N63-M63</f>
        <v>20.086155408723819</v>
      </c>
      <c r="N62">
        <f t="shared" ref="N62" si="256">O63-N63</f>
        <v>25.591884553471758</v>
      </c>
      <c r="O62">
        <f t="shared" ref="O62" si="257">P63-O63</f>
        <v>32.002927760042439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56.565944951602035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98.986924154215899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144.4764461766481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3.0756529926533083</v>
      </c>
      <c r="G63">
        <f t="shared" ref="G63:AF63" si="274">$E$3+($C62)*(EXP(-EXP($A62-$B62*G61)))</f>
        <v>5.0263039553014899</v>
      </c>
      <c r="H63">
        <f t="shared" si="274"/>
        <v>7.9712770071443311</v>
      </c>
      <c r="I63">
        <f t="shared" si="274"/>
        <v>12.29010707250392</v>
      </c>
      <c r="J63">
        <f t="shared" si="274"/>
        <v>18.453270045670973</v>
      </c>
      <c r="K63">
        <f t="shared" si="274"/>
        <v>27.02595536559889</v>
      </c>
      <c r="L63">
        <f t="shared" si="274"/>
        <v>38.66680854753551</v>
      </c>
      <c r="M63">
        <f t="shared" si="274"/>
        <v>54.120959601672645</v>
      </c>
      <c r="N63">
        <f t="shared" si="274"/>
        <v>74.207115010396464</v>
      </c>
      <c r="O63">
        <f t="shared" si="274"/>
        <v>99.798999563868222</v>
      </c>
      <c r="P63">
        <f t="shared" si="274"/>
        <v>131.80192732391066</v>
      </c>
      <c r="Q63">
        <f t="shared" si="274"/>
        <v>171.12570052249058</v>
      </c>
      <c r="R63">
        <f t="shared" si="274"/>
        <v>218.65533670317046</v>
      </c>
      <c r="S63">
        <f t="shared" si="274"/>
        <v>275.2212816547725</v>
      </c>
      <c r="T63">
        <f t="shared" si="274"/>
        <v>341.57077236751297</v>
      </c>
      <c r="U63">
        <f t="shared" si="274"/>
        <v>418.34188225906581</v>
      </c>
      <c r="V63">
        <f t="shared" si="274"/>
        <v>506.04153623382183</v>
      </c>
      <c r="W63">
        <f t="shared" si="274"/>
        <v>605.02846038803773</v>
      </c>
      <c r="X63">
        <f t="shared" si="274"/>
        <v>715.50166809686812</v>
      </c>
      <c r="Y63">
        <f t="shared" si="274"/>
        <v>837.49471678266093</v>
      </c>
      <c r="Z63">
        <f t="shared" si="274"/>
        <v>970.87562840941837</v>
      </c>
      <c r="AA63">
        <f t="shared" si="274"/>
        <v>1115.3520745860665</v>
      </c>
      <c r="AB63" s="43">
        <f t="shared" si="274"/>
        <v>1270.481198547506</v>
      </c>
      <c r="AC63" s="44">
        <f t="shared" si="274"/>
        <v>1435.6832875441551</v>
      </c>
      <c r="AD63" s="44">
        <f t="shared" si="274"/>
        <v>1610.2584196418352</v>
      </c>
      <c r="AE63" s="44">
        <f t="shared" si="274"/>
        <v>1793.4051825569188</v>
      </c>
      <c r="AF63" s="45">
        <f t="shared" si="274"/>
        <v>1984.2405892345814</v>
      </c>
    </row>
    <row r="64" spans="1:32" x14ac:dyDescent="0.25">
      <c r="A64" s="16" t="s">
        <v>27</v>
      </c>
      <c r="B64" s="17">
        <f>AF63-$AF$3</f>
        <v>1964.1096382345813</v>
      </c>
      <c r="C64" s="18">
        <f>((AF63-AA63)-($AF$3-$AA$3))</f>
        <v>857.86018964851496</v>
      </c>
      <c r="D64" s="4" t="s">
        <v>9</v>
      </c>
      <c r="E64" s="5">
        <f>SUM(F64:AA64)</f>
        <v>4436599.9337900802</v>
      </c>
      <c r="F64" s="3">
        <f>(F63-F$3)^2</f>
        <v>9.4433455490544826</v>
      </c>
      <c r="G64" s="3">
        <f t="shared" ref="G64" si="275">(G63-G$3)^2</f>
        <v>25.229495832735804</v>
      </c>
      <c r="H64" s="3">
        <f t="shared" ref="H64" si="276">(H63-H$3)^2</f>
        <v>63.476092708372718</v>
      </c>
      <c r="I64" s="3">
        <f t="shared" ref="I64" si="277">(I63-I$3)^2</f>
        <v>150.93497400954271</v>
      </c>
      <c r="J64" s="3">
        <f t="shared" ref="J64" si="278">(J63-J$3)^2</f>
        <v>340.33043057526601</v>
      </c>
      <c r="K64" s="3">
        <f t="shared" ref="K64" si="279">(K63-K$3)^2</f>
        <v>730.06931457904409</v>
      </c>
      <c r="L64" s="3">
        <f t="shared" ref="L64" si="280">(L63-L$3)^2</f>
        <v>1494.5727982284129</v>
      </c>
      <c r="M64" s="3">
        <f t="shared" ref="M64" si="281">(M63-M$3)^2</f>
        <v>2928.237581077804</v>
      </c>
      <c r="N64" s="3">
        <f t="shared" ref="N64" si="282">(N63-N$3)^2</f>
        <v>5505.4421884940539</v>
      </c>
      <c r="O64" s="3">
        <f t="shared" ref="O64" si="283">(O63-O$3)^2</f>
        <v>9957.7444935296098</v>
      </c>
      <c r="P64" s="3">
        <f t="shared" ref="P64" si="284">(P63-P$3)^2</f>
        <v>17368.609707377826</v>
      </c>
      <c r="Q64" s="3">
        <f t="shared" ref="Q64" si="285">(Q63-Q$3)^2</f>
        <v>29277.845178094321</v>
      </c>
      <c r="R64" s="3">
        <f t="shared" ref="R64" si="286">(R63-R$3)^2</f>
        <v>47791.790984493775</v>
      </c>
      <c r="S64" s="3">
        <f t="shared" ref="S64" si="287">(S63-S$3)^2</f>
        <v>75651.00714567976</v>
      </c>
      <c r="T64" s="3">
        <f t="shared" ref="T64" si="288">(T63-T$3)^2</f>
        <v>116247.42917800364</v>
      </c>
      <c r="U64" s="3">
        <f t="shared" ref="U64" si="289">(U63-U$3)^2</f>
        <v>173275.75204532925</v>
      </c>
      <c r="V64" s="3">
        <f t="shared" ref="V64" si="290">(V63-V$3)^2</f>
        <v>252029.30869816177</v>
      </c>
      <c r="W64" s="3">
        <f t="shared" ref="W64" si="291">(W63-W$3)^2</f>
        <v>360353.17024069728</v>
      </c>
      <c r="X64" s="3">
        <f t="shared" ref="X64" si="292">(X63-X$3)^2</f>
        <v>503515.4023633019</v>
      </c>
      <c r="Y64" s="3">
        <f t="shared" ref="Y64" si="293">(Y63-Y$3)^2</f>
        <v>689284.43123590841</v>
      </c>
      <c r="Z64" s="3">
        <f t="shared" ref="Z64" si="294">(Z63-Z$3)^2</f>
        <v>926811.86380147212</v>
      </c>
      <c r="AA64" s="3">
        <f t="shared" ref="AA64" si="295">(AA63-AA$3)^2</f>
        <v>1223787.8424969758</v>
      </c>
      <c r="AB64" s="46">
        <f t="shared" ref="AB64" si="296">(AB63-AB$3)^2</f>
        <v>1587691.939870764</v>
      </c>
      <c r="AC64" s="47">
        <f t="shared" ref="AC64" si="297">(AC63-AC$3)^2</f>
        <v>2027408.2873093293</v>
      </c>
      <c r="AD64" s="47">
        <f t="shared" ref="AD64" si="298">(AD63-AD$3)^2</f>
        <v>2551280.7287084195</v>
      </c>
      <c r="AE64" s="47">
        <f t="shared" ref="AE64" si="299">(AE63-AE$3)^2</f>
        <v>3161814.1206787326</v>
      </c>
      <c r="AF64" s="48">
        <f t="shared" ref="AF64" si="300">(AF63-AF$3)^2</f>
        <v>3857726.6710059778</v>
      </c>
    </row>
    <row r="65" spans="1:32" ht="15.75" thickBot="1" x14ac:dyDescent="0.3">
      <c r="A65" s="19" t="s">
        <v>30</v>
      </c>
      <c r="B65" s="20">
        <f>(B64/$AF$3)*100</f>
        <v>9756.6659331423616</v>
      </c>
      <c r="C65" s="21">
        <f>((C64)/($AF$3-$AA$3))*100</f>
        <v>7778.6988472729545</v>
      </c>
      <c r="D65" s="4" t="s">
        <v>10</v>
      </c>
      <c r="E65" s="5">
        <f>SUM(F65:AA65)</f>
        <v>6605.4490290961412</v>
      </c>
      <c r="F65">
        <f>SQRT(F64)</f>
        <v>3.0730026926533083</v>
      </c>
      <c r="G65">
        <f t="shared" ref="G65" si="301">SQRT(G64)</f>
        <v>5.0228971553014903</v>
      </c>
      <c r="H65">
        <f t="shared" ref="H65" si="302">SQRT(H64)</f>
        <v>7.9671885071443311</v>
      </c>
      <c r="I65">
        <f t="shared" ref="I65" si="303">SQRT(I64)</f>
        <v>12.285559572503921</v>
      </c>
      <c r="J65">
        <f t="shared" ref="J65" si="304">SQRT(J64)</f>
        <v>18.448046795670972</v>
      </c>
      <c r="K65">
        <f t="shared" ref="K65" si="305">SQRT(K64)</f>
        <v>27.01979486559889</v>
      </c>
      <c r="L65">
        <f t="shared" ref="L65" si="306">SQRT(L64)</f>
        <v>38.659705097535507</v>
      </c>
      <c r="M65">
        <f t="shared" ref="M65" si="307">SQRT(M64)</f>
        <v>54.113192301672647</v>
      </c>
      <c r="N65">
        <f t="shared" ref="N65" si="308">SQRT(N64)</f>
        <v>74.198667026396464</v>
      </c>
      <c r="O65">
        <f t="shared" ref="O65" si="309">SQRT(O64)</f>
        <v>99.788498803868222</v>
      </c>
      <c r="P65">
        <f t="shared" ref="P65" si="310">SQRT(P64)</f>
        <v>131.79002127391067</v>
      </c>
      <c r="Q65">
        <f t="shared" ref="Q65" si="311">SQRT(Q64)</f>
        <v>171.10770052249057</v>
      </c>
      <c r="R65">
        <f t="shared" ref="R65" si="312">SQRT(R64)</f>
        <v>218.61333670317046</v>
      </c>
      <c r="S65">
        <f t="shared" ref="S65" si="313">SQRT(S64)</f>
        <v>275.04728165477252</v>
      </c>
      <c r="T65">
        <f t="shared" ref="T65" si="314">SQRT(T64)</f>
        <v>340.95077236751297</v>
      </c>
      <c r="U65">
        <f t="shared" ref="U65" si="315">SQRT(U64)</f>
        <v>416.26404125906583</v>
      </c>
      <c r="V65">
        <f t="shared" ref="V65" si="316">SQRT(V64)</f>
        <v>502.02520723382185</v>
      </c>
      <c r="W65">
        <f t="shared" ref="W65" si="317">SQRT(W64)</f>
        <v>600.29423638803769</v>
      </c>
      <c r="X65">
        <f t="shared" ref="X65" si="318">SQRT(X64)</f>
        <v>709.58819209686817</v>
      </c>
      <c r="Y65">
        <f t="shared" ref="Y65" si="319">SQRT(Y64)</f>
        <v>830.23155278266097</v>
      </c>
      <c r="Z65">
        <f t="shared" ref="Z65" si="320">SQRT(Z64)</f>
        <v>962.71068540941837</v>
      </c>
      <c r="AA65">
        <f t="shared" ref="AA65" si="321">SQRT(AA64)</f>
        <v>1106.2494485860664</v>
      </c>
      <c r="AB65" s="43">
        <f t="shared" ref="AB65" si="322">SQRT(AB64)</f>
        <v>1260.0364835475059</v>
      </c>
      <c r="AC65" s="44">
        <f t="shared" ref="AC65" si="323">SQRT(AC64)</f>
        <v>1423.8708815441551</v>
      </c>
      <c r="AD65" s="44">
        <f t="shared" ref="AD65" si="324">SQRT(AD64)</f>
        <v>1597.2729036418352</v>
      </c>
      <c r="AE65" s="44">
        <f t="shared" ref="AE65" si="325">SQRT(AE64)</f>
        <v>1778.1490715569189</v>
      </c>
      <c r="AF65" s="45">
        <f t="shared" ref="AF65" si="326">SQRT(AF64)</f>
        <v>1964.1096382345813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7.7726293591772605E-6</v>
      </c>
      <c r="G72">
        <f t="shared" ref="G72" si="327">H73-G73</f>
        <v>1.5641552969828179E-5</v>
      </c>
      <c r="H72">
        <f t="shared" ref="H72" si="328">I73-H73</f>
        <v>2.5623352499630839E-5</v>
      </c>
      <c r="I72">
        <f t="shared" ref="I72" si="329">J73-I73</f>
        <v>4.312975223572579E-5</v>
      </c>
      <c r="J72">
        <f t="shared" ref="J72" si="330">K73-J73</f>
        <v>3.068245528828166E-5</v>
      </c>
      <c r="K72">
        <f t="shared" ref="K72" si="331">L73-K73</f>
        <v>3.4572072541146862E-4</v>
      </c>
      <c r="L72">
        <f t="shared" ref="L72" si="332">M73-L73</f>
        <v>5.6234115573693686E-4</v>
      </c>
      <c r="M72">
        <f t="shared" ref="M72" si="333">N73-M73</f>
        <v>9.9943206281981941E-4</v>
      </c>
      <c r="N72">
        <f t="shared" ref="N72" si="334">O73-N73</f>
        <v>2.1861958371132157E-3</v>
      </c>
      <c r="O72">
        <f t="shared" ref="O72" si="335">P73-O73</f>
        <v>6.6031911609912538E-3</v>
      </c>
      <c r="P72">
        <f t="shared" ref="P72" si="336">Q73-P73</f>
        <v>1.2222305473328282E-2</v>
      </c>
      <c r="Q72">
        <f t="shared" ref="Q72" si="337">R73-Q73</f>
        <v>1.9922586718918094E-2</v>
      </c>
      <c r="R72">
        <f t="shared" ref="R72" si="338">S73-R73</f>
        <v>5.9540455341911477E-2</v>
      </c>
      <c r="S72">
        <f t="shared" ref="S72" si="339">T73-S73</f>
        <v>0.1304217360648065</v>
      </c>
      <c r="T72">
        <f t="shared" ref="T72" si="340">U73-T73</f>
        <v>0.2217611233463605</v>
      </c>
      <c r="U72">
        <f t="shared" ref="U72" si="341">V73-U73</f>
        <v>0.6197178488869316</v>
      </c>
      <c r="V72">
        <f t="shared" ref="V72" si="342">W73-V73</f>
        <v>0.84186887609593053</v>
      </c>
      <c r="W72">
        <f t="shared" ref="W72" si="343">X73-W73</f>
        <v>0.73385786111152518</v>
      </c>
      <c r="X72">
        <f t="shared" ref="X72" si="344">Y73-X73</f>
        <v>0.79038150083279923</v>
      </c>
      <c r="Y72">
        <f t="shared" ref="Y72" si="345">Z73-Y73</f>
        <v>0.89381127086325662</v>
      </c>
      <c r="Z72">
        <f t="shared" ref="Z72" si="346">AA73-Z73</f>
        <v>0.73045850153450242</v>
      </c>
      <c r="AA72">
        <f t="shared" ref="AA72" si="347">AB73-AA73</f>
        <v>1.1045686243974435</v>
      </c>
      <c r="AB72" s="43">
        <f t="shared" ref="AB72" si="348">AC73-AB73</f>
        <v>1.4184409552214117</v>
      </c>
      <c r="AC72" s="44">
        <f t="shared" ref="AC72" si="349">AD73-AC73</f>
        <v>1.6330132742496772</v>
      </c>
      <c r="AD72" s="44">
        <f t="shared" ref="AD72" si="350">AE73-AD73</f>
        <v>2.5729067206743679</v>
      </c>
      <c r="AE72" s="44">
        <f t="shared" ref="AE72" si="351">AF73-AE73</f>
        <v>2.6659337512972705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2.0521718198973924E-3</v>
      </c>
      <c r="G73">
        <f t="shared" ref="G73:AF73" si="352">$E$3+(F4*$C72)*(EXP(-EXP($A72-$B72*G71)))</f>
        <v>2.0599444492565696E-3</v>
      </c>
      <c r="H73">
        <f t="shared" si="352"/>
        <v>2.0755860022263978E-3</v>
      </c>
      <c r="I73">
        <f t="shared" si="352"/>
        <v>2.1012093547260286E-3</v>
      </c>
      <c r="J73">
        <f t="shared" si="352"/>
        <v>2.1443391069617544E-3</v>
      </c>
      <c r="K73">
        <f t="shared" si="352"/>
        <v>2.1750215622500361E-3</v>
      </c>
      <c r="L73">
        <f t="shared" si="352"/>
        <v>2.5207422876615047E-3</v>
      </c>
      <c r="M73">
        <f t="shared" si="352"/>
        <v>3.0830834433984416E-3</v>
      </c>
      <c r="N73">
        <f t="shared" si="352"/>
        <v>4.082515506218261E-3</v>
      </c>
      <c r="O73">
        <f t="shared" si="352"/>
        <v>6.2687113433314767E-3</v>
      </c>
      <c r="P73">
        <f t="shared" si="352"/>
        <v>1.287190250432273E-2</v>
      </c>
      <c r="Q73">
        <f t="shared" si="352"/>
        <v>2.5094207977651013E-2</v>
      </c>
      <c r="R73">
        <f t="shared" si="352"/>
        <v>4.5016794696569107E-2</v>
      </c>
      <c r="S73">
        <f t="shared" si="352"/>
        <v>0.10455725003848058</v>
      </c>
      <c r="T73">
        <f t="shared" si="352"/>
        <v>0.2349789861032871</v>
      </c>
      <c r="U73">
        <f t="shared" si="352"/>
        <v>0.4567401094496476</v>
      </c>
      <c r="V73">
        <f t="shared" si="352"/>
        <v>1.0764579583365792</v>
      </c>
      <c r="W73">
        <f t="shared" si="352"/>
        <v>1.9183268344325097</v>
      </c>
      <c r="X73">
        <f t="shared" si="352"/>
        <v>2.6521846955440349</v>
      </c>
      <c r="Y73">
        <f t="shared" si="352"/>
        <v>3.4425661963768341</v>
      </c>
      <c r="Z73">
        <f t="shared" si="352"/>
        <v>4.3363774672400908</v>
      </c>
      <c r="AA73">
        <f t="shared" si="352"/>
        <v>5.0668359687745932</v>
      </c>
      <c r="AB73" s="43">
        <f t="shared" si="352"/>
        <v>6.1714045931720367</v>
      </c>
      <c r="AC73" s="44">
        <f t="shared" si="352"/>
        <v>7.5898455483934484</v>
      </c>
      <c r="AD73" s="44">
        <f t="shared" si="352"/>
        <v>9.2228588226431256</v>
      </c>
      <c r="AE73" s="44">
        <f t="shared" si="352"/>
        <v>11.795765543317493</v>
      </c>
      <c r="AF73" s="45">
        <f t="shared" si="352"/>
        <v>14.461699294614764</v>
      </c>
    </row>
    <row r="74" spans="1:32" x14ac:dyDescent="0.25">
      <c r="A74" s="16" t="s">
        <v>27</v>
      </c>
      <c r="B74" s="17">
        <f>AF73-$AF$3</f>
        <v>-5.6692517053852356</v>
      </c>
      <c r="C74" s="18">
        <f>((AF73-AA73)-($AF$3-$AA$3))</f>
        <v>-1.6334616741598289</v>
      </c>
      <c r="D74" s="4" t="s">
        <v>9</v>
      </c>
      <c r="E74" s="5">
        <f>SUM(F74:AA74)</f>
        <v>75.531831771037815</v>
      </c>
      <c r="F74" s="3">
        <f>(F73-F$3)^2</f>
        <v>3.5775731983285739E-7</v>
      </c>
      <c r="G74" s="3">
        <f t="shared" ref="G74" si="353">(G73-G$3)^2</f>
        <v>1.8140198745683896E-6</v>
      </c>
      <c r="H74" s="3">
        <f t="shared" ref="H74" si="354">(H73-H$3)^2</f>
        <v>4.0518227624329059E-6</v>
      </c>
      <c r="I74" s="3">
        <f t="shared" ref="I74" si="355">(I73-I$3)^2</f>
        <v>5.9843379211549446E-6</v>
      </c>
      <c r="J74" s="3">
        <f t="shared" ref="J74" si="356">(J73-J$3)^2</f>
        <v>9.4796922872695637E-6</v>
      </c>
      <c r="K74" s="3">
        <f t="shared" ref="K74" si="357">(K73-K$3)^2</f>
        <v>1.5884038377769891E-5</v>
      </c>
      <c r="L74" s="3">
        <f t="shared" ref="L74" si="358">(L73-L$3)^2</f>
        <v>2.1001209976726728E-5</v>
      </c>
      <c r="M74" s="3">
        <f t="shared" ref="M74" si="359">(M73-M$3)^2</f>
        <v>2.1941884749140174E-5</v>
      </c>
      <c r="N74" s="3">
        <f t="shared" ref="N74" si="360">(N73-N$3)^2</f>
        <v>1.9057315170201007E-5</v>
      </c>
      <c r="O74" s="3">
        <f t="shared" ref="O74" si="361">(O73-O$3)^2</f>
        <v>1.7910235832409851E-5</v>
      </c>
      <c r="P74" s="3">
        <f t="shared" ref="P74" si="362">(P73-P$3)^2</f>
        <v>9.3287106010649072E-7</v>
      </c>
      <c r="Q74" s="3">
        <f t="shared" ref="Q74" si="363">(Q73-Q$3)^2</f>
        <v>5.0327786830167286E-5</v>
      </c>
      <c r="R74" s="3">
        <f t="shared" ref="R74" si="364">(R73-R$3)^2</f>
        <v>9.1010502412474736E-6</v>
      </c>
      <c r="S74" s="3">
        <f t="shared" ref="S74" si="365">(S73-S$3)^2</f>
        <v>4.8222955222181028E-3</v>
      </c>
      <c r="T74" s="3">
        <f t="shared" ref="T74" si="366">(T73-T$3)^2</f>
        <v>0.14824118114205279</v>
      </c>
      <c r="U74" s="3">
        <f t="shared" ref="U74" si="367">(U73-U$3)^2</f>
        <v>2.6279680973431456</v>
      </c>
      <c r="V74" s="3">
        <f t="shared" ref="V74" si="368">(V73-V$3)^2</f>
        <v>8.6428417416111643</v>
      </c>
      <c r="W74" s="3">
        <f t="shared" ref="W74" si="369">(W73-W$3)^2</f>
        <v>7.9292768470510273</v>
      </c>
      <c r="X74" s="3">
        <f t="shared" ref="X74" si="370">(X73-X$3)^2</f>
        <v>10.636020972520091</v>
      </c>
      <c r="Y74" s="3">
        <f t="shared" ref="Y74" si="371">(Y73-Y$3)^2</f>
        <v>14.596967577050156</v>
      </c>
      <c r="Z74" s="3">
        <f t="shared" ref="Z74" si="372">(Z73-Z$3)^2</f>
        <v>14.657914038637175</v>
      </c>
      <c r="AA74" s="3">
        <f t="shared" ref="AA74" si="373">(AA73-AA$3)^2</f>
        <v>16.287601176138377</v>
      </c>
      <c r="AB74" s="46">
        <f t="shared" ref="AB74" si="374">(AB73-AB$3)^2</f>
        <v>18.261181833104178</v>
      </c>
      <c r="AC74" s="47">
        <f t="shared" ref="AC74" si="375">(AC73-AC$3)^2</f>
        <v>17.830016767471719</v>
      </c>
      <c r="AD74" s="47">
        <f t="shared" ref="AD74" si="376">(AD73-AD$3)^2</f>
        <v>14.157589034315205</v>
      </c>
      <c r="AE74" s="47">
        <f t="shared" ref="AE74" si="377">(AE73-AE$3)^2</f>
        <v>11.973990679583268</v>
      </c>
      <c r="AF74" s="48">
        <f t="shared" ref="AF74" si="378">(AF73-AF$3)^2</f>
        <v>32.1404148990134</v>
      </c>
    </row>
    <row r="75" spans="1:32" ht="15.75" thickBot="1" x14ac:dyDescent="0.3">
      <c r="A75" s="19" t="s">
        <v>30</v>
      </c>
      <c r="B75" s="20">
        <f>(B74/$AF$3)*100</f>
        <v>-28.161867292733639</v>
      </c>
      <c r="C75" s="21">
        <f>((C74)/($AF$3-$AA$3))*100</f>
        <v>-14.811511940025607</v>
      </c>
      <c r="D75" s="4" t="s">
        <v>10</v>
      </c>
      <c r="E75" s="5">
        <f>SUM(F75:AA75)</f>
        <v>22.819987408006558</v>
      </c>
      <c r="F75">
        <f>SQRT(F74)</f>
        <v>5.9812818010260759E-4</v>
      </c>
      <c r="G75">
        <f t="shared" ref="G75" si="379">SQRT(G74)</f>
        <v>1.3468555507434306E-3</v>
      </c>
      <c r="H75">
        <f t="shared" ref="H75" si="380">SQRT(H74)</f>
        <v>2.0129139977736023E-3</v>
      </c>
      <c r="I75">
        <f t="shared" ref="I75" si="381">SQRT(I74)</f>
        <v>2.4462906452739717E-3</v>
      </c>
      <c r="J75">
        <f t="shared" ref="J75" si="382">SQRT(J74)</f>
        <v>3.0789108930382452E-3</v>
      </c>
      <c r="K75">
        <f t="shared" ref="K75" si="383">SQRT(K74)</f>
        <v>3.9854784377499636E-3</v>
      </c>
      <c r="L75">
        <f t="shared" ref="L75" si="384">SQRT(L74)</f>
        <v>4.5827077123384956E-3</v>
      </c>
      <c r="M75">
        <f t="shared" ref="M75" si="385">SQRT(M74)</f>
        <v>4.6842165566015597E-3</v>
      </c>
      <c r="N75">
        <f t="shared" ref="N75" si="386">SQRT(N74)</f>
        <v>4.3654684937817394E-3</v>
      </c>
      <c r="O75">
        <f t="shared" ref="O75" si="387">SQRT(O74)</f>
        <v>4.2320486566685229E-3</v>
      </c>
      <c r="P75">
        <f t="shared" ref="P75" si="388">SQRT(P74)</f>
        <v>9.6585250432273083E-4</v>
      </c>
      <c r="Q75">
        <f t="shared" ref="Q75" si="389">SQRT(Q74)</f>
        <v>7.0942079776510139E-3</v>
      </c>
      <c r="R75">
        <f t="shared" ref="R75" si="390">SQRT(R74)</f>
        <v>3.0167946965691042E-3</v>
      </c>
      <c r="S75">
        <f t="shared" ref="S75" si="391">SQRT(S74)</f>
        <v>6.9442749961519404E-2</v>
      </c>
      <c r="T75">
        <f t="shared" ref="T75" si="392">SQRT(T74)</f>
        <v>0.38502101389671289</v>
      </c>
      <c r="U75">
        <f t="shared" ref="U75" si="393">SQRT(U74)</f>
        <v>1.6211008905503523</v>
      </c>
      <c r="V75">
        <f t="shared" ref="V75" si="394">SQRT(V74)</f>
        <v>2.9398710416634204</v>
      </c>
      <c r="W75">
        <f t="shared" ref="W75" si="395">SQRT(W74)</f>
        <v>2.8158971655674905</v>
      </c>
      <c r="X75">
        <f t="shared" ref="X75" si="396">SQRT(X74)</f>
        <v>3.2612913044559653</v>
      </c>
      <c r="Y75">
        <f t="shared" ref="Y75" si="397">SQRT(Y74)</f>
        <v>3.8205978036231656</v>
      </c>
      <c r="Z75">
        <f t="shared" ref="Z75" si="398">SQRT(Z74)</f>
        <v>3.8285655327599102</v>
      </c>
      <c r="AA75">
        <f t="shared" ref="AA75" si="399">SQRT(AA74)</f>
        <v>4.0357900312254076</v>
      </c>
      <c r="AB75" s="43">
        <f t="shared" ref="AB75" si="400">SQRT(AB74)</f>
        <v>4.2733104068279637</v>
      </c>
      <c r="AC75" s="44">
        <f t="shared" ref="AC75" si="401">SQRT(AC74)</f>
        <v>4.2225604516065509</v>
      </c>
      <c r="AD75" s="44">
        <f t="shared" ref="AD75" si="402">SQRT(AD74)</f>
        <v>3.7626571773568749</v>
      </c>
      <c r="AE75" s="44">
        <f t="shared" ref="AE75" si="403">SQRT(AE74)</f>
        <v>3.4603454566825071</v>
      </c>
      <c r="AF75" s="45">
        <f t="shared" ref="AF75" si="404">SQRT(AF74)</f>
        <v>5.6692517053852356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7.6496597020965333E-6</v>
      </c>
      <c r="G82">
        <f t="shared" ref="G82" si="405">H83-G83</f>
        <v>1.5436575774257447E-5</v>
      </c>
      <c r="H82">
        <f t="shared" ref="H82" si="406">I83-H83</f>
        <v>2.5418179139730535E-5</v>
      </c>
      <c r="I82">
        <f t="shared" ref="I82" si="407">J83-I83</f>
        <v>4.2924359738529504E-5</v>
      </c>
      <c r="J82">
        <f t="shared" ref="J82" si="408">K83-J83</f>
        <v>3.0839839792110805E-5</v>
      </c>
      <c r="K82">
        <f t="shared" ref="K82" si="409">L83-K83</f>
        <v>3.4431721120782403E-4</v>
      </c>
      <c r="L82">
        <f t="shared" ref="L82" si="410">M83-L83</f>
        <v>5.6161368826458322E-4</v>
      </c>
      <c r="M82">
        <f t="shared" ref="M82" si="411">N83-M83</f>
        <v>9.9933578672467029E-4</v>
      </c>
      <c r="N82">
        <f t="shared" ref="N82" si="412">O83-N83</f>
        <v>2.1867361890841267E-3</v>
      </c>
      <c r="O82">
        <f t="shared" ref="O82" si="413">P83-O83</f>
        <v>6.6052415480606494E-3</v>
      </c>
      <c r="P82">
        <f t="shared" ref="P82" si="414">Q83-P83</f>
        <v>1.2228669776961004E-2</v>
      </c>
      <c r="Q82">
        <f t="shared" ref="Q82" si="415">R83-Q83</f>
        <v>1.9932453587810473E-2</v>
      </c>
      <c r="R82">
        <f t="shared" ref="R82" si="416">S83-R83</f>
        <v>5.9560747663968037E-2</v>
      </c>
      <c r="S82">
        <f t="shared" ref="S82" si="417">T83-S83</f>
        <v>0.13044746459297452</v>
      </c>
      <c r="T82">
        <f t="shared" ref="T82" si="418">U83-T83</f>
        <v>0.22176705480527231</v>
      </c>
      <c r="U82">
        <f t="shared" ref="U82" si="419">V83-U83</f>
        <v>0.6196875948408056</v>
      </c>
      <c r="V82">
        <f t="shared" ref="V82" si="420">W83-V83</f>
        <v>0.84173045248877276</v>
      </c>
      <c r="W82">
        <f t="shared" ref="W82" si="421">X83-W83</f>
        <v>0.7337021079867827</v>
      </c>
      <c r="X82">
        <f t="shared" ref="X82" si="422">Y83-X83</f>
        <v>0.79033978119053039</v>
      </c>
      <c r="Y82">
        <f t="shared" ref="Y82" si="423">Z83-Y83</f>
        <v>0.89403907654533299</v>
      </c>
      <c r="Z82">
        <f t="shared" ref="Z82" si="424">AA83-Z83</f>
        <v>0.73111890520608735</v>
      </c>
      <c r="AA82">
        <f t="shared" ref="AA82" si="425">AB83-AA83</f>
        <v>1.105892796013082</v>
      </c>
      <c r="AB82" s="43">
        <f t="shared" ref="AB82" si="426">AC83-AB83</f>
        <v>1.4207862789519226</v>
      </c>
      <c r="AC82" s="44">
        <f t="shared" ref="AC82" si="427">AD83-AC83</f>
        <v>1.6367219178401546</v>
      </c>
      <c r="AD82" s="44">
        <f t="shared" ref="AD82" si="428">AE83-AD83</f>
        <v>2.5792286927565069</v>
      </c>
      <c r="AE82" s="44">
        <f t="shared" ref="AE82" si="429">AF83-AE83</f>
        <v>2.674722724166628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2.051659952729711E-3</v>
      </c>
      <c r="G83">
        <f>$E$3+($C82/($C82+F5))*F4*(EXP(-EXP($A82-$B82*G81)))</f>
        <v>2.0593096124318076E-3</v>
      </c>
      <c r="H83">
        <f>$E$3+($C82/($C82+G5))*G4*(EXP(-EXP($A82-$B82*H81)))</f>
        <v>2.074746188206065E-3</v>
      </c>
      <c r="I83">
        <f t="shared" ref="I83:AF83" si="430">$E$3+($C82/($C82+H5))*H4*(EXP(-EXP($A82-$B82*I81)))</f>
        <v>2.1001643673457956E-3</v>
      </c>
      <c r="J83">
        <f t="shared" si="430"/>
        <v>2.1430887270843251E-3</v>
      </c>
      <c r="K83">
        <f t="shared" si="430"/>
        <v>2.1739285668764359E-3</v>
      </c>
      <c r="L83">
        <f t="shared" si="430"/>
        <v>2.5182457780842599E-3</v>
      </c>
      <c r="M83">
        <f t="shared" si="430"/>
        <v>3.0798594663488431E-3</v>
      </c>
      <c r="N83">
        <f t="shared" si="430"/>
        <v>4.0791952530735134E-3</v>
      </c>
      <c r="O83">
        <f t="shared" si="430"/>
        <v>6.2659314421576401E-3</v>
      </c>
      <c r="P83">
        <f t="shared" si="430"/>
        <v>1.2871172990218289E-2</v>
      </c>
      <c r="Q83">
        <f t="shared" si="430"/>
        <v>2.5099842767179293E-2</v>
      </c>
      <c r="R83">
        <f t="shared" si="430"/>
        <v>4.5032296354989766E-2</v>
      </c>
      <c r="S83">
        <f t="shared" si="430"/>
        <v>0.1045930440189578</v>
      </c>
      <c r="T83">
        <f t="shared" si="430"/>
        <v>0.23504050861193232</v>
      </c>
      <c r="U83">
        <f t="shared" si="430"/>
        <v>0.45680756341720463</v>
      </c>
      <c r="V83">
        <f t="shared" si="430"/>
        <v>1.0764951582580102</v>
      </c>
      <c r="W83">
        <f t="shared" si="430"/>
        <v>1.918225610746783</v>
      </c>
      <c r="X83">
        <f t="shared" si="430"/>
        <v>2.6519277187335657</v>
      </c>
      <c r="Y83">
        <f t="shared" si="430"/>
        <v>3.4422674999240961</v>
      </c>
      <c r="Z83">
        <f t="shared" si="430"/>
        <v>4.3363065764694291</v>
      </c>
      <c r="AA83">
        <f t="shared" si="430"/>
        <v>5.0674254816755164</v>
      </c>
      <c r="AB83" s="43">
        <f t="shared" si="430"/>
        <v>6.1733182776885984</v>
      </c>
      <c r="AC83" s="44">
        <f t="shared" si="430"/>
        <v>7.594104556640521</v>
      </c>
      <c r="AD83" s="44">
        <f t="shared" si="430"/>
        <v>9.2308264744806756</v>
      </c>
      <c r="AE83" s="44">
        <f t="shared" si="430"/>
        <v>11.810055167237183</v>
      </c>
      <c r="AF83" s="45">
        <f t="shared" si="430"/>
        <v>14.484777891403811</v>
      </c>
    </row>
    <row r="84" spans="1:32" x14ac:dyDescent="0.25">
      <c r="A84" s="16" t="s">
        <v>27</v>
      </c>
      <c r="B84" s="17">
        <f>AF83-$AF$3</f>
        <v>-5.646173108596189</v>
      </c>
      <c r="C84" s="28">
        <f>((AF83-AA83)-($AF$3-$AA$3))</f>
        <v>-1.6109725902717038</v>
      </c>
      <c r="D84" s="4" t="s">
        <v>9</v>
      </c>
      <c r="E84" s="5">
        <f>SUM(F84:AA84)</f>
        <v>75.53165597462845</v>
      </c>
      <c r="F84" s="3">
        <f>(F83-F$3)^2</f>
        <v>3.5836990619577375E-7</v>
      </c>
      <c r="G84" s="3">
        <f t="shared" ref="G84" si="431">(G83-G$3)^2</f>
        <v>1.8157303445886779E-6</v>
      </c>
      <c r="H84" s="3">
        <f t="shared" ref="H84" si="432">(H83-H$3)^2</f>
        <v>4.0552044145146037E-6</v>
      </c>
      <c r="I84" s="3">
        <f t="shared" ref="I84" si="433">(I83-I$3)^2</f>
        <v>5.9894516988589565E-6</v>
      </c>
      <c r="J84" s="3">
        <f t="shared" ref="J84" si="434">(J83-J$3)^2</f>
        <v>9.4873934671695084E-6</v>
      </c>
      <c r="K84" s="3">
        <f t="shared" ref="K84" si="435">(K83-K$3)^2</f>
        <v>1.5892751791396869E-5</v>
      </c>
      <c r="L84" s="3">
        <f t="shared" ref="L84" si="436">(L83-L$3)^2</f>
        <v>2.1024097756673925E-5</v>
      </c>
      <c r="M84" s="3">
        <f t="shared" ref="M84" si="437">(M83-M$3)^2</f>
        <v>2.1972098756515856E-5</v>
      </c>
      <c r="N84" s="3">
        <f t="shared" ref="N84" si="438">(N83-N$3)^2</f>
        <v>1.9086315115271506E-5</v>
      </c>
      <c r="O84" s="3">
        <f t="shared" ref="O84" si="439">(O83-O$3)^2</f>
        <v>1.7933772914317197E-5</v>
      </c>
      <c r="P84" s="3">
        <f t="shared" ref="P84" si="440">(P83-P$3)^2</f>
        <v>9.3146238624789322E-7</v>
      </c>
      <c r="Q84" s="3">
        <f t="shared" ref="Q84" si="441">(Q83-Q$3)^2</f>
        <v>5.0407767318668139E-5</v>
      </c>
      <c r="R84" s="3">
        <f t="shared" ref="R84" si="442">(R83-R$3)^2</f>
        <v>9.1948211844842058E-6</v>
      </c>
      <c r="S84" s="3">
        <f t="shared" ref="S84" si="443">(S83-S$3)^2</f>
        <v>4.8173255385543278E-3</v>
      </c>
      <c r="T84" s="3">
        <f t="shared" ref="T84" si="444">(T83-T$3)^2</f>
        <v>0.14819381000975976</v>
      </c>
      <c r="U84" s="3">
        <f t="shared" ref="U84" si="445">(U83-U$3)^2</f>
        <v>2.6277494025194272</v>
      </c>
      <c r="V84" s="3">
        <f t="shared" ref="V84" si="446">(V83-V$3)^2</f>
        <v>8.6426230170514646</v>
      </c>
      <c r="W84" s="3">
        <f t="shared" ref="W84" si="447">(W83-W$3)^2</f>
        <v>7.9298469282767137</v>
      </c>
      <c r="X84" s="3">
        <f t="shared" ref="X84" si="448">(X83-X$3)^2</f>
        <v>10.637697191032032</v>
      </c>
      <c r="Y84" s="3">
        <f t="shared" ref="Y84" si="449">(Y83-Y$3)^2</f>
        <v>14.59925006429229</v>
      </c>
      <c r="Z84" s="3">
        <f t="shared" ref="Z84" si="450">(Z83-Z$3)^2</f>
        <v>14.658456863584968</v>
      </c>
      <c r="AA84" s="3">
        <f t="shared" ref="AA84" si="451">(AA83-AA$3)^2</f>
        <v>16.282843223086186</v>
      </c>
      <c r="AB84" s="46">
        <f t="shared" ref="AB84" si="452">(AB83-AB$3)^2</f>
        <v>18.244829959372588</v>
      </c>
      <c r="AC84" s="47">
        <f t="shared" ref="AC84" si="453">(AC83-AC$3)^2</f>
        <v>17.794067067048658</v>
      </c>
      <c r="AD84" s="47">
        <f t="shared" ref="AD84" si="454">(AD83-AD$3)^2</f>
        <v>14.097693433044533</v>
      </c>
      <c r="AE84" s="47">
        <f t="shared" ref="AE84" si="455">(AE83-AE$3)^2</f>
        <v>11.875300802518639</v>
      </c>
      <c r="AF84" s="48">
        <f t="shared" ref="AF84" si="456">(AF83-AF$3)^2</f>
        <v>31.879270772234754</v>
      </c>
    </row>
    <row r="85" spans="1:32" ht="15.75" thickBot="1" x14ac:dyDescent="0.3">
      <c r="A85" s="19" t="s">
        <v>30</v>
      </c>
      <c r="B85" s="20">
        <f>(B84/$AF$3)*100</f>
        <v>-28.047224935355459</v>
      </c>
      <c r="C85" s="29">
        <f>((C84)/($AF$3-$AA$3))*100</f>
        <v>-14.607590819745555</v>
      </c>
      <c r="D85" s="4" t="s">
        <v>10</v>
      </c>
      <c r="E85" s="5">
        <f>SUM(F85:AA85)</f>
        <v>22.819961314902553</v>
      </c>
      <c r="F85">
        <f>SQRT(F84)</f>
        <v>5.9864004727028892E-4</v>
      </c>
      <c r="G85">
        <f t="shared" ref="G85" si="457">SQRT(G84)</f>
        <v>1.3474903875681926E-3</v>
      </c>
      <c r="H85">
        <f t="shared" ref="H85" si="458">SQRT(H84)</f>
        <v>2.0137538117939351E-3</v>
      </c>
      <c r="I85">
        <f t="shared" ref="I85" si="459">SQRT(I84)</f>
        <v>2.4473356326542048E-3</v>
      </c>
      <c r="J85">
        <f t="shared" ref="J85" si="460">SQRT(J84)</f>
        <v>3.0801612729156745E-3</v>
      </c>
      <c r="K85">
        <f t="shared" ref="K85" si="461">SQRT(K84)</f>
        <v>3.9865714331235643E-3</v>
      </c>
      <c r="L85">
        <f t="shared" ref="L85" si="462">SQRT(L84)</f>
        <v>4.58520422191574E-3</v>
      </c>
      <c r="M85">
        <f t="shared" ref="M85" si="463">SQRT(M84)</f>
        <v>4.6874405336511582E-3</v>
      </c>
      <c r="N85">
        <f t="shared" ref="N85" si="464">SQRT(N84)</f>
        <v>4.368788746926487E-3</v>
      </c>
      <c r="O85">
        <f t="shared" ref="O85" si="465">SQRT(O84)</f>
        <v>4.2348285578423595E-3</v>
      </c>
      <c r="P85">
        <f t="shared" ref="P85" si="466">SQRT(P84)</f>
        <v>9.6512299021828986E-4</v>
      </c>
      <c r="Q85">
        <f t="shared" ref="Q85" si="467">SQRT(Q84)</f>
        <v>7.0998427671792944E-3</v>
      </c>
      <c r="R85">
        <f t="shared" ref="R85" si="468">SQRT(R84)</f>
        <v>3.0322963549897636E-3</v>
      </c>
      <c r="S85">
        <f t="shared" ref="S85" si="469">SQRT(S84)</f>
        <v>6.9406955981042184E-2</v>
      </c>
      <c r="T85">
        <f t="shared" ref="T85" si="470">SQRT(T84)</f>
        <v>0.38495949138806768</v>
      </c>
      <c r="U85">
        <f t="shared" ref="U85" si="471">SQRT(U84)</f>
        <v>1.6210334365827952</v>
      </c>
      <c r="V85">
        <f t="shared" ref="V85" si="472">SQRT(V84)</f>
        <v>2.9398338417419896</v>
      </c>
      <c r="W85">
        <f t="shared" ref="W85" si="473">SQRT(W84)</f>
        <v>2.8159983892532172</v>
      </c>
      <c r="X85">
        <f t="shared" ref="X85" si="474">SQRT(X84)</f>
        <v>3.2615482812664345</v>
      </c>
      <c r="Y85">
        <f t="shared" ref="Y85" si="475">SQRT(Y84)</f>
        <v>3.8208965000759036</v>
      </c>
      <c r="Z85">
        <f t="shared" ref="Z85" si="476">SQRT(Z84)</f>
        <v>3.8286364235305719</v>
      </c>
      <c r="AA85">
        <f t="shared" ref="AA85" si="477">SQRT(AA84)</f>
        <v>4.0352005183244843</v>
      </c>
      <c r="AB85" s="43">
        <f t="shared" ref="AB85" si="478">SQRT(AB84)</f>
        <v>4.271396722311402</v>
      </c>
      <c r="AC85" s="44">
        <f t="shared" ref="AC85" si="479">SQRT(AC84)</f>
        <v>4.2183014433594783</v>
      </c>
      <c r="AD85" s="44">
        <f t="shared" ref="AD85" si="480">SQRT(AD84)</f>
        <v>3.7546895255193249</v>
      </c>
      <c r="AE85" s="44">
        <f t="shared" ref="AE85" si="481">SQRT(AE84)</f>
        <v>3.4460558327628181</v>
      </c>
      <c r="AF85" s="45">
        <f t="shared" ref="AF85" si="482">SQRT(AF84)</f>
        <v>5.646173108596189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4.4908999999999998E-2</v>
      </c>
      <c r="B2" s="61">
        <f>'Models check 1995-2017-2022'!$F$4</f>
        <v>4.7833411111111113E-2</v>
      </c>
      <c r="C2" s="61">
        <f>'Models check 1995-2017-2022'!$G$4</f>
        <v>5.6997244444444449E-2</v>
      </c>
      <c r="D2" s="61">
        <f>'Models check 1995-2017-2022'!$H$4</f>
        <v>6.7151500000000003E-2</v>
      </c>
      <c r="E2" s="61">
        <f>'Models check 1995-2017-2022'!$I$4</f>
        <v>8.0289055555555572E-2</v>
      </c>
      <c r="F2" s="61">
        <f>'Models check 1995-2017-2022'!$J$4</f>
        <v>7.4515250000000005E-2</v>
      </c>
      <c r="G2" s="61">
        <f>'Models check 1995-2017-2022'!$K$4</f>
        <v>0.1942865</v>
      </c>
      <c r="H2" s="61">
        <f>'Models check 1995-2017-2022'!$L$4</f>
        <v>0.31479300555555562</v>
      </c>
      <c r="I2" s="61">
        <f>'Models check 1995-2017-2022'!$M$4</f>
        <v>0.4688157444444444</v>
      </c>
      <c r="J2" s="61">
        <f>'Models check 1995-2017-2022'!$N$4</f>
        <v>0.75098587288888896</v>
      </c>
      <c r="K2" s="61">
        <f>'Models check 1995-2017-2022'!$O$4</f>
        <v>1.5125292461111111</v>
      </c>
      <c r="L2" s="61">
        <f>'Models check 1995-2017-2022'!$P$4</f>
        <v>2.5696538138888889</v>
      </c>
      <c r="M2" s="61">
        <f>'Models check 1995-2017-2022'!$Q$4</f>
        <v>3.8781358194444442</v>
      </c>
      <c r="N2" s="61">
        <f>'Models check 1995-2017-2022'!$R$4</f>
        <v>7.5893511322222222</v>
      </c>
      <c r="O2" s="61">
        <f>'Models check 1995-2017-2022'!$S$4</f>
        <v>14.32391649666268</v>
      </c>
      <c r="P2" s="61">
        <f>'Models check 1995-2017-2022'!$T$4</f>
        <v>23.49694855276784</v>
      </c>
      <c r="Q2" s="61">
        <f>'Models check 1995-2017-2022'!$U$4</f>
        <v>47.169829848214562</v>
      </c>
      <c r="R2" s="61">
        <f>'Models check 1995-2017-2022'!$V$4</f>
        <v>72.209920163895447</v>
      </c>
      <c r="S2" s="61">
        <f>'Models check 1995-2017-2022'!$W$4</f>
        <v>86.539293843353136</v>
      </c>
      <c r="T2" s="61">
        <f>'Models check 1995-2017-2022'!$X$4</f>
        <v>98.23745086832993</v>
      </c>
      <c r="U2" s="61">
        <f>'Models check 1995-2017-2022'!$Y$4</f>
        <v>109.12889129282949</v>
      </c>
      <c r="V2" s="61">
        <f>'Models check 1995-2017-2022'!$Z$4</f>
        <v>113.33675806052599</v>
      </c>
      <c r="W2" s="61">
        <f>'Models check 1995-2017-2022'!$AA$4</f>
        <v>123.6098622674243</v>
      </c>
      <c r="X2" s="61">
        <f>'Models check 1995-2017-2022'!$AB$4</f>
        <v>137.07028077749499</v>
      </c>
      <c r="Y2" s="61">
        <f>'Models check 1995-2017-2022'!$AC$4</f>
        <v>151.15856223130299</v>
      </c>
      <c r="Z2" s="61">
        <f>'Models check 1995-2017-2022'!$AD$4</f>
        <v>176.52050900938389</v>
      </c>
      <c r="AA2" s="61">
        <f>'Models check 1995-2017-2022'!$AE$4</f>
        <v>198.72932143421099</v>
      </c>
      <c r="AB2" s="61">
        <f>'Models check 1995-2017-2022'!$AF$4</f>
        <v>246.43538769986671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4.4908999999999998E-2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4.7833411111111113E-2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5.6997244444444449E-2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6.7151500000000003E-2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8.0289055555555572E-2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7.4515250000000005E-2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0.1942865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0.31479300555555562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0.4688157444444444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0.75098587288888896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1.5125292461111111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2.5696538138888889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3.8781358194444442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7.5893511322222222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14.32391649666268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23.49694855276784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47.169829848214562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72.209920163895447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86.539293843353136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98.23745086832993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109.12889129282949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113.33675806052599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123.6098622674243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137.07028077749499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151.15856223130299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176.52050900938389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198.72932143421099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246.43538769986671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2.040000000000001E-3</v>
      </c>
      <c r="F3" s="7">
        <f>'Models check 1995-2017-2022'!F3</f>
        <v>2.6503E-3</v>
      </c>
      <c r="G3" s="7">
        <f>'Models check 1995-2017-2022'!G3</f>
        <v>3.4068000000000002E-3</v>
      </c>
      <c r="H3" s="7">
        <f>'Models check 1995-2017-2022'!H3</f>
        <v>4.0885000000000001E-3</v>
      </c>
      <c r="I3" s="7">
        <f>'Models check 1995-2017-2022'!I3</f>
        <v>4.5475000000000003E-3</v>
      </c>
      <c r="J3" s="7">
        <f>'Models check 1995-2017-2022'!J3</f>
        <v>5.2232499999999996E-3</v>
      </c>
      <c r="K3" s="7">
        <f>'Models check 1995-2017-2022'!K3</f>
        <v>6.1605000000000002E-3</v>
      </c>
      <c r="L3" s="7">
        <f>'Models check 1995-2017-2022'!L3</f>
        <v>7.1034499999999999E-3</v>
      </c>
      <c r="M3" s="7">
        <f>'Models check 1995-2017-2022'!M3</f>
        <v>7.7673000000000013E-3</v>
      </c>
      <c r="N3" s="7">
        <f>'Models check 1995-2017-2022'!N3</f>
        <v>8.4479840000000004E-3</v>
      </c>
      <c r="O3" s="7">
        <f>'Models check 1995-2017-2022'!O3</f>
        <v>1.050076E-2</v>
      </c>
      <c r="P3" s="7">
        <f>'Models check 1995-2017-2022'!P3</f>
        <v>1.190605E-2</v>
      </c>
      <c r="Q3" s="7">
        <f>'Models check 1995-2017-2022'!Q3</f>
        <v>1.7999999999999999E-2</v>
      </c>
      <c r="R3" s="7">
        <f>'Models check 1995-2017-2022'!R3</f>
        <v>4.2000000000000003E-2</v>
      </c>
      <c r="S3" s="7">
        <f>'Models check 1995-2017-2022'!S3</f>
        <v>0.17399999999999999</v>
      </c>
      <c r="T3" s="7">
        <f>'Models check 1995-2017-2022'!T3</f>
        <v>0.62</v>
      </c>
      <c r="U3" s="7">
        <f>'Models check 1995-2017-2022'!U3</f>
        <v>2.0778409999999998</v>
      </c>
      <c r="V3" s="7">
        <f>'Models check 1995-2017-2022'!V3</f>
        <v>4.0163289999999998</v>
      </c>
      <c r="W3" s="7">
        <f>'Models check 1995-2017-2022'!W3</f>
        <v>4.7342240000000002</v>
      </c>
      <c r="X3" s="7">
        <f>'Models check 1995-2017-2022'!X3</f>
        <v>5.9134760000000002</v>
      </c>
      <c r="Y3" s="7">
        <f>'Models check 1995-2017-2022'!Y3</f>
        <v>7.2631639999999997</v>
      </c>
      <c r="Z3" s="7">
        <f>'Models check 1995-2017-2022'!Z3</f>
        <v>8.1649430000000009</v>
      </c>
      <c r="AA3" s="7">
        <f>'Models check 1995-2017-2022'!AA3</f>
        <v>9.1026260000000008</v>
      </c>
      <c r="AB3" s="36">
        <f>'Models check 1995-2017-2022'!AB3</f>
        <v>10.444715</v>
      </c>
      <c r="AC3" s="7">
        <f>'Models check 1995-2017-2022'!AC3</f>
        <v>11.812405999999999</v>
      </c>
      <c r="AD3" s="7">
        <f>'Models check 1995-2017-2022'!AD3</f>
        <v>12.985516000000001</v>
      </c>
      <c r="AE3" s="7">
        <f>'Models check 1995-2017-2022'!AE3</f>
        <v>15.256111000000001</v>
      </c>
      <c r="AF3" s="37">
        <f>'Models check 1995-2017-2022'!AF3</f>
        <v>20.130951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6.1029999999999895E-4</v>
      </c>
      <c r="G8" s="3">
        <f t="shared" ref="G8:AF8" si="0">G$3-F$3</f>
        <v>7.5650000000000023E-4</v>
      </c>
      <c r="H8" s="3">
        <f t="shared" si="0"/>
        <v>6.8169999999999993E-4</v>
      </c>
      <c r="I8" s="3">
        <f t="shared" si="0"/>
        <v>4.5900000000000021E-4</v>
      </c>
      <c r="J8" s="3">
        <f t="shared" si="0"/>
        <v>6.7574999999999927E-4</v>
      </c>
      <c r="K8" s="3">
        <f t="shared" si="0"/>
        <v>9.3725000000000058E-4</v>
      </c>
      <c r="L8" s="3">
        <f t="shared" si="0"/>
        <v>9.4294999999999969E-4</v>
      </c>
      <c r="M8" s="3">
        <f t="shared" si="0"/>
        <v>6.6385000000000142E-4</v>
      </c>
      <c r="N8" s="3">
        <f t="shared" si="0"/>
        <v>6.8068399999999911E-4</v>
      </c>
      <c r="O8" s="3">
        <f t="shared" si="0"/>
        <v>2.0527759999999992E-3</v>
      </c>
      <c r="P8" s="3">
        <f t="shared" si="0"/>
        <v>1.40529E-3</v>
      </c>
      <c r="Q8" s="3">
        <f t="shared" si="0"/>
        <v>6.093949999999999E-3</v>
      </c>
      <c r="R8" s="3">
        <f t="shared" si="0"/>
        <v>2.4000000000000004E-2</v>
      </c>
      <c r="S8" s="3">
        <f t="shared" si="0"/>
        <v>0.13199999999999998</v>
      </c>
      <c r="T8" s="3">
        <f t="shared" si="0"/>
        <v>0.44600000000000001</v>
      </c>
      <c r="U8" s="3">
        <f t="shared" si="0"/>
        <v>1.4578409999999997</v>
      </c>
      <c r="V8" s="3">
        <f t="shared" si="0"/>
        <v>1.938488</v>
      </c>
      <c r="W8" s="3">
        <f t="shared" si="0"/>
        <v>0.71789500000000039</v>
      </c>
      <c r="X8" s="3">
        <f t="shared" si="0"/>
        <v>1.179252</v>
      </c>
      <c r="Y8" s="3">
        <f t="shared" si="0"/>
        <v>1.3496879999999996</v>
      </c>
      <c r="Z8" s="3">
        <f t="shared" si="0"/>
        <v>0.90177900000000122</v>
      </c>
      <c r="AA8" s="3">
        <f t="shared" si="0"/>
        <v>0.93768299999999982</v>
      </c>
      <c r="AB8" s="46">
        <f t="shared" si="0"/>
        <v>1.3420889999999996</v>
      </c>
      <c r="AC8" s="47">
        <f t="shared" si="0"/>
        <v>1.3676909999999989</v>
      </c>
      <c r="AD8" s="47">
        <f t="shared" si="0"/>
        <v>1.1731100000000012</v>
      </c>
      <c r="AE8" s="47">
        <f t="shared" si="0"/>
        <v>2.2705950000000001</v>
      </c>
      <c r="AF8" s="48">
        <f t="shared" si="0"/>
        <v>4.874839999999999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3.0301835957767511</v>
      </c>
      <c r="G9">
        <f>$A9*$C9+($B9-$A9)*F$10-($B9/$C9)*(F$10^2)</f>
        <v>3.6564951073190008</v>
      </c>
      <c r="H9">
        <f t="shared" ref="H9:AF9" si="1">$A9*$C9+($B9-$A9)*G$10-($B9/$C9)*(G$10^2)</f>
        <v>4.4109807849557026</v>
      </c>
      <c r="I9">
        <f t="shared" si="1"/>
        <v>5.3192868008062684</v>
      </c>
      <c r="J9">
        <f t="shared" si="1"/>
        <v>6.4119235378365396</v>
      </c>
      <c r="K9">
        <f t="shared" si="1"/>
        <v>7.7250651349033053</v>
      </c>
      <c r="L9">
        <f t="shared" si="1"/>
        <v>9.3014222040288779</v>
      </c>
      <c r="M9">
        <f t="shared" si="1"/>
        <v>11.191163715997158</v>
      </c>
      <c r="N9">
        <f t="shared" si="1"/>
        <v>13.452843711022185</v>
      </c>
      <c r="O9">
        <f t="shared" si="1"/>
        <v>16.154258788899959</v>
      </c>
      <c r="P9">
        <f t="shared" si="1"/>
        <v>19.373120275462746</v>
      </c>
      <c r="Q9">
        <f t="shared" si="1"/>
        <v>23.197367292710364</v>
      </c>
      <c r="R9">
        <f t="shared" si="1"/>
        <v>27.724870737887343</v>
      </c>
      <c r="S9">
        <f t="shared" si="1"/>
        <v>33.062181964827822</v>
      </c>
      <c r="T9">
        <f t="shared" si="1"/>
        <v>39.321865973977836</v>
      </c>
      <c r="U9">
        <f t="shared" si="1"/>
        <v>46.617836551639947</v>
      </c>
      <c r="V9">
        <f t="shared" si="1"/>
        <v>55.058001894200771</v>
      </c>
      <c r="W9">
        <f t="shared" si="1"/>
        <v>64.733475040355643</v>
      </c>
      <c r="X9">
        <f t="shared" si="1"/>
        <v>75.703672043286076</v>
      </c>
      <c r="Y9">
        <f t="shared" si="1"/>
        <v>87.976912041300295</v>
      </c>
      <c r="Z9">
        <f t="shared" si="1"/>
        <v>101.48677382767164</v>
      </c>
      <c r="AA9">
        <f t="shared" si="1"/>
        <v>116.06558063521504</v>
      </c>
      <c r="AB9" s="43">
        <f>$A9*$C9+($B9-$A9)*AA$10-($B9/$C9)*(AA$10^2)</f>
        <v>131.41804537962091</v>
      </c>
      <c r="AC9" s="44">
        <f t="shared" si="1"/>
        <v>147.10021110212847</v>
      </c>
      <c r="AD9" s="44">
        <f t="shared" si="1"/>
        <v>162.51095405879641</v>
      </c>
      <c r="AE9" s="44">
        <f t="shared" si="1"/>
        <v>176.90464006875064</v>
      </c>
      <c r="AF9" s="45">
        <f t="shared" si="1"/>
        <v>189.43280462593509</v>
      </c>
      <c r="AG9" s="45">
        <f t="shared" ref="AG9" si="2">$A9*$C9+($B9-$A9)*AF$10-($B9/$C9)*(AF$10^2)</f>
        <v>199.21869266222018</v>
      </c>
      <c r="AH9" s="45">
        <f t="shared" ref="AH9" si="3">$A9*$C9+($B9-$A9)*AG$10-($B9/$C9)*(AG$10^2)</f>
        <v>205.46060902846301</v>
      </c>
      <c r="AI9" s="45">
        <f t="shared" ref="AI9" si="4">$A9*$C9+($B9-$A9)*AH$10-($B9/$C9)*(AH$10^2)</f>
        <v>207.54948650292661</v>
      </c>
      <c r="AJ9" s="45">
        <f t="shared" ref="AJ9" si="5">$A9*$C9+($B9-$A9)*AI$10-($B9/$C9)*(AI$10^2)</f>
        <v>205.17634787200075</v>
      </c>
      <c r="AK9" s="45">
        <f t="shared" ref="AK9" si="6">$A9*$C9+($B9-$A9)*AJ$10-($B9/$C9)*(AJ$10^2)</f>
        <v>198.40140289684979</v>
      </c>
      <c r="AL9" s="45">
        <f t="shared" ref="AL9" si="7">$A9*$C9+($B9-$A9)*AK$10-($B9/$C9)*(AK$10^2)</f>
        <v>187.66239655949443</v>
      </c>
      <c r="AM9" s="45">
        <f t="shared" ref="AM9" si="8">$A9*$C9+($B9-$A9)*AL$10-($B9/$C9)*(AL$10^2)</f>
        <v>173.71546976906558</v>
      </c>
      <c r="AN9" s="69">
        <f t="shared" ref="AN9" si="9">$A9*$C9+($B9-$A9)*AM$10-($B9/$C9)*(AM$10^2)</f>
        <v>157.52176477379322</v>
      </c>
      <c r="AO9" s="45">
        <f t="shared" ref="AO9" si="10">$A9*$C9+($B9-$A9)*AN$10-($B9/$C9)*(AN$10^2)</f>
        <v>140.10871306448178</v>
      </c>
      <c r="AP9" s="45">
        <f t="shared" ref="AP9" si="11">$A9*$C9+($B9-$A9)*AO$10-($B9/$C9)*(AO$10^2)</f>
        <v>122.43957686902593</v>
      </c>
      <c r="AQ9" s="45">
        <f t="shared" ref="AQ9" si="12">$A9*$C9+($B9-$A9)*AP$10-($B9/$C9)*(AP$10^2)</f>
        <v>105.3174113566597</v>
      </c>
      <c r="AR9" s="45">
        <f t="shared" ref="AR9" si="13">$A9*$C9+($B9-$A9)*AQ$10-($B9/$C9)*(AQ$10^2)</f>
        <v>89.335104396921906</v>
      </c>
      <c r="AS9" s="45">
        <f t="shared" ref="AS9" si="14">$A9*$C9+($B9-$A9)*AR$10-($B9/$C9)*(AR$10^2)</f>
        <v>74.868691744752823</v>
      </c>
      <c r="AT9" s="45">
        <f t="shared" ref="AT9" si="15">$A9*$C9+($B9-$A9)*AS$10-($B9/$C9)*(AS$10^2)</f>
        <v>62.101911258096834</v>
      </c>
      <c r="AU9" s="45">
        <f t="shared" ref="AU9" si="16">$A9*$C9+($B9-$A9)*AT$10-($B9/$C9)*(AT$10^2)</f>
        <v>51.067270959686539</v>
      </c>
      <c r="AV9" s="45">
        <f t="shared" ref="AV9" si="17">$A9*$C9+($B9-$A9)*AU$10-($B9/$C9)*(AU$10^2)</f>
        <v>41.691071011108761</v>
      </c>
      <c r="AW9" s="45">
        <f t="shared" ref="AW9" si="18">$A9*$C9+($B9-$A9)*AV$10-($B9/$C9)*(AV$10^2)</f>
        <v>33.834128500400766</v>
      </c>
      <c r="AX9" s="69">
        <f t="shared" ref="AX9" si="19">$A9*$C9+($B9-$A9)*AW$10-($B9/$C9)*(AW$10^2)</f>
        <v>27.324229266453926</v>
      </c>
      <c r="AY9" s="45">
        <f t="shared" ref="AY9" si="20">$A9*$C9+($B9-$A9)*AX$10-($B9/$C9)*(AX$10^2)</f>
        <v>21.97947495633673</v>
      </c>
      <c r="AZ9" s="45">
        <f t="shared" ref="AZ9" si="21">$A9*$C9+($B9-$A9)*AY$10-($B9/$C9)*(AY$10^2)</f>
        <v>17.623503884028878</v>
      </c>
      <c r="BA9" s="45">
        <f t="shared" ref="BA9" si="22">$A9*$C9+($B9-$A9)*AZ$10-($B9/$C9)*(AZ$10^2)</f>
        <v>14.094311550719453</v>
      </c>
      <c r="BB9" s="45">
        <f t="shared" ref="BB9" si="23">$A9*$C9+($B9-$A9)*BA$10-($B9/$C9)*(BA$10^2)</f>
        <v>11.248476409281238</v>
      </c>
      <c r="BC9" s="45">
        <f t="shared" ref="BC9" si="24">$A9*$C9+($B9-$A9)*BB$10-($B9/$C9)*(BB$10^2)</f>
        <v>8.9623451200576483</v>
      </c>
      <c r="BD9" s="45">
        <f t="shared" ref="BD9" si="25">$A9*$C9+($B9-$A9)*BC$10-($B9/$C9)*(BC$10^2)</f>
        <v>7.1313716800193561</v>
      </c>
      <c r="BE9" s="45">
        <f t="shared" ref="BE9" si="26">$A9*$C9+($B9-$A9)*BD$10-($B9/$C9)*(BD$10^2)</f>
        <v>5.6684566221305204</v>
      </c>
      <c r="BF9" s="45">
        <f t="shared" ref="BF9" si="27">$A9*$C9+($B9-$A9)*BE$10-($B9/$C9)*(BE$10^2)</f>
        <v>4.5018462572662656</v>
      </c>
      <c r="BG9" s="45">
        <f t="shared" ref="BG9" si="28">$A9*$C9+($B9-$A9)*BF$10-($B9/$C9)*(BF$10^2)</f>
        <v>3.5729383338953085</v>
      </c>
      <c r="BH9" s="69">
        <f t="shared" ref="BH9" si="29">$A9*$C9+($B9-$A9)*BG$10-($B9/$C9)*(BG$10^2)</f>
        <v>2.8341917213690522</v>
      </c>
    </row>
    <row r="10" spans="1:60" ht="15.75" thickBot="1" x14ac:dyDescent="0.3">
      <c r="A10" s="13" t="s">
        <v>68</v>
      </c>
      <c r="B10" s="65">
        <f>AN10</f>
        <v>3113.0501469601272</v>
      </c>
      <c r="C10" s="74">
        <f>AN10/$AN$4</f>
        <v>9.3007683346228581E-2</v>
      </c>
      <c r="D10" s="4" t="s">
        <v>8</v>
      </c>
      <c r="F10" s="6">
        <f>E$3+F9</f>
        <v>3.0322235957767512</v>
      </c>
      <c r="G10" s="6">
        <f>F10+G9</f>
        <v>6.688718703095752</v>
      </c>
      <c r="H10" s="6">
        <f t="shared" ref="H10:AF10" si="30">G10+H9</f>
        <v>11.099699488051455</v>
      </c>
      <c r="I10" s="6">
        <f t="shared" si="30"/>
        <v>16.418986288857724</v>
      </c>
      <c r="J10" s="6">
        <f t="shared" si="30"/>
        <v>22.830909826694263</v>
      </c>
      <c r="K10" s="6">
        <f t="shared" si="30"/>
        <v>30.55597496159757</v>
      </c>
      <c r="L10" s="6">
        <f t="shared" si="30"/>
        <v>39.857397165626452</v>
      </c>
      <c r="M10" s="6">
        <f t="shared" si="30"/>
        <v>51.048560881623608</v>
      </c>
      <c r="N10" s="6">
        <f t="shared" si="30"/>
        <v>64.501404592645798</v>
      </c>
      <c r="O10" s="6">
        <f t="shared" si="30"/>
        <v>80.655663381545764</v>
      </c>
      <c r="P10" s="6">
        <f t="shared" si="30"/>
        <v>100.02878365700852</v>
      </c>
      <c r="Q10" s="6">
        <f t="shared" si="30"/>
        <v>123.22615094971889</v>
      </c>
      <c r="R10" s="6">
        <f t="shared" si="30"/>
        <v>150.95102168760621</v>
      </c>
      <c r="S10" s="6">
        <f t="shared" si="30"/>
        <v>184.01320365243404</v>
      </c>
      <c r="T10" s="6">
        <f t="shared" si="30"/>
        <v>223.33506962641189</v>
      </c>
      <c r="U10" s="6">
        <f t="shared" si="30"/>
        <v>269.95290617805182</v>
      </c>
      <c r="V10" s="6">
        <f t="shared" si="30"/>
        <v>325.01090807225262</v>
      </c>
      <c r="W10" s="6">
        <f t="shared" si="30"/>
        <v>389.74438311260826</v>
      </c>
      <c r="X10" s="6">
        <f t="shared" si="30"/>
        <v>465.44805515589434</v>
      </c>
      <c r="Y10" s="6">
        <f t="shared" si="30"/>
        <v>553.42496719719463</v>
      </c>
      <c r="Z10" s="6">
        <f t="shared" si="30"/>
        <v>654.91174102486627</v>
      </c>
      <c r="AA10" s="6">
        <f t="shared" si="30"/>
        <v>770.97732166008132</v>
      </c>
      <c r="AB10" s="49">
        <f t="shared" si="30"/>
        <v>902.39536703970225</v>
      </c>
      <c r="AC10" s="50">
        <f t="shared" si="30"/>
        <v>1049.4955781418307</v>
      </c>
      <c r="AD10" s="50">
        <f t="shared" si="30"/>
        <v>1212.0065322006271</v>
      </c>
      <c r="AE10" s="50">
        <f t="shared" si="30"/>
        <v>1388.9111722693779</v>
      </c>
      <c r="AF10" s="51">
        <f t="shared" si="30"/>
        <v>1578.3439768953131</v>
      </c>
      <c r="AG10" s="51">
        <f t="shared" ref="AG10" si="31">AF10+AG9</f>
        <v>1777.5626695575334</v>
      </c>
      <c r="AH10" s="51">
        <f t="shared" ref="AH10" si="32">AG10+AH9</f>
        <v>1983.0232785859964</v>
      </c>
      <c r="AI10" s="51">
        <f t="shared" ref="AI10" si="33">AH10+AI9</f>
        <v>2190.572765088923</v>
      </c>
      <c r="AJ10" s="51">
        <f t="shared" ref="AJ10" si="34">AI10+AJ9</f>
        <v>2395.7491129609239</v>
      </c>
      <c r="AK10" s="51">
        <f t="shared" ref="AK10" si="35">AJ10+AK9</f>
        <v>2594.1505158577738</v>
      </c>
      <c r="AL10" s="51">
        <f t="shared" ref="AL10" si="36">AK10+AL9</f>
        <v>2781.8129124172683</v>
      </c>
      <c r="AM10" s="51">
        <f t="shared" ref="AM10" si="37">AL10+AM9</f>
        <v>2955.5283821863341</v>
      </c>
      <c r="AN10" s="70">
        <f t="shared" ref="AN10" si="38">AM10+AN9</f>
        <v>3113.0501469601272</v>
      </c>
      <c r="AO10" s="51">
        <f t="shared" ref="AO10" si="39">AN10+AO9</f>
        <v>3253.1588600246091</v>
      </c>
      <c r="AP10" s="51">
        <f t="shared" ref="AP10" si="40">AO10+AP9</f>
        <v>3375.5984368936352</v>
      </c>
      <c r="AQ10" s="51">
        <f t="shared" ref="AQ10" si="41">AP10+AQ9</f>
        <v>3480.9158482502949</v>
      </c>
      <c r="AR10" s="51">
        <f t="shared" ref="AR10" si="42">AQ10+AR9</f>
        <v>3570.2509526472168</v>
      </c>
      <c r="AS10" s="51">
        <f t="shared" ref="AS10" si="43">AR10+AS9</f>
        <v>3645.1196443919698</v>
      </c>
      <c r="AT10" s="51">
        <f t="shared" ref="AT10" si="44">AS10+AT9</f>
        <v>3707.2215556500669</v>
      </c>
      <c r="AU10" s="51">
        <f t="shared" ref="AU10" si="45">AT10+AU9</f>
        <v>3758.2888266097534</v>
      </c>
      <c r="AV10" s="51">
        <f t="shared" ref="AV10" si="46">AU10+AV9</f>
        <v>3799.9798976208622</v>
      </c>
      <c r="AW10" s="51">
        <f t="shared" ref="AW10" si="47">AV10+AW9</f>
        <v>3833.8140261212629</v>
      </c>
      <c r="AX10" s="70">
        <f t="shared" ref="AX10" si="48">AW10+AX9</f>
        <v>3861.138255387717</v>
      </c>
      <c r="AY10" s="51">
        <f t="shared" ref="AY10" si="49">AX10+AY9</f>
        <v>3883.1177303440536</v>
      </c>
      <c r="AZ10" s="51">
        <f t="shared" ref="AZ10" si="50">AY10+AZ9</f>
        <v>3900.7412342280822</v>
      </c>
      <c r="BA10" s="51">
        <f t="shared" ref="BA10" si="51">AZ10+BA9</f>
        <v>3914.8355457788016</v>
      </c>
      <c r="BB10" s="51">
        <f t="shared" ref="BB10" si="52">BA10+BB9</f>
        <v>3926.0840221880826</v>
      </c>
      <c r="BC10" s="51">
        <f t="shared" ref="BC10" si="53">BB10+BC9</f>
        <v>3935.0463673081404</v>
      </c>
      <c r="BD10" s="51">
        <f t="shared" ref="BD10" si="54">BC10+BD9</f>
        <v>3942.1777389881599</v>
      </c>
      <c r="BE10" s="51">
        <f t="shared" ref="BE10" si="55">BD10+BE9</f>
        <v>3947.8461956102906</v>
      </c>
      <c r="BF10" s="51">
        <f t="shared" ref="BF10" si="56">BE10+BF9</f>
        <v>3952.3480418675567</v>
      </c>
      <c r="BG10" s="51">
        <f t="shared" ref="BG10" si="57">BF10+BG9</f>
        <v>3955.920980201452</v>
      </c>
      <c r="BH10" s="70">
        <f t="shared" ref="BH10" si="58">BG10+BH9</f>
        <v>3958.7551719228213</v>
      </c>
    </row>
    <row r="11" spans="1:60" ht="15.75" thickBot="1" x14ac:dyDescent="0.3">
      <c r="A11" s="13" t="s">
        <v>69</v>
      </c>
      <c r="B11" s="17">
        <f>AX10</f>
        <v>3861.138255387717</v>
      </c>
      <c r="C11" s="73">
        <f>AX10/$AX$4</f>
        <v>9.7957477662146991E-2</v>
      </c>
      <c r="D11" s="4" t="s">
        <v>9</v>
      </c>
      <c r="E11" s="5">
        <f>SUM(F11:AF11)</f>
        <v>9604309.3260255605</v>
      </c>
      <c r="F11">
        <f>(F10-F3)^2</f>
        <v>9.1783143544836054</v>
      </c>
      <c r="G11">
        <f t="shared" ref="G11:AF11" si="59">(G10-G3)^2</f>
        <v>44.693395241673748</v>
      </c>
      <c r="H11">
        <f t="shared" si="59"/>
        <v>123.11258319816818</v>
      </c>
      <c r="I11">
        <f t="shared" si="59"/>
        <v>269.43380075315696</v>
      </c>
      <c r="J11">
        <f t="shared" si="59"/>
        <v>521.01196769748071</v>
      </c>
      <c r="K11">
        <f t="shared" si="59"/>
        <v>933.2911636380361</v>
      </c>
      <c r="L11">
        <f t="shared" si="59"/>
        <v>1588.0459092216968</v>
      </c>
      <c r="M11">
        <f t="shared" si="59"/>
        <v>2605.1626094419098</v>
      </c>
      <c r="N11">
        <f t="shared" si="59"/>
        <v>4159.3414521246696</v>
      </c>
      <c r="O11">
        <f t="shared" si="59"/>
        <v>6503.642254255562</v>
      </c>
      <c r="P11">
        <f t="shared" si="59"/>
        <v>10003.375806255322</v>
      </c>
      <c r="Q11">
        <f t="shared" si="59"/>
        <v>15180.248460448714</v>
      </c>
      <c r="R11">
        <f t="shared" si="59"/>
        <v>22773.532826710401</v>
      </c>
      <c r="S11">
        <f t="shared" si="59"/>
        <v>33796.852799561115</v>
      </c>
      <c r="T11">
        <f t="shared" si="59"/>
        <v>49602.002238697496</v>
      </c>
      <c r="U11">
        <f t="shared" si="59"/>
        <v>71757.050544145517</v>
      </c>
      <c r="V11">
        <f t="shared" si="59"/>
        <v>103037.51979377265</v>
      </c>
      <c r="W11">
        <f t="shared" si="59"/>
        <v>148232.82261991594</v>
      </c>
      <c r="X11">
        <f t="shared" si="59"/>
        <v>211172.02943998491</v>
      </c>
      <c r="Y11">
        <f t="shared" si="59"/>
        <v>298292.71527161123</v>
      </c>
      <c r="Z11">
        <f t="shared" si="59"/>
        <v>418281.4207554172</v>
      </c>
      <c r="AA11">
        <f t="shared" si="59"/>
        <v>580453.05188714154</v>
      </c>
      <c r="AB11" s="43">
        <f t="shared" si="59"/>
        <v>795575.96567405004</v>
      </c>
      <c r="AC11" s="44">
        <f t="shared" si="59"/>
        <v>1076786.3657463323</v>
      </c>
      <c r="AD11" s="44">
        <f t="shared" si="59"/>
        <v>1437651.3972907846</v>
      </c>
      <c r="AE11" s="44">
        <f t="shared" si="59"/>
        <v>1886928.2273509784</v>
      </c>
      <c r="AF11" s="45">
        <f t="shared" si="59"/>
        <v>2428027.8340698271</v>
      </c>
    </row>
    <row r="12" spans="1:60" ht="15.75" thickBot="1" x14ac:dyDescent="0.3">
      <c r="A12" s="13" t="s">
        <v>70</v>
      </c>
      <c r="B12" s="66">
        <f>BH10</f>
        <v>3958.7551719228213</v>
      </c>
      <c r="C12" s="75">
        <f>BH10/$BH$4</f>
        <v>8.727019339047476E-2</v>
      </c>
      <c r="D12" s="4" t="s">
        <v>10</v>
      </c>
      <c r="E12" s="5">
        <f>SUM(F12:AF12)</f>
        <v>10556.038573012496</v>
      </c>
      <c r="F12">
        <f>SQRT(F11)</f>
        <v>3.0295732957767512</v>
      </c>
      <c r="G12">
        <f t="shared" ref="G12:AF12" si="60">SQRT(G11)</f>
        <v>6.6853119030957524</v>
      </c>
      <c r="H12">
        <f t="shared" si="60"/>
        <v>11.095610988051455</v>
      </c>
      <c r="I12">
        <f t="shared" si="60"/>
        <v>16.414438788857723</v>
      </c>
      <c r="J12">
        <f t="shared" si="60"/>
        <v>22.825686576694263</v>
      </c>
      <c r="K12">
        <f t="shared" si="60"/>
        <v>30.54981446159757</v>
      </c>
      <c r="L12">
        <f t="shared" si="60"/>
        <v>39.850293715626449</v>
      </c>
      <c r="M12">
        <f t="shared" si="60"/>
        <v>51.04079358162361</v>
      </c>
      <c r="N12">
        <f t="shared" si="60"/>
        <v>64.492956608645798</v>
      </c>
      <c r="O12">
        <f t="shared" si="60"/>
        <v>80.645162621545765</v>
      </c>
      <c r="P12">
        <f t="shared" si="60"/>
        <v>100.01687760700852</v>
      </c>
      <c r="Q12">
        <f t="shared" si="60"/>
        <v>123.20815094971888</v>
      </c>
      <c r="R12">
        <f t="shared" si="60"/>
        <v>150.90902168760621</v>
      </c>
      <c r="S12">
        <f t="shared" si="60"/>
        <v>183.83920365243404</v>
      </c>
      <c r="T12">
        <f t="shared" si="60"/>
        <v>222.71506962641189</v>
      </c>
      <c r="U12">
        <f t="shared" si="60"/>
        <v>267.87506517805184</v>
      </c>
      <c r="V12">
        <f t="shared" si="60"/>
        <v>320.99457907225263</v>
      </c>
      <c r="W12">
        <f t="shared" si="60"/>
        <v>385.01015911260828</v>
      </c>
      <c r="X12">
        <f t="shared" si="60"/>
        <v>459.53457915589433</v>
      </c>
      <c r="Y12">
        <f t="shared" si="60"/>
        <v>546.16180319719467</v>
      </c>
      <c r="Z12">
        <f t="shared" si="60"/>
        <v>646.74679802486628</v>
      </c>
      <c r="AA12">
        <f t="shared" si="60"/>
        <v>761.87469566008133</v>
      </c>
      <c r="AB12" s="43">
        <f t="shared" si="60"/>
        <v>891.95065203970228</v>
      </c>
      <c r="AC12" s="44">
        <f t="shared" si="60"/>
        <v>1037.6831721418307</v>
      </c>
      <c r="AD12" s="44">
        <f t="shared" si="60"/>
        <v>1199.0210162006272</v>
      </c>
      <c r="AE12" s="44">
        <f t="shared" si="60"/>
        <v>1373.6550612693779</v>
      </c>
      <c r="AF12" s="45">
        <f t="shared" si="60"/>
        <v>1558.213025895313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6.1029999999999895E-4</v>
      </c>
      <c r="G15" s="3">
        <f t="shared" ref="G15:AF15" si="61">G$3-F$3</f>
        <v>7.5650000000000023E-4</v>
      </c>
      <c r="H15" s="3">
        <f t="shared" si="61"/>
        <v>6.8169999999999993E-4</v>
      </c>
      <c r="I15" s="3">
        <f t="shared" si="61"/>
        <v>4.5900000000000021E-4</v>
      </c>
      <c r="J15" s="3">
        <f t="shared" si="61"/>
        <v>6.7574999999999927E-4</v>
      </c>
      <c r="K15" s="3">
        <f t="shared" si="61"/>
        <v>9.3725000000000058E-4</v>
      </c>
      <c r="L15" s="3">
        <f t="shared" si="61"/>
        <v>9.4294999999999969E-4</v>
      </c>
      <c r="M15" s="3">
        <f t="shared" si="61"/>
        <v>6.6385000000000142E-4</v>
      </c>
      <c r="N15" s="3">
        <f t="shared" si="61"/>
        <v>6.8068399999999911E-4</v>
      </c>
      <c r="O15" s="3">
        <f t="shared" si="61"/>
        <v>2.0527759999999992E-3</v>
      </c>
      <c r="P15" s="3">
        <f t="shared" si="61"/>
        <v>1.40529E-3</v>
      </c>
      <c r="Q15" s="3">
        <f t="shared" si="61"/>
        <v>6.093949999999999E-3</v>
      </c>
      <c r="R15" s="3">
        <f t="shared" si="61"/>
        <v>2.4000000000000004E-2</v>
      </c>
      <c r="S15" s="3">
        <f t="shared" si="61"/>
        <v>0.13199999999999998</v>
      </c>
      <c r="T15" s="3">
        <f t="shared" si="61"/>
        <v>0.44600000000000001</v>
      </c>
      <c r="U15" s="3">
        <f t="shared" si="61"/>
        <v>1.4578409999999997</v>
      </c>
      <c r="V15" s="3">
        <f t="shared" si="61"/>
        <v>1.938488</v>
      </c>
      <c r="W15" s="3">
        <f t="shared" si="61"/>
        <v>0.71789500000000039</v>
      </c>
      <c r="X15" s="3">
        <f t="shared" si="61"/>
        <v>1.179252</v>
      </c>
      <c r="Y15" s="3">
        <f t="shared" si="61"/>
        <v>1.3496879999999996</v>
      </c>
      <c r="Z15" s="3">
        <f t="shared" si="61"/>
        <v>0.90177900000000122</v>
      </c>
      <c r="AA15" s="3">
        <f t="shared" si="61"/>
        <v>0.93768299999999982</v>
      </c>
      <c r="AB15" s="46">
        <f t="shared" si="61"/>
        <v>1.3420889999999996</v>
      </c>
      <c r="AC15" s="47">
        <f t="shared" si="61"/>
        <v>1.3676909999999989</v>
      </c>
      <c r="AD15" s="47">
        <f t="shared" si="61"/>
        <v>1.1731100000000012</v>
      </c>
      <c r="AE15" s="47">
        <f t="shared" si="61"/>
        <v>2.2705950000000001</v>
      </c>
      <c r="AF15" s="48">
        <f t="shared" si="61"/>
        <v>4.874839999999999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2.4689789943588836</v>
      </c>
      <c r="G16">
        <f>$A16*($C16*F$4)+($B16-$A16)*(F$17)-($B16/($C16*F$4))*(F17^2)</f>
        <v>3.108804769348585</v>
      </c>
      <c r="H16">
        <f t="shared" ref="H16:AF16" si="62">$A16*($C16*G$4)+($B16-$A16)*(G$17)-($B16/($C16*G$4))*(G17^2)</f>
        <v>3.8825289139691046</v>
      </c>
      <c r="I16">
        <f t="shared" si="62"/>
        <v>4.8173070638595652</v>
      </c>
      <c r="J16">
        <f t="shared" si="62"/>
        <v>5.9454308855790172</v>
      </c>
      <c r="K16">
        <f t="shared" si="62"/>
        <v>7.3051380252510407</v>
      </c>
      <c r="L16">
        <f t="shared" si="62"/>
        <v>8.9414769206200262</v>
      </c>
      <c r="M16">
        <f t="shared" si="62"/>
        <v>10.907192593991947</v>
      </c>
      <c r="N16">
        <f t="shared" si="62"/>
        <v>13.263576613644517</v>
      </c>
      <c r="O16">
        <f t="shared" si="62"/>
        <v>16.081192496286175</v>
      </c>
      <c r="P16">
        <f t="shared" si="62"/>
        <v>19.440344899717978</v>
      </c>
      <c r="Q16">
        <f t="shared" si="62"/>
        <v>23.431105429916315</v>
      </c>
      <c r="R16">
        <f t="shared" si="62"/>
        <v>28.152639448521764</v>
      </c>
      <c r="S16">
        <f t="shared" si="62"/>
        <v>33.711499303511317</v>
      </c>
      <c r="T16">
        <f t="shared" si="62"/>
        <v>40.218467166617515</v>
      </c>
      <c r="U16">
        <f t="shared" si="62"/>
        <v>47.7834602307816</v>
      </c>
      <c r="V16">
        <f t="shared" si="62"/>
        <v>56.50797888645846</v>
      </c>
      <c r="W16">
        <f t="shared" si="62"/>
        <v>66.474625847866676</v>
      </c>
      <c r="X16">
        <f t="shared" si="62"/>
        <v>77.733408026449354</v>
      </c>
      <c r="Y16">
        <f t="shared" si="62"/>
        <v>90.284921424849443</v>
      </c>
      <c r="Z16">
        <f t="shared" si="62"/>
        <v>104.0611764441433</v>
      </c>
      <c r="AA16">
        <f t="shared" si="62"/>
        <v>118.90577499717077</v>
      </c>
      <c r="AB16" s="43">
        <f t="shared" si="62"/>
        <v>134.55634416205734</v>
      </c>
      <c r="AC16" s="44">
        <f t="shared" si="62"/>
        <v>150.63335966962643</v>
      </c>
      <c r="AD16" s="44">
        <f t="shared" si="62"/>
        <v>166.64036006620836</v>
      </c>
      <c r="AE16" s="44">
        <f t="shared" si="62"/>
        <v>181.98048905951626</v>
      </c>
      <c r="AF16" s="45">
        <f t="shared" si="62"/>
        <v>195.99270766595106</v>
      </c>
      <c r="AG16" s="45">
        <f t="shared" ref="AG16" si="63">$A16*($C16*AF$4)+($B16-$A16)*(AF$17)-($B16/($C16*AF$4))*(AF17^2)</f>
        <v>208.00755060941302</v>
      </c>
      <c r="AH16" s="45">
        <f t="shared" ref="AH16" si="64">$A16*($C16*AG$4)+($B16-$A16)*(AG$17)-($B16/($C16*AG$4))*(AG17^2)</f>
        <v>221.0182481366983</v>
      </c>
      <c r="AI16" s="45">
        <f t="shared" ref="AI16" si="65">$A16*($C16*AH$4)+($B16-$A16)*(AH$17)-($B16/($C16*AH$4))*(AH17^2)</f>
        <v>223.75385093457393</v>
      </c>
      <c r="AJ16" s="45">
        <f t="shared" ref="AJ16" si="66">$A16*($C16*AI$4)+($B16-$A16)*(AI$17)-($B16/($C16*AI$4))*(AI17^2)</f>
        <v>226.66944097970901</v>
      </c>
      <c r="AK16" s="45">
        <f t="shared" ref="AK16" si="67">$A16*($C16*AJ$4)+($B16-$A16)*(AJ$17)-($B16/($C16*AJ$4))*(AJ17^2)</f>
        <v>226.20423839239635</v>
      </c>
      <c r="AL16" s="45">
        <f t="shared" ref="AL16" si="68">$A16*($C16*AK$4)+($B16-$A16)*(AK$17)-($B16/($C16*AK$4))*(AK17^2)</f>
        <v>222.57038359810747</v>
      </c>
      <c r="AM16" s="45">
        <f t="shared" ref="AM16" si="69">$A16*($C16*AL$4)+($B16-$A16)*(AL$17)-($B16/($C16*AL$4))*(AL17^2)</f>
        <v>216.18934259960929</v>
      </c>
      <c r="AN16" s="69">
        <f t="shared" ref="AN16" si="70">$A16*($C16*AM$4)+($B16-$A16)*(AM$17)-($B16/($C16*AM$4))*(AM17^2)</f>
        <v>207.63084770988775</v>
      </c>
      <c r="AO16" s="45">
        <f t="shared" ref="AO16" si="71">$A16*($C16*AN$4)+($B16-$A16)*(AN$17)-($B16/($C16*AN$4))*(AN17^2)</f>
        <v>197.53740746623964</v>
      </c>
      <c r="AP16" s="45">
        <f t="shared" ref="AP16" si="72">$A16*($C16*AO$4)+($B16-$A16)*(AO$17)-($B16/($C16*AO$4))*(AO17^2)</f>
        <v>186.5501791231967</v>
      </c>
      <c r="AQ16" s="45">
        <f t="shared" ref="AQ16" si="73">$A16*($C16*AP$4)+($B16-$A16)*(AP$17)-($B16/($C16*AP$4))*(AP17^2)</f>
        <v>175.2489930756185</v>
      </c>
      <c r="AR16" s="45">
        <f t="shared" ref="AR16" si="74">$A16*($C16*AQ$4)+($B16-$A16)*(AQ$17)-($B16/($C16*AQ$4))*(AQ17^2)</f>
        <v>164.1134610893937</v>
      </c>
      <c r="AS16" s="45">
        <f t="shared" ref="AS16" si="75">$A16*($C16*AR$4)+($B16-$A16)*(AR$17)-($B16/($C16*AR$4))*(AR17^2)</f>
        <v>153.5059389872232</v>
      </c>
      <c r="AT16" s="45">
        <f t="shared" ref="AT16" si="76">$A16*($C16*AS$4)+($B16-$A16)*(AS$17)-($B16/($C16*AS$4))*(AS17^2)</f>
        <v>143.67259514143211</v>
      </c>
      <c r="AU16" s="45">
        <f t="shared" ref="AU16" si="77">$A16*($C16*AT$4)+($B16-$A16)*(AT$17)-($B16/($C16*AT$4))*(AT17^2)</f>
        <v>134.75670054792454</v>
      </c>
      <c r="AV16" s="45">
        <f t="shared" ref="AV16" si="78">$A16*($C16*AU$4)+($B16-$A16)*(AU$17)-($B16/($C16*AU$4))*(AU17^2)</f>
        <v>126.81819671908011</v>
      </c>
      <c r="AW16" s="45">
        <f t="shared" ref="AW16" si="79">$A16*($C16*AV$4)+($B16-$A16)*(AV$17)-($B16/($C16*AV$4))*(AV17^2)</f>
        <v>119.85479531173803</v>
      </c>
      <c r="AX16" s="69">
        <f t="shared" ref="AX16" si="80">$A16*($C16*AW$4)+($B16-$A16)*(AW$17)-($B16/($C16*AW$4))*(AW17^2)</f>
        <v>113.82149403404276</v>
      </c>
      <c r="AY16" s="45">
        <f t="shared" ref="AY16" si="81">$A16*($C16*AX$4)+($B16-$A16)*(AX$17)-($B16/($C16*AX$4))*(AX17^2)</f>
        <v>108.6468952837738</v>
      </c>
      <c r="AZ16" s="45">
        <f t="shared" ref="AZ16" si="82">$A16*($C16*AY$4)+($B16-$A16)*(AY$17)-($B16/($C16*AY$4))*(AY17^2)</f>
        <v>104.2458286028334</v>
      </c>
      <c r="BA16" s="45">
        <f t="shared" ref="BA16" si="83">$A16*($C16*AZ$4)+($B16-$A16)*(AZ$17)-($B16/($C16*AZ$4))*(AZ17^2)</f>
        <v>100.52846821506125</v>
      </c>
      <c r="BB16" s="45">
        <f t="shared" ref="BB16" si="84">$A16*($C16*BA$4)+($B16-$A16)*(BA$17)-($B16/($C16*BA$4))*(BA17^2)</f>
        <v>97.406480078979257</v>
      </c>
      <c r="BC16" s="45">
        <f t="shared" ref="BC16" si="85">$A16*($C16*BB$4)+($B16-$A16)*(BB$17)-($B16/($C16*BB$4))*(BB17^2)</f>
        <v>94.796839890917227</v>
      </c>
      <c r="BD16" s="45">
        <f t="shared" ref="BD16" si="86">$A16*($C16*BC$4)+($B16-$A16)*(BC$17)-($B16/($C16*BC$4))*(BC17^2)</f>
        <v>92.62393413251084</v>
      </c>
      <c r="BE16" s="45">
        <f t="shared" ref="BE16" si="87">$A16*($C16*BD$4)+($B16-$A16)*(BD$17)-($B16/($C16*BD$4))*(BD17^2)</f>
        <v>90.820463257367237</v>
      </c>
      <c r="BF16" s="45">
        <f t="shared" ref="BF16" si="88">$A16*($C16*BE$4)+($B16-$A16)*(BE$17)-($B16/($C16*BE$4))*(BE17^2)</f>
        <v>89.327554882745517</v>
      </c>
      <c r="BG16" s="45">
        <f t="shared" ref="BG16" si="89">$A16*($C16*BF$4)+($B16-$A16)*(BF$17)-($B16/($C16*BF$4))*(BF17^2)</f>
        <v>88.094389792954189</v>
      </c>
      <c r="BH16" s="69">
        <f t="shared" ref="BH16" si="90">$A16*($C16*BG$4)+($B16-$A16)*(BG$17)-($B16/($C16*BG$4))*(BG17^2)</f>
        <v>87.077555220896102</v>
      </c>
    </row>
    <row r="17" spans="1:62" ht="15.75" thickBot="1" x14ac:dyDescent="0.3">
      <c r="A17" s="13" t="s">
        <v>68</v>
      </c>
      <c r="B17" s="65">
        <f>AN17</f>
        <v>3365.276232966668</v>
      </c>
      <c r="C17" s="74">
        <f>AN17/$AN$4</f>
        <v>0.10054336791008391</v>
      </c>
      <c r="D17" s="4" t="s">
        <v>8</v>
      </c>
      <c r="F17" s="6">
        <f>E$3+F16</f>
        <v>2.4710189943588836</v>
      </c>
      <c r="G17" s="6">
        <f>F17+G16</f>
        <v>5.5798237637074681</v>
      </c>
      <c r="H17" s="6">
        <f t="shared" ref="H17:AF17" si="91">G17+H16</f>
        <v>9.4623526776765736</v>
      </c>
      <c r="I17" s="6">
        <f t="shared" si="91"/>
        <v>14.27965974153614</v>
      </c>
      <c r="J17" s="6">
        <f t="shared" si="91"/>
        <v>20.225090627115158</v>
      </c>
      <c r="K17" s="6">
        <f t="shared" si="91"/>
        <v>27.530228652366198</v>
      </c>
      <c r="L17" s="6">
        <f t="shared" si="91"/>
        <v>36.471705572986224</v>
      </c>
      <c r="M17" s="6">
        <f t="shared" si="91"/>
        <v>47.378898166978175</v>
      </c>
      <c r="N17" s="6">
        <f t="shared" si="91"/>
        <v>60.642474780622692</v>
      </c>
      <c r="O17" s="6">
        <f t="shared" si="91"/>
        <v>76.72366727690887</v>
      </c>
      <c r="P17" s="6">
        <f t="shared" si="91"/>
        <v>96.164012176626841</v>
      </c>
      <c r="Q17" s="6">
        <f t="shared" si="91"/>
        <v>119.59511760654316</v>
      </c>
      <c r="R17" s="6">
        <f t="shared" si="91"/>
        <v>147.74775705506491</v>
      </c>
      <c r="S17" s="6">
        <f t="shared" si="91"/>
        <v>181.45925635857623</v>
      </c>
      <c r="T17" s="6">
        <f t="shared" si="91"/>
        <v>221.67772352519376</v>
      </c>
      <c r="U17" s="6">
        <f t="shared" si="91"/>
        <v>269.46118375597536</v>
      </c>
      <c r="V17" s="6">
        <f t="shared" si="91"/>
        <v>325.96916264243384</v>
      </c>
      <c r="W17" s="6">
        <f t="shared" si="91"/>
        <v>392.44378849030051</v>
      </c>
      <c r="X17" s="6">
        <f t="shared" si="91"/>
        <v>470.17719651674986</v>
      </c>
      <c r="Y17" s="6">
        <f t="shared" si="91"/>
        <v>560.46211794159933</v>
      </c>
      <c r="Z17" s="6">
        <f t="shared" si="91"/>
        <v>664.52329438574259</v>
      </c>
      <c r="AA17" s="6">
        <f t="shared" si="91"/>
        <v>783.42906938291333</v>
      </c>
      <c r="AB17" s="49">
        <f t="shared" si="91"/>
        <v>917.9854135449707</v>
      </c>
      <c r="AC17" s="50">
        <f t="shared" si="91"/>
        <v>1068.6187732145972</v>
      </c>
      <c r="AD17" s="50">
        <f t="shared" si="91"/>
        <v>1235.2591332808056</v>
      </c>
      <c r="AE17" s="50">
        <f t="shared" si="91"/>
        <v>1417.2396223403218</v>
      </c>
      <c r="AF17" s="51">
        <f t="shared" si="91"/>
        <v>1613.2323300062728</v>
      </c>
      <c r="AG17" s="51">
        <f t="shared" ref="AG17" si="92">AF17+AG16</f>
        <v>1821.2398806156859</v>
      </c>
      <c r="AH17" s="51">
        <f t="shared" ref="AH17" si="93">AG17+AH16</f>
        <v>2042.2581287523842</v>
      </c>
      <c r="AI17" s="51">
        <f t="shared" ref="AI17" si="94">AH17+AI16</f>
        <v>2266.0119796869581</v>
      </c>
      <c r="AJ17" s="51">
        <f t="shared" ref="AJ17" si="95">AI17+AJ16</f>
        <v>2492.6814206666672</v>
      </c>
      <c r="AK17" s="51">
        <f t="shared" ref="AK17" si="96">AJ17+AK16</f>
        <v>2718.8856590590635</v>
      </c>
      <c r="AL17" s="51">
        <f t="shared" ref="AL17" si="97">AK17+AL16</f>
        <v>2941.4560426571711</v>
      </c>
      <c r="AM17" s="51">
        <f t="shared" ref="AM17" si="98">AL17+AM16</f>
        <v>3157.6453852567802</v>
      </c>
      <c r="AN17" s="70">
        <f t="shared" ref="AN17" si="99">AM17+AN16</f>
        <v>3365.276232966668</v>
      </c>
      <c r="AO17" s="51">
        <f t="shared" ref="AO17" si="100">AN17+AO16</f>
        <v>3562.8136404329075</v>
      </c>
      <c r="AP17" s="51">
        <f t="shared" ref="AP17" si="101">AO17+AP16</f>
        <v>3749.3638195561043</v>
      </c>
      <c r="AQ17" s="51">
        <f t="shared" ref="AQ17" si="102">AP17+AQ16</f>
        <v>3924.6128126317226</v>
      </c>
      <c r="AR17" s="51">
        <f t="shared" ref="AR17" si="103">AQ17+AR16</f>
        <v>4088.7262737211163</v>
      </c>
      <c r="AS17" s="51">
        <f t="shared" ref="AS17" si="104">AR17+AS16</f>
        <v>4242.2322127083398</v>
      </c>
      <c r="AT17" s="51">
        <f t="shared" ref="AT17" si="105">AS17+AT16</f>
        <v>4385.9048078497717</v>
      </c>
      <c r="AU17" s="51">
        <f t="shared" ref="AU17" si="106">AT17+AU16</f>
        <v>4520.6615083976958</v>
      </c>
      <c r="AV17" s="51">
        <f t="shared" ref="AV17" si="107">AU17+AV16</f>
        <v>4647.4797051167761</v>
      </c>
      <c r="AW17" s="51">
        <f t="shared" ref="AW17" si="108">AV17+AW16</f>
        <v>4767.3345004285138</v>
      </c>
      <c r="AX17" s="70">
        <f t="shared" ref="AX17" si="109">AW17+AX16</f>
        <v>4881.1559944625569</v>
      </c>
      <c r="AY17" s="51">
        <f t="shared" ref="AY17" si="110">AX17+AY16</f>
        <v>4989.8028897463309</v>
      </c>
      <c r="AZ17" s="51">
        <f t="shared" ref="AZ17" si="111">AY17+AZ16</f>
        <v>5094.0487183491641</v>
      </c>
      <c r="BA17" s="51">
        <f t="shared" ref="BA17" si="112">AZ17+BA16</f>
        <v>5194.5771865642255</v>
      </c>
      <c r="BB17" s="51">
        <f t="shared" ref="BB17" si="113">BA17+BB16</f>
        <v>5291.9836666432047</v>
      </c>
      <c r="BC17" s="51">
        <f t="shared" ref="BC17" si="114">BB17+BC16</f>
        <v>5386.7805065341217</v>
      </c>
      <c r="BD17" s="51">
        <f t="shared" ref="BD17" si="115">BC17+BD16</f>
        <v>5479.4044406666326</v>
      </c>
      <c r="BE17" s="51">
        <f t="shared" ref="BE17" si="116">BD17+BE16</f>
        <v>5570.2249039239996</v>
      </c>
      <c r="BF17" s="51">
        <f t="shared" ref="BF17" si="117">BE17+BF16</f>
        <v>5659.5524588067456</v>
      </c>
      <c r="BG17" s="51">
        <f t="shared" ref="BG17" si="118">BF17+BG16</f>
        <v>5747.6468485996993</v>
      </c>
      <c r="BH17" s="70">
        <f t="shared" ref="BH17" si="119">BG17+BH16</f>
        <v>5834.7244038205954</v>
      </c>
    </row>
    <row r="18" spans="1:62" ht="15.75" thickBot="1" x14ac:dyDescent="0.3">
      <c r="A18" s="13" t="s">
        <v>69</v>
      </c>
      <c r="B18" s="17">
        <f>AX17</f>
        <v>4881.1559944625569</v>
      </c>
      <c r="C18" s="73">
        <f>AX17/$AX$4</f>
        <v>0.12383543340511843</v>
      </c>
      <c r="D18" s="4" t="s">
        <v>9</v>
      </c>
      <c r="E18" s="5">
        <f>SUM(F18:AF18)</f>
        <v>9957099.8764539082</v>
      </c>
      <c r="F18">
        <f>(F3-F17)^2</f>
        <v>6.0928440112909801</v>
      </c>
      <c r="G18">
        <f t="shared" ref="G18:AF18" si="120">(G3-G17)^2</f>
        <v>31.096426153124423</v>
      </c>
      <c r="H18">
        <f t="shared" si="120"/>
        <v>89.458761254719917</v>
      </c>
      <c r="I18">
        <f>(I3-I17)^2</f>
        <v>203.77882950845498</v>
      </c>
      <c r="J18">
        <f t="shared" si="120"/>
        <v>408.84303674812583</v>
      </c>
      <c r="K18">
        <f t="shared" si="120"/>
        <v>757.57432765609917</v>
      </c>
      <c r="L18">
        <f t="shared" si="120"/>
        <v>1329.6672079876912</v>
      </c>
      <c r="M18">
        <f t="shared" si="120"/>
        <v>2244.0240396163726</v>
      </c>
      <c r="N18">
        <f t="shared" si="120"/>
        <v>3676.4852055735587</v>
      </c>
      <c r="O18">
        <f t="shared" si="120"/>
        <v>5884.909917050988</v>
      </c>
      <c r="P18">
        <f t="shared" si="120"/>
        <v>9245.2275125861124</v>
      </c>
      <c r="Q18">
        <f t="shared" si="120"/>
        <v>14298.687055089053</v>
      </c>
      <c r="R18">
        <f t="shared" si="120"/>
        <v>21816.990667209855</v>
      </c>
      <c r="S18">
        <f t="shared" si="120"/>
        <v>32864.344172994701</v>
      </c>
      <c r="T18">
        <f t="shared" si="120"/>
        <v>48866.517130141001</v>
      </c>
      <c r="U18">
        <f t="shared" si="120"/>
        <v>71493.851983359404</v>
      </c>
      <c r="V18">
        <f t="shared" si="120"/>
        <v>103653.62709039269</v>
      </c>
      <c r="W18">
        <f t="shared" si="120"/>
        <v>150318.7063972585</v>
      </c>
      <c r="X18">
        <f t="shared" si="120"/>
        <v>215540.80218805483</v>
      </c>
      <c r="Y18">
        <f t="shared" si="120"/>
        <v>306029.0826420798</v>
      </c>
      <c r="Z18">
        <f t="shared" si="120"/>
        <v>430806.28543380997</v>
      </c>
      <c r="AA18">
        <f t="shared" si="120"/>
        <v>599581.44092203211</v>
      </c>
      <c r="AB18" s="43">
        <f t="shared" si="120"/>
        <v>823630.1195154934</v>
      </c>
      <c r="AC18" s="44">
        <f t="shared" si="120"/>
        <v>1116839.6977853142</v>
      </c>
      <c r="AD18" s="44">
        <f t="shared" si="120"/>
        <v>1493952.7955007053</v>
      </c>
      <c r="AE18" s="44">
        <f t="shared" si="120"/>
        <v>1965557.7660701384</v>
      </c>
      <c r="AF18" s="45">
        <f t="shared" si="120"/>
        <v>2537972.003791688</v>
      </c>
    </row>
    <row r="19" spans="1:62" ht="15.75" thickBot="1" x14ac:dyDescent="0.3">
      <c r="A19" s="13" t="s">
        <v>70</v>
      </c>
      <c r="B19" s="66">
        <f>BH17</f>
        <v>5834.7244038205954</v>
      </c>
      <c r="C19" s="75">
        <f>BH17/$BH$4</f>
        <v>0.12862566766265107</v>
      </c>
      <c r="D19" s="4" t="s">
        <v>10</v>
      </c>
      <c r="E19" s="5">
        <f>SUM(F19:AF19)</f>
        <v>10673.381768084944</v>
      </c>
      <c r="F19">
        <f>SQRT(F18)</f>
        <v>2.4683686943588836</v>
      </c>
      <c r="G19">
        <f t="shared" ref="G19:AF19" si="121">SQRT(G18)</f>
        <v>5.5764169637074685</v>
      </c>
      <c r="H19">
        <f t="shared" si="121"/>
        <v>9.4582641776765737</v>
      </c>
      <c r="I19">
        <f t="shared" si="121"/>
        <v>14.27511224153614</v>
      </c>
      <c r="J19">
        <f t="shared" si="121"/>
        <v>20.219867377115158</v>
      </c>
      <c r="K19">
        <f t="shared" si="121"/>
        <v>27.524068152366198</v>
      </c>
      <c r="L19">
        <f t="shared" si="121"/>
        <v>36.464602122986221</v>
      </c>
      <c r="M19">
        <f t="shared" si="121"/>
        <v>47.371130866978177</v>
      </c>
      <c r="N19">
        <f t="shared" si="121"/>
        <v>60.634026796622692</v>
      </c>
      <c r="O19">
        <f t="shared" si="121"/>
        <v>76.713166516908871</v>
      </c>
      <c r="P19">
        <f t="shared" si="121"/>
        <v>96.152106126626848</v>
      </c>
      <c r="Q19">
        <f t="shared" si="121"/>
        <v>119.57711760654315</v>
      </c>
      <c r="R19">
        <f t="shared" si="121"/>
        <v>147.70575705506491</v>
      </c>
      <c r="S19">
        <f t="shared" si="121"/>
        <v>181.28525635857622</v>
      </c>
      <c r="T19">
        <f t="shared" si="121"/>
        <v>221.05772352519375</v>
      </c>
      <c r="U19">
        <f t="shared" si="121"/>
        <v>267.38334275597538</v>
      </c>
      <c r="V19">
        <f t="shared" si="121"/>
        <v>321.95283364243386</v>
      </c>
      <c r="W19">
        <f t="shared" si="121"/>
        <v>387.70956449030052</v>
      </c>
      <c r="X19">
        <f t="shared" si="121"/>
        <v>464.26372051674986</v>
      </c>
      <c r="Y19">
        <f t="shared" si="121"/>
        <v>553.19895394159937</v>
      </c>
      <c r="Z19">
        <f t="shared" si="121"/>
        <v>656.35835138574259</v>
      </c>
      <c r="AA19">
        <f t="shared" si="121"/>
        <v>774.32644338291334</v>
      </c>
      <c r="AB19" s="43">
        <f t="shared" si="121"/>
        <v>907.54069854497072</v>
      </c>
      <c r="AC19" s="44">
        <f t="shared" si="121"/>
        <v>1056.8063672145972</v>
      </c>
      <c r="AD19" s="44">
        <f t="shared" si="121"/>
        <v>1222.2736172808056</v>
      </c>
      <c r="AE19" s="44">
        <f t="shared" si="121"/>
        <v>1401.9835113403219</v>
      </c>
      <c r="AF19" s="45">
        <f t="shared" si="121"/>
        <v>1593.1013790062727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6.1029999999999895E-4</v>
      </c>
      <c r="G23" s="3">
        <f t="shared" ref="G23:AF23" si="122">G$3-F$3</f>
        <v>7.5650000000000023E-4</v>
      </c>
      <c r="H23" s="3">
        <f t="shared" si="122"/>
        <v>6.8169999999999993E-4</v>
      </c>
      <c r="I23" s="3">
        <f t="shared" si="122"/>
        <v>4.5900000000000021E-4</v>
      </c>
      <c r="J23" s="3">
        <f t="shared" si="122"/>
        <v>6.7574999999999927E-4</v>
      </c>
      <c r="K23" s="3">
        <f t="shared" si="122"/>
        <v>9.3725000000000058E-4</v>
      </c>
      <c r="L23" s="3">
        <f t="shared" si="122"/>
        <v>9.4294999999999969E-4</v>
      </c>
      <c r="M23" s="3">
        <f t="shared" si="122"/>
        <v>6.6385000000000142E-4</v>
      </c>
      <c r="N23" s="3">
        <f t="shared" si="122"/>
        <v>6.8068399999999911E-4</v>
      </c>
      <c r="O23" s="3">
        <f t="shared" si="122"/>
        <v>2.0527759999999992E-3</v>
      </c>
      <c r="P23" s="3">
        <f t="shared" si="122"/>
        <v>1.40529E-3</v>
      </c>
      <c r="Q23" s="3">
        <f t="shared" si="122"/>
        <v>6.093949999999999E-3</v>
      </c>
      <c r="R23" s="3">
        <f t="shared" si="122"/>
        <v>2.4000000000000004E-2</v>
      </c>
      <c r="S23" s="3">
        <f t="shared" si="122"/>
        <v>0.13199999999999998</v>
      </c>
      <c r="T23" s="3">
        <f t="shared" si="122"/>
        <v>0.44600000000000001</v>
      </c>
      <c r="U23" s="3">
        <f t="shared" si="122"/>
        <v>1.4578409999999997</v>
      </c>
      <c r="V23" s="3">
        <f t="shared" si="122"/>
        <v>1.938488</v>
      </c>
      <c r="W23" s="3">
        <f t="shared" si="122"/>
        <v>0.71789500000000039</v>
      </c>
      <c r="X23" s="3">
        <f t="shared" si="122"/>
        <v>1.179252</v>
      </c>
      <c r="Y23" s="3">
        <f t="shared" si="122"/>
        <v>1.3496879999999996</v>
      </c>
      <c r="Z23" s="3">
        <f t="shared" si="122"/>
        <v>0.90177900000000122</v>
      </c>
      <c r="AA23" s="3">
        <f t="shared" si="122"/>
        <v>0.93768299999999982</v>
      </c>
      <c r="AB23" s="46">
        <f t="shared" si="122"/>
        <v>1.3420889999999996</v>
      </c>
      <c r="AC23" s="47">
        <f t="shared" si="122"/>
        <v>1.3676909999999989</v>
      </c>
      <c r="AD23" s="47">
        <f t="shared" si="122"/>
        <v>1.1731100000000012</v>
      </c>
      <c r="AE23" s="47">
        <f t="shared" si="122"/>
        <v>2.2705950000000001</v>
      </c>
      <c r="AF23" s="48">
        <f t="shared" si="122"/>
        <v>4.874839999999999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1.7937672685020511</v>
      </c>
      <c r="G24">
        <f>$A24*($C24/($C24+F5))*F$4+($B24-$A24)*(F$25)-($B24/(($C24/($C24+F5))*F$4)*(F$25^2))</f>
        <v>2.3831750952445381</v>
      </c>
      <c r="H24">
        <f t="shared" ref="H24:AF24" si="123">$A24*($C24/($C24+G5))*G$4+($B24-$A24)*(G$25)-($B24/(($C24/($C24+G5))*G$4)*(G$25^2))</f>
        <v>3.1157161130601061</v>
      </c>
      <c r="I24">
        <f t="shared" si="123"/>
        <v>4.0221103150835331</v>
      </c>
      <c r="J24">
        <f t="shared" si="123"/>
        <v>5.1389420119545717</v>
      </c>
      <c r="K24">
        <f t="shared" si="123"/>
        <v>6.509528584901763</v>
      </c>
      <c r="L24">
        <f t="shared" si="123"/>
        <v>8.1848113410464656</v>
      </c>
      <c r="M24">
        <f t="shared" si="123"/>
        <v>10.22421396430666</v>
      </c>
      <c r="N24">
        <f t="shared" si="123"/>
        <v>12.696385466210266</v>
      </c>
      <c r="O24">
        <f t="shared" si="123"/>
        <v>15.679707596799657</v>
      </c>
      <c r="P24">
        <f t="shared" si="123"/>
        <v>19.262401123237581</v>
      </c>
      <c r="Q24">
        <f t="shared" si="123"/>
        <v>23.542012512165179</v>
      </c>
      <c r="R24">
        <f t="shared" si="123"/>
        <v>28.624006315762287</v>
      </c>
      <c r="S24">
        <f t="shared" si="123"/>
        <v>34.619137047188943</v>
      </c>
      <c r="T24">
        <f t="shared" si="123"/>
        <v>41.639241416517471</v>
      </c>
      <c r="U24">
        <f t="shared" si="123"/>
        <v>49.791098575229924</v>
      </c>
      <c r="V24">
        <f t="shared" si="123"/>
        <v>59.168081117511164</v>
      </c>
      <c r="W24">
        <f t="shared" si="123"/>
        <v>69.839497010272893</v>
      </c>
      <c r="X24">
        <f t="shared" si="123"/>
        <v>81.837835209492695</v>
      </c>
      <c r="Y24">
        <f t="shared" si="123"/>
        <v>95.144594439256124</v>
      </c>
      <c r="Z24">
        <f t="shared" si="123"/>
        <v>109.67598113632464</v>
      </c>
      <c r="AA24">
        <f t="shared" si="123"/>
        <v>125.27043785346984</v>
      </c>
      <c r="AB24" s="43">
        <f t="shared" si="123"/>
        <v>141.68056060905479</v>
      </c>
      <c r="AC24" s="44">
        <f t="shared" si="123"/>
        <v>158.57226017146172</v>
      </c>
      <c r="AD24" s="44">
        <f t="shared" si="123"/>
        <v>175.53375723251662</v>
      </c>
      <c r="AE24" s="44">
        <f t="shared" si="123"/>
        <v>192.09596238251913</v>
      </c>
      <c r="AF24" s="45">
        <f t="shared" si="123"/>
        <v>207.7639398252833</v>
      </c>
      <c r="AG24" s="45">
        <f t="shared" ref="AG24" si="124">$A24*($C24/($C24+AF5))*AF$4+($B24-$A24)*(AF$25)-($B24/(($C24/($C24+AF5))*AF$4)*(AF$25^2))</f>
        <v>222.05674108286294</v>
      </c>
      <c r="AH24" s="45">
        <f t="shared" ref="AH24" si="125">$A24*($C24/($C24+AG5))*AG$4+($B24-$A24)*(AG$25)-($B24/(($C24/($C24+AG5))*AG$4)*(AG$25^2))</f>
        <v>238.98639827788085</v>
      </c>
      <c r="AI24" s="45">
        <f t="shared" ref="AI24" si="126">$A24*($C24/($C24+AH5))*AH$4+($B24-$A24)*(AH$25)-($B24/(($C24/($C24+AH5))*AH$4)*(AH$25^2))</f>
        <v>244.87152667610388</v>
      </c>
      <c r="AJ24" s="45">
        <f t="shared" ref="AJ24" si="127">$A24*($C24/($C24+AI5))*AI$4+($B24-$A24)*(AI$25)-($B24/(($C24/($C24+AI5))*AI$4)*(AI$25^2))</f>
        <v>252.84220863159624</v>
      </c>
      <c r="AK24" s="45">
        <f t="shared" ref="AK24" si="128">$A24*($C24/($C24+AJ5))*AJ$4+($B24-$A24)*(AJ$25)-($B24/(($C24/($C24+AJ5))*AJ$4)*(AJ$25^2))</f>
        <v>258.43159968100451</v>
      </c>
      <c r="AL24" s="45">
        <f t="shared" ref="AL24" si="129">$A24*($C24/($C24+AK5))*AK$4+($B24-$A24)*(AK$25)-($B24/(($C24/($C24+AK5))*AK$4)*(AK$25^2))</f>
        <v>261.71848160878051</v>
      </c>
      <c r="AM24" s="45">
        <f t="shared" ref="AM24" si="130">$A24*($C24/($C24+AL5))*AL$4+($B24-$A24)*(AL$25)-($B24/(($C24/($C24+AL5))*AL$4)*(AL$25^2))</f>
        <v>262.89753397321061</v>
      </c>
      <c r="AN24" s="69">
        <f t="shared" ref="AN24" si="131">$A24*($C24/($C24+AM5))*AM$4+($B24-$A24)*(AM$25)-($B24/(($C24/($C24+AM5))*AM$4)*(AM$25^2))</f>
        <v>262.24846727123759</v>
      </c>
      <c r="AO24" s="45">
        <f t="shared" ref="AO24" si="132">$A24*($C24/($C24+AN5))*AN$4+($B24-$A24)*(AN$25)-($B24/(($C24/($C24+AN5))*AN$4)*(AN$25^2))</f>
        <v>260.10024556664291</v>
      </c>
      <c r="AP24" s="45">
        <f t="shared" ref="AP24" si="133">$A24*($C24/($C24+AO5))*AO$4+($B24-$A24)*(AO$25)-($B24/(($C24/($C24+AO5))*AO$4)*(AO$25^2))</f>
        <v>256.79645149435453</v>
      </c>
      <c r="AQ24" s="45">
        <f t="shared" ref="AQ24" si="134">$A24*($C24/($C24+AP5))*AP$4+($B24-$A24)*(AP$25)-($B24/(($C24/($C24+AP5))*AP$4)*(AP$25^2))</f>
        <v>252.66638487678972</v>
      </c>
      <c r="AR24" s="45">
        <f t="shared" ref="AR24" si="135">$A24*($C24/($C24+AQ5))*AQ$4+($B24-$A24)*(AQ$25)-($B24/(($C24/($C24+AQ5))*AQ$4)*(AQ$25^2))</f>
        <v>248.00439007676323</v>
      </c>
      <c r="AS24" s="45">
        <f t="shared" ref="AS24" si="136">$A24*($C24/($C24+AR5))*AR$4+($B24-$A24)*(AR$25)-($B24/(($C24/($C24+AR5))*AR$4)*(AR$25^2))</f>
        <v>243.05787579913067</v>
      </c>
      <c r="AT24" s="45">
        <f t="shared" ref="AT24" si="137">$A24*($C24/($C24+AS5))*AS$4+($B24-$A24)*(AS$25)-($B24/(($C24/($C24+AS5))*AS$4)*(AS$25^2))</f>
        <v>238.02299052314152</v>
      </c>
      <c r="AU24" s="45">
        <f t="shared" ref="AU24" si="138">$A24*($C24/($C24+AT5))*AT$4+($B24-$A24)*(AT$25)-($B24/(($C24/($C24+AT5))*AT$4)*(AT$25^2))</f>
        <v>233.04610849122776</v>
      </c>
      <c r="AV24" s="45">
        <f t="shared" ref="AV24" si="139">$A24*($C24/($C24+AU5))*AU$4+($B24-$A24)*(AU$25)-($B24/(($C24/($C24+AU5))*AU$4)*(AU$25^2))</f>
        <v>228.22908641416063</v>
      </c>
      <c r="AW24" s="45">
        <f t="shared" ref="AW24" si="140">$A24*($C24/($C24+AV5))*AV$4+($B24-$A24)*(AV$25)-($B24/(($C24/($C24+AV5))*AV$4)*(AV$25^2))</f>
        <v>223.63647114630908</v>
      </c>
      <c r="AX24" s="69">
        <f t="shared" ref="AX24" si="141">$A24*($C24/($C24+AW5))*AW$4+($B24-$A24)*(AW$25)-($B24/(($C24/($C24+AW5))*AW$4)*(AW$25^2))</f>
        <v>219.3032616707701</v>
      </c>
      <c r="AY24" s="45">
        <f t="shared" ref="AY24" si="142">$A24*($C24/($C24+AX5))*AX$4+($B24-$A24)*(AX$25)-($B24/(($C24/($C24+AX5))*AX$4)*(AX$25^2))</f>
        <v>215.24229120356949</v>
      </c>
      <c r="AZ24" s="45">
        <f t="shared" ref="AZ24" si="143">$A24*($C24/($C24+AY5))*AY$4+($B24-$A24)*(AY$25)-($B24/(($C24/($C24+AY5))*AY$4)*(AY$25^2))</f>
        <v>211.45069959856596</v>
      </c>
      <c r="BA24" s="45">
        <f t="shared" ref="BA24" si="144">$A24*($C24/($C24+AZ5))*AZ$4+($B24-$A24)*(AZ$25)-($B24/(($C24/($C24+AZ5))*AZ$4)*(AZ$25^2))</f>
        <v>207.91527197319078</v>
      </c>
      <c r="BB24" s="45">
        <f t="shared" ref="BB24" si="145">$A24*($C24/($C24+BA5))*BA$4+($B24-$A24)*(BA$25)-($B24/(($C24/($C24+BA5))*BA$4)*(BA$25^2))</f>
        <v>204.61662373934109</v>
      </c>
      <c r="BC24" s="45">
        <f t="shared" ref="BC24" si="146">$A24*($C24/($C24+BB5))*BB$4+($B24-$A24)*(BB$25)-($B24/(($C24/($C24+BB5))*BB$4)*(BB$25^2))</f>
        <v>201.53233144889145</v>
      </c>
      <c r="BD24" s="45">
        <f t="shared" ref="BD24" si="147">$A24*($C24/($C24+BC5))*BC$4+($B24-$A24)*(BC$25)-($B24/(($C24/($C24+BC5))*BC$4)*(BC$25^2))</f>
        <v>198.63916565902719</v>
      </c>
      <c r="BE24" s="45">
        <f t="shared" ref="BE24" si="148">$A24*($C24/($C24+BD5))*BD$4+($B24-$A24)*(BD$25)-($B24/(($C24/($C24+BD5))*BD$4)*(BD$25^2))</f>
        <v>195.91459775819726</v>
      </c>
      <c r="BF24" s="45">
        <f t="shared" ref="BF24" si="149">$A24*($C24/($C24+BE5))*BE$4+($B24-$A24)*(BE$25)-($B24/(($C24/($C24+BE5))*BE$4)*(BE$25^2))</f>
        <v>193.33774435711871</v>
      </c>
      <c r="BG24" s="45">
        <f t="shared" ref="BG24" si="150">$A24*($C24/($C24+BF5))*BF$4+($B24-$A24)*(BF$25)-($B24/(($C24/($C24+BF5))*BF$4)*(BF$25^2))</f>
        <v>190.8898924742598</v>
      </c>
      <c r="BH24" s="69">
        <f t="shared" ref="BH24" si="151">$A24*($C24/($C24+BG5))*BG$4+($B24-$A24)*(BG$25)-($B24/(($C24/($C24+BG5))*BG$4)*(BG$25^2))</f>
        <v>188.55472407543448</v>
      </c>
    </row>
    <row r="25" spans="1:62" ht="15.75" thickBot="1" x14ac:dyDescent="0.3">
      <c r="A25" s="13" t="s">
        <v>68</v>
      </c>
      <c r="B25" s="65">
        <f>AN25</f>
        <v>3687.8641589370513</v>
      </c>
      <c r="C25" s="74">
        <f>AN25/$AN$4</f>
        <v>0.11018123246529125</v>
      </c>
      <c r="D25" s="4" t="s">
        <v>8</v>
      </c>
      <c r="F25" s="6">
        <f>E$3+F24</f>
        <v>1.7958072685020512</v>
      </c>
      <c r="G25" s="6">
        <f>F$25+G24</f>
        <v>4.1789823637465897</v>
      </c>
      <c r="H25" s="6">
        <f t="shared" ref="H25:BH25" si="152">G$25+H24</f>
        <v>7.2946984768066958</v>
      </c>
      <c r="I25" s="6">
        <f t="shared" si="152"/>
        <v>11.316808791890228</v>
      </c>
      <c r="J25" s="6">
        <f t="shared" si="152"/>
        <v>16.455750803844801</v>
      </c>
      <c r="K25" s="6">
        <f t="shared" si="152"/>
        <v>22.965279388746563</v>
      </c>
      <c r="L25" s="6">
        <f t="shared" si="152"/>
        <v>31.150090729793028</v>
      </c>
      <c r="M25" s="6">
        <f t="shared" si="152"/>
        <v>41.374304694099692</v>
      </c>
      <c r="N25" s="6">
        <f t="shared" si="152"/>
        <v>54.070690160309958</v>
      </c>
      <c r="O25" s="6">
        <f t="shared" si="152"/>
        <v>69.75039775710961</v>
      </c>
      <c r="P25" s="6">
        <f t="shared" si="152"/>
        <v>89.012798880347191</v>
      </c>
      <c r="Q25" s="6">
        <f t="shared" si="152"/>
        <v>112.55481139251236</v>
      </c>
      <c r="R25" s="6">
        <f t="shared" si="152"/>
        <v>141.17881770827466</v>
      </c>
      <c r="S25" s="6">
        <f t="shared" si="152"/>
        <v>175.79795475546359</v>
      </c>
      <c r="T25" s="6">
        <f t="shared" si="152"/>
        <v>217.43719617198107</v>
      </c>
      <c r="U25" s="6">
        <f t="shared" si="152"/>
        <v>267.22829474721101</v>
      </c>
      <c r="V25" s="6">
        <f t="shared" si="152"/>
        <v>326.39637586472219</v>
      </c>
      <c r="W25" s="6">
        <f t="shared" si="152"/>
        <v>396.2358728749951</v>
      </c>
      <c r="X25" s="6">
        <f t="shared" si="152"/>
        <v>478.07370808448781</v>
      </c>
      <c r="Y25" s="6">
        <f t="shared" si="152"/>
        <v>573.21830252374389</v>
      </c>
      <c r="Z25" s="6">
        <f t="shared" si="152"/>
        <v>682.89428366006848</v>
      </c>
      <c r="AA25" s="6">
        <f t="shared" si="152"/>
        <v>808.16472151353832</v>
      </c>
      <c r="AB25" s="6">
        <f t="shared" si="152"/>
        <v>949.84528212259306</v>
      </c>
      <c r="AC25" s="6">
        <f t="shared" si="152"/>
        <v>1108.4175422940548</v>
      </c>
      <c r="AD25" s="6">
        <f t="shared" si="152"/>
        <v>1283.9512995265713</v>
      </c>
      <c r="AE25" s="6">
        <f t="shared" si="152"/>
        <v>1476.0472619090906</v>
      </c>
      <c r="AF25" s="6">
        <f t="shared" si="152"/>
        <v>1683.811201734374</v>
      </c>
      <c r="AG25" s="6">
        <f t="shared" si="152"/>
        <v>1905.867942817237</v>
      </c>
      <c r="AH25" s="6">
        <f t="shared" si="152"/>
        <v>2144.8543410951179</v>
      </c>
      <c r="AI25" s="6">
        <f t="shared" si="152"/>
        <v>2389.7258677712216</v>
      </c>
      <c r="AJ25" s="6">
        <f t="shared" si="152"/>
        <v>2642.568076402818</v>
      </c>
      <c r="AK25" s="6">
        <f t="shared" si="152"/>
        <v>2900.9996760838226</v>
      </c>
      <c r="AL25" s="6">
        <f t="shared" si="152"/>
        <v>3162.7181576926032</v>
      </c>
      <c r="AM25" s="6">
        <f t="shared" si="152"/>
        <v>3425.6156916658138</v>
      </c>
      <c r="AN25" s="71">
        <f t="shared" si="152"/>
        <v>3687.8641589370513</v>
      </c>
      <c r="AO25" s="6">
        <f t="shared" si="152"/>
        <v>3947.9644045036944</v>
      </c>
      <c r="AP25" s="6">
        <f t="shared" si="152"/>
        <v>4204.760855998049</v>
      </c>
      <c r="AQ25" s="6">
        <f t="shared" si="152"/>
        <v>4457.4272408748384</v>
      </c>
      <c r="AR25" s="6">
        <f t="shared" si="152"/>
        <v>4705.4316309516016</v>
      </c>
      <c r="AS25" s="6">
        <f t="shared" si="152"/>
        <v>4948.4895067507323</v>
      </c>
      <c r="AT25" s="6">
        <f t="shared" si="152"/>
        <v>5186.512497273874</v>
      </c>
      <c r="AU25" s="6">
        <f t="shared" si="152"/>
        <v>5419.5586057651017</v>
      </c>
      <c r="AV25" s="6">
        <f t="shared" si="152"/>
        <v>5647.7876921792622</v>
      </c>
      <c r="AW25" s="6">
        <f t="shared" si="152"/>
        <v>5871.4241633255715</v>
      </c>
      <c r="AX25" s="71">
        <f t="shared" si="152"/>
        <v>6090.7274249963411</v>
      </c>
      <c r="AY25" s="6">
        <f t="shared" si="152"/>
        <v>6305.9697161999102</v>
      </c>
      <c r="AZ25" s="6">
        <f t="shared" si="152"/>
        <v>6517.4204157984759</v>
      </c>
      <c r="BA25" s="6">
        <f t="shared" si="152"/>
        <v>6725.3356877716669</v>
      </c>
      <c r="BB25" s="6">
        <f t="shared" si="152"/>
        <v>6929.9523115110078</v>
      </c>
      <c r="BC25" s="6">
        <f t="shared" si="152"/>
        <v>7131.4846429598992</v>
      </c>
      <c r="BD25" s="6">
        <f t="shared" si="152"/>
        <v>7330.123808618926</v>
      </c>
      <c r="BE25" s="6">
        <f t="shared" si="152"/>
        <v>7526.0384063771235</v>
      </c>
      <c r="BF25" s="6">
        <f>BE$25+BF24</f>
        <v>7719.3761507342424</v>
      </c>
      <c r="BG25" s="6">
        <f t="shared" si="152"/>
        <v>7910.2660432085022</v>
      </c>
      <c r="BH25" s="71">
        <f t="shared" si="152"/>
        <v>8098.8207672839362</v>
      </c>
    </row>
    <row r="26" spans="1:62" ht="15.75" thickBot="1" x14ac:dyDescent="0.3">
      <c r="A26" s="13" t="s">
        <v>69</v>
      </c>
      <c r="B26" s="17">
        <f>AX25</f>
        <v>6090.7274249963411</v>
      </c>
      <c r="C26" s="73">
        <f>AX25/$AX$4</f>
        <v>0.15452238594351866</v>
      </c>
      <c r="D26" s="4" t="s">
        <v>9</v>
      </c>
      <c r="E26" s="5">
        <f>SUM(F26:AF26)</f>
        <v>10696446.38625836</v>
      </c>
      <c r="F26">
        <f>(F3-F25)^2</f>
        <v>3.2154119136874661</v>
      </c>
      <c r="G26">
        <f t="shared" ref="G26:AF26" si="153">(G3-G25)^2</f>
        <v>17.435431288557655</v>
      </c>
      <c r="H26">
        <f t="shared" si="153"/>
        <v>53.152993833913328</v>
      </c>
      <c r="I26">
        <f t="shared" si="153"/>
        <v>127.96725553599799</v>
      </c>
      <c r="J26">
        <f t="shared" si="153"/>
        <v>270.619856799807</v>
      </c>
      <c r="K26">
        <f t="shared" si="153"/>
        <v>527.12114014759925</v>
      </c>
      <c r="L26">
        <f t="shared" si="153"/>
        <v>969.88565670935043</v>
      </c>
      <c r="M26">
        <f t="shared" si="153"/>
        <v>1711.1904159774483</v>
      </c>
      <c r="N26">
        <f t="shared" si="153"/>
        <v>2922.7260291299872</v>
      </c>
      <c r="O26">
        <f t="shared" si="153"/>
        <v>4863.653233167458</v>
      </c>
      <c r="P26">
        <f t="shared" si="153"/>
        <v>7921.1589245989471</v>
      </c>
      <c r="Q26">
        <f t="shared" si="153"/>
        <v>12664.5339183939</v>
      </c>
      <c r="R26">
        <f t="shared" si="153"/>
        <v>19919.601312818751</v>
      </c>
      <c r="S26">
        <f t="shared" si="153"/>
        <v>30843.77348394912</v>
      </c>
      <c r="T26">
        <f t="shared" si="153"/>
        <v>47009.696555879324</v>
      </c>
      <c r="U26">
        <f t="shared" si="153"/>
        <v>70304.763122351898</v>
      </c>
      <c r="V26">
        <f t="shared" si="153"/>
        <v>103928.89461650049</v>
      </c>
      <c r="W26">
        <f t="shared" si="153"/>
        <v>153273.54107183995</v>
      </c>
      <c r="X26">
        <f t="shared" si="153"/>
        <v>222935.28476207738</v>
      </c>
      <c r="Y26">
        <f t="shared" si="153"/>
        <v>320305.21882143017</v>
      </c>
      <c r="Z26">
        <f t="shared" si="153"/>
        <v>455259.68314757076</v>
      </c>
      <c r="AA26">
        <f t="shared" si="153"/>
        <v>638500.23248648702</v>
      </c>
      <c r="AB26" s="43">
        <f t="shared" si="153"/>
        <v>882473.42551024957</v>
      </c>
      <c r="AC26" s="44">
        <f t="shared" si="153"/>
        <v>1202542.8249465025</v>
      </c>
      <c r="AD26" s="44">
        <f t="shared" si="153"/>
        <v>1615354.0228953115</v>
      </c>
      <c r="AE26" s="44">
        <f t="shared" si="153"/>
        <v>2133910.7865743055</v>
      </c>
      <c r="AF26" s="45">
        <f t="shared" si="153"/>
        <v>2767831.9766835892</v>
      </c>
    </row>
    <row r="27" spans="1:62" ht="15.75" thickBot="1" x14ac:dyDescent="0.3">
      <c r="A27" s="13" t="s">
        <v>70</v>
      </c>
      <c r="B27" s="66">
        <f>BH25</f>
        <v>8098.8207672839362</v>
      </c>
      <c r="C27" s="75">
        <f>BH25/$BH$4</f>
        <v>0.17853734921737199</v>
      </c>
      <c r="D27" s="4" t="s">
        <v>10</v>
      </c>
      <c r="E27" s="5">
        <f>SUM(F27:AF27)</f>
        <v>10917.790431804879</v>
      </c>
      <c r="F27">
        <f>SQRT(F26)</f>
        <v>1.7931569685020512</v>
      </c>
      <c r="G27">
        <f t="shared" ref="G27:AF27" si="154">SQRT(G26)</f>
        <v>4.1755755637465901</v>
      </c>
      <c r="H27">
        <f t="shared" si="154"/>
        <v>7.2906099768066959</v>
      </c>
      <c r="I27">
        <f t="shared" si="154"/>
        <v>11.312261291890229</v>
      </c>
      <c r="J27">
        <f t="shared" si="154"/>
        <v>16.4505275538448</v>
      </c>
      <c r="K27">
        <f t="shared" si="154"/>
        <v>22.959118888746563</v>
      </c>
      <c r="L27">
        <f t="shared" si="154"/>
        <v>31.142987279793029</v>
      </c>
      <c r="M27">
        <f t="shared" si="154"/>
        <v>41.366537394099694</v>
      </c>
      <c r="N27">
        <f t="shared" si="154"/>
        <v>54.062242176309958</v>
      </c>
      <c r="O27">
        <f t="shared" si="154"/>
        <v>69.739896997109611</v>
      </c>
      <c r="P27">
        <f t="shared" si="154"/>
        <v>89.000892830347198</v>
      </c>
      <c r="Q27">
        <f t="shared" si="154"/>
        <v>112.53681139251236</v>
      </c>
      <c r="R27">
        <f t="shared" si="154"/>
        <v>141.13681770827466</v>
      </c>
      <c r="S27">
        <f t="shared" si="154"/>
        <v>175.62395475546359</v>
      </c>
      <c r="T27">
        <f t="shared" si="154"/>
        <v>216.81719617198107</v>
      </c>
      <c r="U27">
        <f t="shared" si="154"/>
        <v>265.15045374721103</v>
      </c>
      <c r="V27">
        <f t="shared" si="154"/>
        <v>322.3800468647222</v>
      </c>
      <c r="W27">
        <f t="shared" si="154"/>
        <v>391.50164887499511</v>
      </c>
      <c r="X27">
        <f t="shared" si="154"/>
        <v>472.1602320844878</v>
      </c>
      <c r="Y27">
        <f t="shared" si="154"/>
        <v>565.95513852374393</v>
      </c>
      <c r="Z27">
        <f t="shared" si="154"/>
        <v>674.72934066006849</v>
      </c>
      <c r="AA27">
        <f t="shared" si="154"/>
        <v>799.06209551353834</v>
      </c>
      <c r="AB27" s="43">
        <f t="shared" si="154"/>
        <v>939.40056712259309</v>
      </c>
      <c r="AC27" s="44">
        <f t="shared" si="154"/>
        <v>1096.6051362940548</v>
      </c>
      <c r="AD27" s="44">
        <f t="shared" si="154"/>
        <v>1270.9657835265714</v>
      </c>
      <c r="AE27" s="44">
        <f t="shared" si="154"/>
        <v>1460.7911509090907</v>
      </c>
      <c r="AF27" s="45">
        <f t="shared" si="154"/>
        <v>1663.6802507343739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6.786035192782311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12.499375015215925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27.618256268196291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48.513985654759182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94.72193938491165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155.98972626329942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3253.5673962868086</v>
      </c>
      <c r="C34" s="74">
        <f>AN34/$AN$4</f>
        <v>9.7205875862600669E-2</v>
      </c>
      <c r="D34" s="4" t="s">
        <v>8</v>
      </c>
      <c r="F34" s="12">
        <f>$E$3+$C33*(1/(1+EXP(-$A33*(F32-$B33))))</f>
        <v>19.511546166421226</v>
      </c>
      <c r="G34" s="12">
        <f t="shared" ref="G34:BH34" si="156">$E$3+$C33*(1/(1+EXP(-$A33*(G32-$B33))))</f>
        <v>24.00912137730074</v>
      </c>
      <c r="H34" s="12">
        <f t="shared" si="156"/>
        <v>29.535376216517758</v>
      </c>
      <c r="I34" s="12">
        <f t="shared" si="156"/>
        <v>36.321411409300069</v>
      </c>
      <c r="J34" s="12">
        <f t="shared" si="156"/>
        <v>44.648115421532601</v>
      </c>
      <c r="K34" s="12">
        <f t="shared" si="156"/>
        <v>54.855805907453394</v>
      </c>
      <c r="L34" s="12">
        <f t="shared" si="156"/>
        <v>67.355180922669319</v>
      </c>
      <c r="M34" s="12">
        <f t="shared" si="156"/>
        <v>82.639454853771028</v>
      </c>
      <c r="N34" s="12">
        <f t="shared" si="156"/>
        <v>101.29734419369515</v>
      </c>
      <c r="O34" s="12">
        <f t="shared" si="156"/>
        <v>124.02624816369672</v>
      </c>
      <c r="P34" s="12">
        <f t="shared" si="156"/>
        <v>151.64450443189301</v>
      </c>
      <c r="Q34" s="12">
        <f t="shared" si="156"/>
        <v>185.10095889597338</v>
      </c>
      <c r="R34" s="12">
        <f t="shared" si="156"/>
        <v>225.4792544413468</v>
      </c>
      <c r="S34" s="12">
        <f t="shared" si="156"/>
        <v>273.99324009610598</v>
      </c>
      <c r="T34" s="12">
        <f t="shared" si="156"/>
        <v>331.96882964609688</v>
      </c>
      <c r="U34" s="12">
        <f t="shared" si="156"/>
        <v>400.80672598866335</v>
      </c>
      <c r="V34" s="12">
        <f t="shared" si="156"/>
        <v>481.92008363028521</v>
      </c>
      <c r="W34" s="12">
        <f t="shared" si="156"/>
        <v>576.64202301519686</v>
      </c>
      <c r="X34" s="12">
        <f t="shared" si="156"/>
        <v>686.10070341125686</v>
      </c>
      <c r="Y34" s="12">
        <f t="shared" si="156"/>
        <v>811.06510742874229</v>
      </c>
      <c r="Z34" s="12">
        <f t="shared" si="156"/>
        <v>951.77299266232444</v>
      </c>
      <c r="AA34" s="12">
        <f t="shared" si="156"/>
        <v>1107.7627189256239</v>
      </c>
      <c r="AB34" s="52">
        <f t="shared" si="156"/>
        <v>1277.7403202717646</v>
      </c>
      <c r="AC34" s="53">
        <f t="shared" si="156"/>
        <v>1459.5181359303397</v>
      </c>
      <c r="AD34" s="53">
        <f t="shared" si="156"/>
        <v>1650.0570262419553</v>
      </c>
      <c r="AE34" s="53">
        <f t="shared" si="156"/>
        <v>1845.6281386770213</v>
      </c>
      <c r="AF34" s="54">
        <f t="shared" si="156"/>
        <v>2042.0843542956568</v>
      </c>
      <c r="AG34" s="54">
        <f>$E$3+$C33*(1/(1+EXP(-$A33*(AG32-$B33))))</f>
        <v>2235.2033210986506</v>
      </c>
      <c r="AH34" s="54">
        <f t="shared" si="156"/>
        <v>2421.0437491659477</v>
      </c>
      <c r="AI34" s="54">
        <f t="shared" si="156"/>
        <v>2596.2527566374324</v>
      </c>
      <c r="AJ34" s="54">
        <f t="shared" si="156"/>
        <v>2758.2761888061827</v>
      </c>
      <c r="AK34" s="54">
        <f t="shared" si="156"/>
        <v>2905.4500012292501</v>
      </c>
      <c r="AL34" s="54">
        <f t="shared" si="156"/>
        <v>3036.9787893153548</v>
      </c>
      <c r="AM34" s="54">
        <f t="shared" si="156"/>
        <v>3152.8282427000249</v>
      </c>
      <c r="AN34" s="69">
        <f t="shared" si="156"/>
        <v>3253.5673962868086</v>
      </c>
      <c r="AO34" s="54">
        <f t="shared" si="156"/>
        <v>3340.1949512814344</v>
      </c>
      <c r="AP34" s="54">
        <f t="shared" si="156"/>
        <v>3413.9756774830385</v>
      </c>
      <c r="AQ34" s="54">
        <f t="shared" si="156"/>
        <v>3476.3024905400862</v>
      </c>
      <c r="AR34" s="54">
        <f t="shared" si="156"/>
        <v>3528.5904875948336</v>
      </c>
      <c r="AS34" s="54">
        <f t="shared" si="156"/>
        <v>3572.2025647583205</v>
      </c>
      <c r="AT34" s="54">
        <f t="shared" si="156"/>
        <v>3608.4024107766431</v>
      </c>
      <c r="AU34" s="54">
        <f t="shared" si="156"/>
        <v>3638.3291136608141</v>
      </c>
      <c r="AV34" s="54">
        <f t="shared" si="156"/>
        <v>3662.9875534920448</v>
      </c>
      <c r="AW34" s="54">
        <f t="shared" si="156"/>
        <v>3683.249492060761</v>
      </c>
      <c r="AX34" s="69">
        <f t="shared" si="156"/>
        <v>3699.8613129323744</v>
      </c>
      <c r="AY34" s="54">
        <f t="shared" si="156"/>
        <v>3713.4554160010198</v>
      </c>
      <c r="AZ34" s="54">
        <f t="shared" si="156"/>
        <v>3724.5631814641888</v>
      </c>
      <c r="BA34" s="54">
        <f t="shared" si="156"/>
        <v>3733.6281393326667</v>
      </c>
      <c r="BB34" s="54">
        <f t="shared" si="156"/>
        <v>3741.0185154831488</v>
      </c>
      <c r="BC34" s="54">
        <f t="shared" si="156"/>
        <v>3747.0387013863597</v>
      </c>
      <c r="BD34" s="54">
        <f t="shared" si="156"/>
        <v>3751.9394463987574</v>
      </c>
      <c r="BE34" s="54">
        <f t="shared" si="156"/>
        <v>3755.9267314145527</v>
      </c>
      <c r="BF34" s="54">
        <f t="shared" si="156"/>
        <v>3759.1693778331278</v>
      </c>
      <c r="BG34" s="54">
        <f t="shared" si="156"/>
        <v>3761.8054971364336</v>
      </c>
      <c r="BH34" s="69">
        <f t="shared" si="156"/>
        <v>3763.9479092354363</v>
      </c>
    </row>
    <row r="35" spans="1:60" ht="15.75" thickBot="1" x14ac:dyDescent="0.3">
      <c r="A35" s="13" t="s">
        <v>69</v>
      </c>
      <c r="B35" s="17">
        <f>AX34</f>
        <v>3699.8613129323744</v>
      </c>
      <c r="C35" s="73">
        <f>AX34/$AX$4</f>
        <v>9.3865864919209299E-2</v>
      </c>
      <c r="D35" s="4" t="s">
        <v>9</v>
      </c>
      <c r="E35" s="5">
        <f>SUM(F35:AF35)</f>
        <v>18079099.703986682</v>
      </c>
      <c r="F35" s="3">
        <f>(F34-F$3)^2</f>
        <v>380.59701792686724</v>
      </c>
      <c r="G35" s="3">
        <f t="shared" ref="G35:AF35" si="157">(G34-G$3)^2</f>
        <v>576.27433236682919</v>
      </c>
      <c r="H35" s="3">
        <f t="shared" si="157"/>
        <v>872.09695419575246</v>
      </c>
      <c r="I35" s="3">
        <f t="shared" si="157"/>
        <v>1318.9146042066218</v>
      </c>
      <c r="J35" s="3">
        <f t="shared" si="157"/>
        <v>1992.9878214390867</v>
      </c>
      <c r="K35" s="3">
        <f t="shared" si="157"/>
        <v>3008.483601323373</v>
      </c>
      <c r="L35" s="3">
        <f t="shared" si="157"/>
        <v>4535.763539264668</v>
      </c>
      <c r="M35" s="3">
        <f t="shared" si="157"/>
        <v>6827.9957879840385</v>
      </c>
      <c r="N35" s="3">
        <f t="shared" si="157"/>
        <v>10259.440495378398</v>
      </c>
      <c r="O35" s="3">
        <f t="shared" si="157"/>
        <v>15379.90560409751</v>
      </c>
      <c r="P35" s="3">
        <f t="shared" si="157"/>
        <v>22992.444892044467</v>
      </c>
      <c r="Q35" s="3">
        <f t="shared" si="157"/>
        <v>34255.701673688571</v>
      </c>
      <c r="R35" s="3">
        <f t="shared" si="157"/>
        <v>50821.955690052535</v>
      </c>
      <c r="S35" s="3">
        <f t="shared" si="157"/>
        <v>74976.976246808947</v>
      </c>
      <c r="T35" s="3">
        <f t="shared" si="157"/>
        <v>109792.04690783813</v>
      </c>
      <c r="U35" s="3">
        <f t="shared" si="157"/>
        <v>158984.72372430275</v>
      </c>
      <c r="V35" s="3">
        <f t="shared" si="157"/>
        <v>228391.99868972387</v>
      </c>
      <c r="W35" s="3">
        <f t="shared" si="157"/>
        <v>327078.53057440673</v>
      </c>
      <c r="X35" s="3">
        <f t="shared" si="157"/>
        <v>462654.66433341295</v>
      </c>
      <c r="Y35" s="3">
        <f t="shared" si="157"/>
        <v>646097.56425982306</v>
      </c>
      <c r="Z35" s="3">
        <f t="shared" si="157"/>
        <v>890396.15138753573</v>
      </c>
      <c r="AA35" s="3">
        <f t="shared" si="157"/>
        <v>1207053.9997873402</v>
      </c>
      <c r="AB35" s="46">
        <f t="shared" si="157"/>
        <v>1606038.151141128</v>
      </c>
      <c r="AC35" s="47">
        <f t="shared" si="157"/>
        <v>2095851.8804731376</v>
      </c>
      <c r="AD35" s="47">
        <f t="shared" si="157"/>
        <v>2680003.1296458766</v>
      </c>
      <c r="AE35" s="47">
        <f t="shared" si="157"/>
        <v>3350261.7597024906</v>
      </c>
      <c r="AF35" s="48">
        <f t="shared" si="157"/>
        <v>4088295.5650988887</v>
      </c>
    </row>
    <row r="36" spans="1:60" ht="15.75" thickBot="1" x14ac:dyDescent="0.3">
      <c r="A36" s="13" t="s">
        <v>70</v>
      </c>
      <c r="B36" s="66">
        <f>BH34</f>
        <v>3763.9479092354363</v>
      </c>
      <c r="C36" s="75">
        <f>BH34/$BH$4</f>
        <v>8.2975695056964643E-2</v>
      </c>
      <c r="D36" s="4" t="s">
        <v>10</v>
      </c>
      <c r="E36" s="5">
        <f>SUM(F36:AF36)</f>
        <v>14930.656618228606</v>
      </c>
      <c r="F36">
        <f>SQRT(F35)</f>
        <v>19.508895866421227</v>
      </c>
      <c r="G36">
        <f t="shared" ref="G36:AF36" si="158">SQRT(G35)</f>
        <v>24.00571457730074</v>
      </c>
      <c r="H36">
        <f t="shared" si="158"/>
        <v>29.531287716517756</v>
      </c>
      <c r="I36">
        <f t="shared" si="158"/>
        <v>36.316863909300068</v>
      </c>
      <c r="J36">
        <f t="shared" si="158"/>
        <v>44.642892171532601</v>
      </c>
      <c r="K36">
        <f t="shared" si="158"/>
        <v>54.849645407453394</v>
      </c>
      <c r="L36">
        <f t="shared" si="158"/>
        <v>67.348077472669317</v>
      </c>
      <c r="M36">
        <f t="shared" si="158"/>
        <v>82.63168755377103</v>
      </c>
      <c r="N36">
        <f t="shared" si="158"/>
        <v>101.28889620969515</v>
      </c>
      <c r="O36">
        <f t="shared" si="158"/>
        <v>124.01574740369672</v>
      </c>
      <c r="P36">
        <f t="shared" si="158"/>
        <v>151.63259838189302</v>
      </c>
      <c r="Q36">
        <f t="shared" si="158"/>
        <v>185.08295889597338</v>
      </c>
      <c r="R36">
        <f t="shared" si="158"/>
        <v>225.43725444134679</v>
      </c>
      <c r="S36">
        <f t="shared" si="158"/>
        <v>273.819240096106</v>
      </c>
      <c r="T36">
        <f t="shared" si="158"/>
        <v>331.34882964609687</v>
      </c>
      <c r="U36">
        <f t="shared" si="158"/>
        <v>398.72888498866337</v>
      </c>
      <c r="V36">
        <f t="shared" si="158"/>
        <v>477.90375463028522</v>
      </c>
      <c r="W36">
        <f t="shared" si="158"/>
        <v>571.90779901519682</v>
      </c>
      <c r="X36">
        <f t="shared" si="158"/>
        <v>680.18722741125691</v>
      </c>
      <c r="Y36">
        <f t="shared" si="158"/>
        <v>803.80194342874233</v>
      </c>
      <c r="Z36">
        <f t="shared" si="158"/>
        <v>943.60804966232445</v>
      </c>
      <c r="AA36">
        <f t="shared" si="158"/>
        <v>1098.6600929256238</v>
      </c>
      <c r="AB36" s="43">
        <f t="shared" si="158"/>
        <v>1267.2956052717645</v>
      </c>
      <c r="AC36" s="44">
        <f t="shared" si="158"/>
        <v>1447.7057299303397</v>
      </c>
      <c r="AD36" s="44">
        <f t="shared" si="158"/>
        <v>1637.0715102419554</v>
      </c>
      <c r="AE36" s="44">
        <f t="shared" si="158"/>
        <v>1830.3720276770214</v>
      </c>
      <c r="AF36" s="45">
        <f t="shared" si="158"/>
        <v>2021.9534032956567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6.590819529219992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15.420171651319933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28.23663817069513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49.623078379344093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95.343592121030838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154.15117662851014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203.5294204375673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118.06741320601668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-5538.0550647867176</v>
      </c>
    </row>
    <row r="44" spans="1:60" ht="15.75" thickBot="1" x14ac:dyDescent="0.3">
      <c r="A44" s="13" t="s">
        <v>68</v>
      </c>
      <c r="B44" s="65">
        <f>AN44</f>
        <v>3530.9629295365467</v>
      </c>
      <c r="C44" s="74">
        <f>AN44/$AN$4</f>
        <v>0.10549354059660546</v>
      </c>
      <c r="D44" s="4" t="s">
        <v>8</v>
      </c>
      <c r="F44" s="12">
        <f>$E$3+$C43*E4*(1/(1+EXP(-$A43*(F42-$B43))))</f>
        <v>16.219665576529774</v>
      </c>
      <c r="G44" s="12">
        <f>$E$3+$C43*F4*(1/(1+EXP(-$A43*(G42-$B43))))</f>
        <v>20.46722444699456</v>
      </c>
      <c r="H44" s="12">
        <f t="shared" ref="H44:AF44" si="188">$E$3+$C43*G4*(1/(1+EXP(-$A43*(H42-$B43))))</f>
        <v>25.763987684237676</v>
      </c>
      <c r="I44" s="12">
        <f t="shared" si="188"/>
        <v>32.354807213457669</v>
      </c>
      <c r="J44" s="12">
        <f t="shared" si="188"/>
        <v>40.53726472202937</v>
      </c>
      <c r="K44" s="12">
        <f>$E$3+$C43*J4*(1/(1+EXP(-$A43*(K42-$B43))))</f>
        <v>50.67129904498421</v>
      </c>
      <c r="L44" s="12">
        <f t="shared" si="188"/>
        <v>63.1898161641287</v>
      </c>
      <c r="M44" s="12">
        <f t="shared" si="188"/>
        <v>78.609987815448633</v>
      </c>
      <c r="N44" s="12">
        <f t="shared" si="188"/>
        <v>97.544694582844329</v>
      </c>
      <c r="O44" s="12">
        <f t="shared" si="188"/>
        <v>120.71322190402353</v>
      </c>
      <c r="P44" s="12">
        <f t="shared" si="188"/>
        <v>148.94986007471866</v>
      </c>
      <c r="Q44" s="12">
        <f t="shared" si="188"/>
        <v>183.20849498030094</v>
      </c>
      <c r="R44" s="12">
        <f t="shared" si="188"/>
        <v>224.5606381384454</v>
      </c>
      <c r="S44" s="12">
        <f t="shared" si="188"/>
        <v>274.18371651778949</v>
      </c>
      <c r="T44" s="12">
        <f t="shared" si="188"/>
        <v>333.33598142588858</v>
      </c>
      <c r="U44" s="12">
        <f t="shared" si="188"/>
        <v>403.31434788013593</v>
      </c>
      <c r="V44" s="12">
        <f t="shared" si="188"/>
        <v>485.39217085965583</v>
      </c>
      <c r="W44" s="12">
        <f t="shared" si="188"/>
        <v>580.73576298068667</v>
      </c>
      <c r="X44" s="12">
        <f t="shared" si="188"/>
        <v>690.30162779060811</v>
      </c>
      <c r="Y44" s="12">
        <f t="shared" si="188"/>
        <v>814.72090242665593</v>
      </c>
      <c r="Z44" s="12">
        <f t="shared" si="188"/>
        <v>954.18283042202859</v>
      </c>
      <c r="AA44" s="12">
        <f t="shared" si="188"/>
        <v>1108.3340070505387</v>
      </c>
      <c r="AB44" s="52">
        <f t="shared" si="188"/>
        <v>1276.2128746538961</v>
      </c>
      <c r="AC44" s="53">
        <f t="shared" si="188"/>
        <v>1456.2376389888116</v>
      </c>
      <c r="AD44" s="53">
        <f t="shared" si="188"/>
        <v>1646.2593466316466</v>
      </c>
      <c r="AE44" s="53">
        <f t="shared" si="188"/>
        <v>1843.6808567105286</v>
      </c>
      <c r="AF44" s="54">
        <f t="shared" si="188"/>
        <v>2045.6293618072723</v>
      </c>
      <c r="AG44" s="54">
        <f t="shared" ref="AG44" si="189">$E$3+$C43*AF4*(1/(1+EXP(-$A43*(AG42-$B43))))</f>
        <v>2249.1587822448396</v>
      </c>
      <c r="AH44" s="54">
        <f t="shared" ref="AH44" si="190">$E$3+$C43*AG4*(1/(1+EXP(-$A43*(AH42-$B43))))</f>
        <v>2501.1821991337779</v>
      </c>
      <c r="AI44" s="54">
        <f t="shared" ref="AI44" si="191">$E$3+$C43*AH4*(1/(1+EXP(-$A43*(AI42-$B43))))</f>
        <v>2649.9974923788341</v>
      </c>
      <c r="AJ44" s="54">
        <f t="shared" ref="AJ44" si="192">$E$3+$C43*AI4*(1/(1+EXP(-$A43*(AJ42-$B43))))</f>
        <v>2842.7110852204651</v>
      </c>
      <c r="AK44" s="54">
        <f t="shared" ref="AK44" si="193">$E$3+$C43*AJ4*(1/(1+EXP(-$A43*(AK42-$B43))))</f>
        <v>3028.0080439845001</v>
      </c>
      <c r="AL44" s="54">
        <f t="shared" ref="AL44" si="194">$E$3+$C43*AK4*(1/(1+EXP(-$A43*(AL42-$B43))))</f>
        <v>3204.8130315579501</v>
      </c>
      <c r="AM44" s="54">
        <f t="shared" ref="AM44" si="195">$E$3+$C43*AL4*(1/(1+EXP(-$A43*(AM42-$B43))))</f>
        <v>3372.5270264475694</v>
      </c>
      <c r="AN44" s="69">
        <f t="shared" ref="AN44" si="196">$E$3+$C43*AM4*(1/(1+EXP(-$A43*(AN42-$B43))))</f>
        <v>3530.9629295365467</v>
      </c>
      <c r="AO44" s="54">
        <f t="shared" ref="AO44" si="197">$E$3+$C43*AN4*(1/(1+EXP(-$A43*(AO42-$B43))))</f>
        <v>3680.2652262336451</v>
      </c>
      <c r="AP44" s="54">
        <f t="shared" ref="AP44" si="198">$E$3+$C43*AO4*(1/(1+EXP(-$A43*(AP42-$B43))))</f>
        <v>3820.8262969984271</v>
      </c>
      <c r="AQ44" s="54">
        <f t="shared" ref="AQ44" si="199">$E$3+$C43*AP4*(1/(1+EXP(-$A43*(AQ42-$B43))))</f>
        <v>3953.2083572530487</v>
      </c>
      <c r="AR44" s="54">
        <f t="shared" ref="AR44" si="200">$E$3+$C43*AQ4*(1/(1+EXP(-$A43*(AR42-$B43))))</f>
        <v>4078.0763109787904</v>
      </c>
      <c r="AS44" s="54">
        <f t="shared" ref="AS44" si="201">$E$3+$C43*AR4*(1/(1+EXP(-$A43*(AS42-$B43))))</f>
        <v>4196.1437241848071</v>
      </c>
      <c r="AT44" s="54">
        <f t="shared" ref="AT44" si="202">$E$3+$C43*AS4*(1/(1+EXP(-$A43*(AT42-$B43))))</f>
        <v>4308.1319360088146</v>
      </c>
      <c r="AU44" s="54">
        <f t="shared" ref="AU44" si="203">$E$3+$C43*AT4*(1/(1+EXP(-$A43*(AU42-$B43))))</f>
        <v>4414.7410021277328</v>
      </c>
      <c r="AV44" s="54">
        <f t="shared" ref="AV44" si="204">$E$3+$C43*AU4*(1/(1+EXP(-$A43*(AV42-$B43))))</f>
        <v>4516.6305341668185</v>
      </c>
      <c r="AW44" s="54">
        <f t="shared" ref="AW44" si="205">$E$3+$C43*AV4*(1/(1+EXP(-$A43*(AW42-$B43))))</f>
        <v>4614.4083465862814</v>
      </c>
      <c r="AX44" s="69">
        <f t="shared" ref="AX44" si="206">$E$3+$C43*AW4*(1/(1+EXP(-$A43*(AX42-$B43))))</f>
        <v>4708.6249575928186</v>
      </c>
      <c r="AY44" s="54">
        <f t="shared" ref="AY44" si="207">$E$3+$C43*AX4*(1/(1+EXP(-$A43*(AY42-$B43))))</f>
        <v>4799.7722679015569</v>
      </c>
      <c r="AZ44" s="54">
        <f t="shared" ref="AZ44" si="208">$E$3+$C43*AY4*(1/(1+EXP(-$A43*(AZ42-$B43))))</f>
        <v>4888.2850640199613</v>
      </c>
      <c r="BA44" s="54">
        <f t="shared" ref="BA44" si="209">$E$3+$C43*AZ4*(1/(1+EXP(-$A43*(BA42-$B43))))</f>
        <v>4974.544304386558</v>
      </c>
      <c r="BB44" s="54">
        <f t="shared" ref="BB44" si="210">$E$3+$C43*BA4*(1/(1+EXP(-$A43*(BB42-$B43))))</f>
        <v>5058.881418966379</v>
      </c>
      <c r="BC44" s="54">
        <f t="shared" ref="BC44" si="211">$E$3+$C43*BB4*(1/(1+EXP(-$A43*(BC42-$B43))))</f>
        <v>5141.5830758443326</v>
      </c>
      <c r="BD44" s="54">
        <f t="shared" ref="BD44" si="212">$E$3+$C43*BC4*(1/(1+EXP(-$A43*(BD42-$B43))))</f>
        <v>5222.8960424791358</v>
      </c>
      <c r="BE44" s="54">
        <f t="shared" ref="BE44" si="213">$E$3+$C43*BD4*(1/(1+EXP(-$A43*(BE42-$B43))))</f>
        <v>5303.0319002352953</v>
      </c>
      <c r="BF44" s="54">
        <f t="shared" ref="BF44" si="214">$E$3+$C43*BE4*(1/(1+EXP(-$A43*(BF42-$B43))))</f>
        <v>5382.1714661240048</v>
      </c>
      <c r="BG44" s="54">
        <f t="shared" ref="BG44" si="215">$E$3+$C43*BF4*(1/(1+EXP(-$A43*(BG42-$B43))))</f>
        <v>5460.4688429259031</v>
      </c>
      <c r="BH44" s="69">
        <f t="shared" ref="BH44" si="216">$E$3+$C43*BG4*(1/(1+EXP(-$A43*(BH42-$B43))))</f>
        <v>5538.0550647867176</v>
      </c>
    </row>
    <row r="45" spans="1:60" ht="15.75" thickBot="1" x14ac:dyDescent="0.3">
      <c r="A45" s="13" t="s">
        <v>69</v>
      </c>
      <c r="B45" s="17">
        <f>AX44</f>
        <v>4708.6249575928186</v>
      </c>
      <c r="C45" s="73">
        <f>AX44/$AX$4</f>
        <v>0.11945830312064552</v>
      </c>
      <c r="D45" s="4" t="s">
        <v>9</v>
      </c>
      <c r="E45" s="77">
        <f>SUM(F45:AF45)</f>
        <v>18082809.022815194</v>
      </c>
      <c r="F45" s="3">
        <f>(F44-F$3)^2</f>
        <v>262.99158447920007</v>
      </c>
      <c r="G45" s="3">
        <f t="shared" ref="G45:AF45" si="217">(G44-G$3)^2</f>
        <v>418.76783268944598</v>
      </c>
      <c r="H45" s="3">
        <f t="shared" si="217"/>
        <v>663.57240598208887</v>
      </c>
      <c r="I45" s="3">
        <f t="shared" si="217"/>
        <v>1046.5393035281622</v>
      </c>
      <c r="J45" s="3">
        <f t="shared" si="217"/>
        <v>1642.8463858903087</v>
      </c>
      <c r="K45" s="3">
        <f t="shared" si="217"/>
        <v>2566.9562637824447</v>
      </c>
      <c r="L45" s="3">
        <f t="shared" si="217"/>
        <v>3992.0551859161201</v>
      </c>
      <c r="M45" s="3">
        <f t="shared" si="217"/>
        <v>6178.309069959214</v>
      </c>
      <c r="N45" s="3">
        <f t="shared" si="217"/>
        <v>9513.3194005905716</v>
      </c>
      <c r="O45" s="3">
        <f t="shared" si="217"/>
        <v>14569.146891571905</v>
      </c>
      <c r="P45" s="3">
        <f t="shared" si="217"/>
        <v>22182.514149069211</v>
      </c>
      <c r="Q45" s="3">
        <f t="shared" si="217"/>
        <v>33558.757451127662</v>
      </c>
      <c r="R45" s="3">
        <f t="shared" si="217"/>
        <v>50408.618871542189</v>
      </c>
      <c r="S45" s="3">
        <f t="shared" si="217"/>
        <v>75081.324746159371</v>
      </c>
      <c r="T45" s="3">
        <f t="shared" si="217"/>
        <v>110699.92429619223</v>
      </c>
      <c r="U45" s="3">
        <f t="shared" si="217"/>
        <v>160990.73445337338</v>
      </c>
      <c r="V45" s="3">
        <f t="shared" si="217"/>
        <v>231722.7011260924</v>
      </c>
      <c r="W45" s="3">
        <f t="shared" si="217"/>
        <v>331777.77290811948</v>
      </c>
      <c r="X45" s="3">
        <f t="shared" si="217"/>
        <v>468387.14231136453</v>
      </c>
      <c r="Y45" s="3">
        <f t="shared" si="217"/>
        <v>651987.99934509001</v>
      </c>
      <c r="Z45" s="3">
        <f t="shared" si="217"/>
        <v>894949.84332243796</v>
      </c>
      <c r="AA45" s="3">
        <f t="shared" si="217"/>
        <v>1208309.6290862744</v>
      </c>
      <c r="AB45" s="46">
        <f t="shared" si="217"/>
        <v>1602169.0339936106</v>
      </c>
      <c r="AC45" s="47">
        <f t="shared" si="217"/>
        <v>2086364.2536947825</v>
      </c>
      <c r="AD45" s="47">
        <f t="shared" si="217"/>
        <v>2667583.4058261728</v>
      </c>
      <c r="AE45" s="47">
        <f t="shared" si="217"/>
        <v>3343137.0507266116</v>
      </c>
      <c r="AF45" s="48">
        <f t="shared" si="217"/>
        <v>4102643.812182785</v>
      </c>
    </row>
    <row r="46" spans="1:60" ht="15.75" thickBot="1" x14ac:dyDescent="0.3">
      <c r="A46" s="13" t="s">
        <v>70</v>
      </c>
      <c r="B46" s="66">
        <f>BH44</f>
        <v>5538.0550647867176</v>
      </c>
      <c r="C46" s="75">
        <f>BH44/$BH$4</f>
        <v>0.12208563437791133</v>
      </c>
      <c r="D46" s="4" t="s">
        <v>10</v>
      </c>
      <c r="E46" s="5">
        <f>SUM(F46:AF46)</f>
        <v>14902.484284100286</v>
      </c>
      <c r="F46">
        <f>SQRT(F45)</f>
        <v>16.217015276529775</v>
      </c>
      <c r="G46">
        <f t="shared" ref="G46:AF46" si="218">SQRT(G45)</f>
        <v>20.46381764699456</v>
      </c>
      <c r="H46">
        <f t="shared" si="218"/>
        <v>25.759899184237675</v>
      </c>
      <c r="I46">
        <f t="shared" si="218"/>
        <v>32.350259713457667</v>
      </c>
      <c r="J46">
        <f t="shared" si="218"/>
        <v>40.53204147202937</v>
      </c>
      <c r="K46">
        <f t="shared" si="218"/>
        <v>50.66513854498421</v>
      </c>
      <c r="L46">
        <f t="shared" si="218"/>
        <v>63.182712714128698</v>
      </c>
      <c r="M46">
        <f t="shared" si="218"/>
        <v>78.602220515448636</v>
      </c>
      <c r="N46">
        <f t="shared" si="218"/>
        <v>97.536246598844329</v>
      </c>
      <c r="O46">
        <f t="shared" si="218"/>
        <v>120.70272114402353</v>
      </c>
      <c r="P46">
        <f t="shared" si="218"/>
        <v>148.93795402471866</v>
      </c>
      <c r="Q46">
        <f t="shared" si="218"/>
        <v>183.19049498030094</v>
      </c>
      <c r="R46">
        <f t="shared" si="218"/>
        <v>224.5186381384454</v>
      </c>
      <c r="S46">
        <f t="shared" si="218"/>
        <v>274.00971651778951</v>
      </c>
      <c r="T46">
        <f t="shared" si="218"/>
        <v>332.71598142588857</v>
      </c>
      <c r="U46">
        <f t="shared" si="218"/>
        <v>401.23650688013595</v>
      </c>
      <c r="V46">
        <f t="shared" si="218"/>
        <v>481.37584185965585</v>
      </c>
      <c r="W46">
        <f t="shared" si="218"/>
        <v>576.00153898068663</v>
      </c>
      <c r="X46">
        <f t="shared" si="218"/>
        <v>684.38815179060816</v>
      </c>
      <c r="Y46">
        <f t="shared" si="218"/>
        <v>807.45773842665596</v>
      </c>
      <c r="Z46">
        <f t="shared" si="218"/>
        <v>946.01788742202859</v>
      </c>
      <c r="AA46">
        <f t="shared" si="218"/>
        <v>1099.2313810505386</v>
      </c>
      <c r="AB46" s="43">
        <f t="shared" si="218"/>
        <v>1265.768159653896</v>
      </c>
      <c r="AC46" s="44">
        <f t="shared" si="218"/>
        <v>1444.4252329888116</v>
      </c>
      <c r="AD46" s="44">
        <f t="shared" si="218"/>
        <v>1633.2738306316467</v>
      </c>
      <c r="AE46" s="44">
        <f t="shared" si="218"/>
        <v>1828.4247457105287</v>
      </c>
      <c r="AF46" s="45">
        <f t="shared" si="218"/>
        <v>2025.4984108072722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3.836758419983445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7.8361687690102748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15.407599401213908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28.89753745222562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51.009554249878875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96.180335077009488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152.15721824347349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207.17143832147008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211.77584755061116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-7482.303174716124</v>
      </c>
    </row>
    <row r="54" spans="1:60" ht="15.75" thickBot="1" x14ac:dyDescent="0.3">
      <c r="A54" s="13" t="s">
        <v>68</v>
      </c>
      <c r="B54" s="65">
        <f>AN54</f>
        <v>3807.5220239087503</v>
      </c>
      <c r="C54" s="74">
        <f>AN54/$AN$4</f>
        <v>0.11375621529235591</v>
      </c>
      <c r="D54" s="4" t="s">
        <v>8</v>
      </c>
      <c r="F54" s="12">
        <f>$E$3+($C53/($C53+E5))*E4*(1/(1+EXP(-$A53*(F52-$B53))))</f>
        <v>13.054993960524017</v>
      </c>
      <c r="G54" s="12">
        <f t="shared" ref="G54:AF54" si="248">$E$3+($C53/($C53+F5))*F4*(1/(1+EXP(-$A53*(G52-$B53))))</f>
        <v>16.891752380507462</v>
      </c>
      <c r="H54" s="12">
        <f t="shared" si="248"/>
        <v>21.77833191541302</v>
      </c>
      <c r="I54" s="12">
        <f t="shared" si="248"/>
        <v>27.978629569244003</v>
      </c>
      <c r="J54" s="12">
        <f t="shared" si="248"/>
        <v>35.814798338254278</v>
      </c>
      <c r="K54" s="12">
        <f t="shared" si="248"/>
        <v>45.677025593300939</v>
      </c>
      <c r="L54" s="12">
        <f t="shared" si="248"/>
        <v>58.033688065889528</v>
      </c>
      <c r="M54" s="12">
        <f t="shared" si="248"/>
        <v>73.441287467103436</v>
      </c>
      <c r="N54" s="12">
        <f t="shared" si="248"/>
        <v>92.553280313532724</v>
      </c>
      <c r="O54" s="12">
        <f t="shared" si="248"/>
        <v>116.12657559698069</v>
      </c>
      <c r="P54" s="12">
        <f t="shared" si="248"/>
        <v>145.02411304920631</v>
      </c>
      <c r="Q54" s="12">
        <f t="shared" si="248"/>
        <v>180.21160757793987</v>
      </c>
      <c r="R54" s="12">
        <f t="shared" si="248"/>
        <v>222.74633844945691</v>
      </c>
      <c r="S54" s="12">
        <f t="shared" si="248"/>
        <v>273.75589269933579</v>
      </c>
      <c r="T54" s="12">
        <f t="shared" si="248"/>
        <v>334.40517751180016</v>
      </c>
      <c r="U54" s="12">
        <f t="shared" si="248"/>
        <v>405.85092082808205</v>
      </c>
      <c r="V54" s="12">
        <f t="shared" si="248"/>
        <v>489.1843467345422</v>
      </c>
      <c r="W54" s="12">
        <f t="shared" si="248"/>
        <v>585.36468181155169</v>
      </c>
      <c r="X54" s="12">
        <f t="shared" si="248"/>
        <v>695.14838117397267</v>
      </c>
      <c r="Y54" s="12">
        <f t="shared" si="248"/>
        <v>819.02102492436688</v>
      </c>
      <c r="Z54" s="12">
        <f t="shared" si="248"/>
        <v>957.14015848283645</v>
      </c>
      <c r="AA54" s="12">
        <f t="shared" si="248"/>
        <v>1109.2973767263099</v>
      </c>
      <c r="AB54" s="52">
        <f t="shared" si="248"/>
        <v>1274.906343201646</v>
      </c>
      <c r="AC54" s="53">
        <f t="shared" si="248"/>
        <v>1453.0202602901916</v>
      </c>
      <c r="AD54" s="53">
        <f t="shared" si="248"/>
        <v>1642.3781121604989</v>
      </c>
      <c r="AE54" s="53">
        <f t="shared" si="248"/>
        <v>1841.4747059305794</v>
      </c>
      <c r="AF54" s="54">
        <f t="shared" si="248"/>
        <v>2048.6461442520495</v>
      </c>
      <c r="AG54" s="54">
        <f t="shared" ref="AG54" si="249">$E$3+($C53/($C53+AF5))*AF4*(1/(1+EXP(-$A53*(AG52-$B53))))</f>
        <v>2262.1606362886059</v>
      </c>
      <c r="AH54" s="54">
        <f t="shared" ref="AH54" si="250">$E$3+($C53/($C53+AG5))*AG4*(1/(1+EXP(-$A53*(AH52-$B53))))</f>
        <v>2530.6198469566293</v>
      </c>
      <c r="AI54" s="54">
        <f t="shared" ref="AI54" si="251">$E$3+($C53/($C53+AH5))*AH4*(1/(1+EXP(-$A53*(AI52-$B53))))</f>
        <v>2701.4572308651327</v>
      </c>
      <c r="AJ54" s="54">
        <f t="shared" ref="AJ54" si="252">$E$3+($C53/($C53+AI5))*AI4*(1/(1+EXP(-$A53*(AJ52-$B53))))</f>
        <v>2924.1449522621606</v>
      </c>
      <c r="AK54" s="54">
        <f t="shared" ref="AK54" si="253">$E$3+($C53/($C53+AJ5))*AJ4*(1/(1+EXP(-$A53*(AK52-$B53))))</f>
        <v>3147.079661602023</v>
      </c>
      <c r="AL54" s="54">
        <f t="shared" ref="AL54" si="254">$E$3+($C53/($C53+AK5))*AK4*(1/(1+EXP(-$A53*(AL52-$B53))))</f>
        <v>3369.1757504932548</v>
      </c>
      <c r="AM54" s="54">
        <f t="shared" ref="AM54" si="255">$E$3+($C53/($C53+AL5))*AL4*(1/(1+EXP(-$A53*(AM52-$B53))))</f>
        <v>3589.5521531412733</v>
      </c>
      <c r="AN54" s="69">
        <f t="shared" ref="AN54" si="256">$E$3+($C53/($C53+AM5))*AM4*(1/(1+EXP(-$A53*(AN52-$B53))))</f>
        <v>3807.5220239087503</v>
      </c>
      <c r="AO54" s="54">
        <f t="shared" ref="AO54" si="257">$E$3+($C53/($C53+AN5))*AN4*(1/(1+EXP(-$A53*(AO52-$B53))))</f>
        <v>4022.5741951855621</v>
      </c>
      <c r="AP54" s="54">
        <f t="shared" ref="AP54" si="258">$E$3+($C53/($C53+AO5))*AO4*(1/(1+EXP(-$A53*(AP52-$B53))))</f>
        <v>4234.3500427361732</v>
      </c>
      <c r="AQ54" s="54">
        <f t="shared" ref="AQ54" si="259">$E$3+($C53/($C53+AP5))*AP4*(1/(1+EXP(-$A53*(AQ52-$B53))))</f>
        <v>4442.618707612929</v>
      </c>
      <c r="AR54" s="54">
        <f t="shared" ref="AR54" si="260">$E$3+($C53/($C53+AQ5))*AQ4*(1/(1+EXP(-$A53*(AR52-$B53))))</f>
        <v>4647.2528372793367</v>
      </c>
      <c r="AS54" s="54">
        <f t="shared" ref="AS54" si="261">$E$3+($C53/($C53+AR5))*AR4*(1/(1+EXP(-$A53*(AS52-$B53))))</f>
        <v>4848.2062609252016</v>
      </c>
      <c r="AT54" s="54">
        <f t="shared" ref="AT54" si="262">$E$3+($C53/($C53+AS5))*AS4*(1/(1+EXP(-$A53*(AT52-$B53))))</f>
        <v>5045.4943867302491</v>
      </c>
      <c r="AU54" s="54">
        <f t="shared" ref="AU54" si="263">$E$3+($C53/($C53+AT5))*AT4*(1/(1+EXP(-$A53*(AU52-$B53))))</f>
        <v>5239.1776320104445</v>
      </c>
      <c r="AV54" s="54">
        <f t="shared" ref="AV54" si="264">$E$3+($C53/($C53+AU5))*AU4*(1/(1+EXP(-$A53*(AV52-$B53))))</f>
        <v>5429.3478668321777</v>
      </c>
      <c r="AW54" s="54">
        <f t="shared" ref="AW54" si="265">$E$3+($C53/($C53+AV5))*AV4*(1/(1+EXP(-$A53*(AW52-$B53))))</f>
        <v>5616.1176458343234</v>
      </c>
      <c r="AX54" s="69">
        <f t="shared" ref="AX54" si="266">$E$3+($C53/($C53+AW5))*AW4*(1/(1+EXP(-$A53*(AX52-$B53))))</f>
        <v>5799.611893216389</v>
      </c>
      <c r="AY54" s="54">
        <f t="shared" ref="AY54" si="267">$E$3+($C53/($C53+AX5))*AX4*(1/(1+EXP(-$A53*(AY52-$B53))))</f>
        <v>5979.961664305778</v>
      </c>
      <c r="AZ54" s="54">
        <f t="shared" ref="AZ54" si="268">$E$3+($C53/($C53+AY5))*AY4*(1/(1+EXP(-$A53*(AZ52-$B53))))</f>
        <v>6157.299610163268</v>
      </c>
      <c r="BA54" s="54">
        <f t="shared" ref="BA54" si="269">$E$3+($C53/($C53+AZ5))*AZ4*(1/(1+EXP(-$A53*(BA52-$B53))))</f>
        <v>6331.7568010309105</v>
      </c>
      <c r="BB54" s="54">
        <f t="shared" ref="BB54" si="270">$E$3+($C53/($C53+BA5))*BA4*(1/(1+EXP(-$A53*(BB52-$B53))))</f>
        <v>6503.4606069481033</v>
      </c>
      <c r="BC54" s="54">
        <f t="shared" ref="BC54" si="271">$E$3+($C53/($C53+BB5))*BB4*(1/(1+EXP(-$A53*(BC52-$B53))))</f>
        <v>6672.5333807873794</v>
      </c>
      <c r="BD54" s="54">
        <f t="shared" ref="BD54" si="272">$E$3+($C53/($C53+BC5))*BC4*(1/(1+EXP(-$A53*(BD52-$B53))))</f>
        <v>6839.0917348659441</v>
      </c>
      <c r="BE54" s="54">
        <f t="shared" ref="BE54" si="273">$E$3+($C53/($C53+BD5))*BD4*(1/(1+EXP(-$A53*(BE52-$B53))))</f>
        <v>7003.2462441511288</v>
      </c>
      <c r="BF54" s="54">
        <f t="shared" ref="BF54" si="274">$E$3+($C53/($C53+BE5))*BE4*(1/(1+EXP(-$A53*(BF52-$B53))))</f>
        <v>7165.1014455054174</v>
      </c>
      <c r="BG54" s="54">
        <f t="shared" ref="BG54" si="275">$E$3+($C53/($C53+BF5))*BF4*(1/(1+EXP(-$A53*(BG52-$B53))))</f>
        <v>7324.756033040584</v>
      </c>
      <c r="BH54" s="69">
        <f t="shared" ref="BH54" si="276">$E$3+($C53/($C53+BG5))*BG4*(1/(1+EXP(-$A53*(BH52-$B53))))</f>
        <v>7482.303174716124</v>
      </c>
    </row>
    <row r="55" spans="1:60" ht="15.75" thickBot="1" x14ac:dyDescent="0.3">
      <c r="A55" s="13" t="s">
        <v>69</v>
      </c>
      <c r="B55" s="17">
        <f>AX54</f>
        <v>5799.611893216389</v>
      </c>
      <c r="C55" s="73">
        <f>AX54/$AX$4</f>
        <v>0.14713675473447119</v>
      </c>
      <c r="D55" s="4" t="s">
        <v>9</v>
      </c>
      <c r="E55" s="5">
        <f>SUM(F55:AF55)</f>
        <v>18086584.780132264</v>
      </c>
      <c r="F55" s="3">
        <f>(F54-F$3)^2</f>
        <v>170.36367503242147</v>
      </c>
      <c r="G55" s="3">
        <f t="shared" ref="G55:AF55" si="277">(G54-G$3)^2</f>
        <v>285.21621644664594</v>
      </c>
      <c r="H55" s="3">
        <f t="shared" si="277"/>
        <v>474.11767631365717</v>
      </c>
      <c r="I55" s="3">
        <f t="shared" si="277"/>
        <v>782.54926761679872</v>
      </c>
      <c r="J55" s="3">
        <f t="shared" si="277"/>
        <v>1282.3256680013214</v>
      </c>
      <c r="K55" s="3">
        <f t="shared" si="277"/>
        <v>2085.8279183704944</v>
      </c>
      <c r="L55" s="3">
        <f t="shared" si="277"/>
        <v>3367.0845221849868</v>
      </c>
      <c r="M55" s="3">
        <f t="shared" si="277"/>
        <v>5392.4818841323877</v>
      </c>
      <c r="N55" s="3">
        <f t="shared" si="277"/>
        <v>8564.5459909013261</v>
      </c>
      <c r="O55" s="3">
        <f t="shared" si="277"/>
        <v>13482.942835547299</v>
      </c>
      <c r="P55" s="3">
        <f t="shared" si="277"/>
        <v>21028.540178780662</v>
      </c>
      <c r="Q55" s="3">
        <f t="shared" si="277"/>
        <v>32469.73621195259</v>
      </c>
      <c r="R55" s="3">
        <f t="shared" si="277"/>
        <v>49597.222364210254</v>
      </c>
      <c r="S55" s="3">
        <f t="shared" si="277"/>
        <v>74847.052012950895</v>
      </c>
      <c r="T55" s="3">
        <f t="shared" si="277"/>
        <v>111412.54472658395</v>
      </c>
      <c r="U55" s="3">
        <f t="shared" si="277"/>
        <v>163032.69999385474</v>
      </c>
      <c r="V55" s="3">
        <f t="shared" si="277"/>
        <v>235388.00543246508</v>
      </c>
      <c r="W55" s="3">
        <f t="shared" si="277"/>
        <v>337131.72853845207</v>
      </c>
      <c r="X55" s="3">
        <f t="shared" si="277"/>
        <v>475044.75451017515</v>
      </c>
      <c r="Y55" s="3">
        <f t="shared" si="277"/>
        <v>658950.82477250381</v>
      </c>
      <c r="Z55" s="3">
        <f t="shared" si="277"/>
        <v>900553.95960069587</v>
      </c>
      <c r="AA55" s="3">
        <f t="shared" si="277"/>
        <v>1210428.489525727</v>
      </c>
      <c r="AB55" s="46">
        <f t="shared" si="277"/>
        <v>1598863.2091943575</v>
      </c>
      <c r="AC55" s="47">
        <f t="shared" si="277"/>
        <v>2077080.0792677379</v>
      </c>
      <c r="AD55" s="47">
        <f t="shared" si="277"/>
        <v>2654920.2324226508</v>
      </c>
      <c r="AE55" s="47">
        <f t="shared" si="277"/>
        <v>3335074.3564702198</v>
      </c>
      <c r="AF55" s="48">
        <f t="shared" si="277"/>
        <v>4114873.8892543991</v>
      </c>
    </row>
    <row r="56" spans="1:60" ht="15.75" thickBot="1" x14ac:dyDescent="0.3">
      <c r="A56" s="13" t="s">
        <v>70</v>
      </c>
      <c r="B56" s="66">
        <f>BH54</f>
        <v>7482.303174716124</v>
      </c>
      <c r="C56" s="75">
        <f>BH54/$BH$4</f>
        <v>0.16494630678220928</v>
      </c>
      <c r="D56" s="4" t="s">
        <v>10</v>
      </c>
      <c r="E56" s="5">
        <f>SUM(F56:AF56)</f>
        <v>14866.097844611115</v>
      </c>
      <c r="F56">
        <f>SQRT(F55)</f>
        <v>13.052343660524016</v>
      </c>
      <c r="G56">
        <f t="shared" ref="G56:AF56" si="278">SQRT(G55)</f>
        <v>16.888345580507462</v>
      </c>
      <c r="H56">
        <f t="shared" si="278"/>
        <v>21.774243415413018</v>
      </c>
      <c r="I56">
        <f t="shared" si="278"/>
        <v>27.974082069244002</v>
      </c>
      <c r="J56">
        <f t="shared" si="278"/>
        <v>35.809575088254277</v>
      </c>
      <c r="K56">
        <f t="shared" si="278"/>
        <v>45.670865093300939</v>
      </c>
      <c r="L56">
        <f t="shared" si="278"/>
        <v>58.026584615889526</v>
      </c>
      <c r="M56">
        <f t="shared" si="278"/>
        <v>73.433520167103438</v>
      </c>
      <c r="N56">
        <f t="shared" si="278"/>
        <v>92.544832329532724</v>
      </c>
      <c r="O56">
        <f t="shared" si="278"/>
        <v>116.11607483698069</v>
      </c>
      <c r="P56">
        <f t="shared" si="278"/>
        <v>145.01220699920631</v>
      </c>
      <c r="Q56">
        <f t="shared" si="278"/>
        <v>180.19360757793987</v>
      </c>
      <c r="R56">
        <f t="shared" si="278"/>
        <v>222.70433844945691</v>
      </c>
      <c r="S56">
        <f t="shared" si="278"/>
        <v>273.58189269933581</v>
      </c>
      <c r="T56">
        <f t="shared" si="278"/>
        <v>333.78517751180016</v>
      </c>
      <c r="U56">
        <f t="shared" si="278"/>
        <v>403.77307982808207</v>
      </c>
      <c r="V56">
        <f t="shared" si="278"/>
        <v>485.16801773454222</v>
      </c>
      <c r="W56">
        <f t="shared" si="278"/>
        <v>580.63045781155165</v>
      </c>
      <c r="X56">
        <f t="shared" si="278"/>
        <v>689.23490517397272</v>
      </c>
      <c r="Y56">
        <f t="shared" si="278"/>
        <v>811.75786092436692</v>
      </c>
      <c r="Z56">
        <f t="shared" si="278"/>
        <v>948.97521548283646</v>
      </c>
      <c r="AA56">
        <f t="shared" si="278"/>
        <v>1100.1947507263098</v>
      </c>
      <c r="AB56" s="43">
        <f t="shared" si="278"/>
        <v>1264.4616282016459</v>
      </c>
      <c r="AC56" s="44">
        <f t="shared" si="278"/>
        <v>1441.2078542901916</v>
      </c>
      <c r="AD56" s="44">
        <f t="shared" si="278"/>
        <v>1629.3925961604989</v>
      </c>
      <c r="AE56" s="44">
        <f t="shared" si="278"/>
        <v>1826.2185949305795</v>
      </c>
      <c r="AF56" s="45">
        <f t="shared" si="278"/>
        <v>2028.5151932520494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2.7787027350351625</v>
      </c>
      <c r="G62">
        <f t="shared" ref="G62:AF62" si="279">H63-G63</f>
        <v>3.8899198470852987</v>
      </c>
      <c r="H62">
        <f t="shared" si="279"/>
        <v>5.3425125411962018</v>
      </c>
      <c r="I62">
        <f t="shared" si="279"/>
        <v>7.2055205252273531</v>
      </c>
      <c r="J62">
        <f t="shared" si="279"/>
        <v>9.551874046071962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20.22940156782311</v>
      </c>
      <c r="N62">
        <f t="shared" si="279"/>
        <v>25.231142390375453</v>
      </c>
      <c r="O62">
        <f t="shared" si="279"/>
        <v>31.050484610825421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53.743911034487013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96.024281957936807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148.62023116131058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218.12986605830156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303.72369105036887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319.98346520622181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-10540.944672319849</v>
      </c>
    </row>
    <row r="63" spans="1:60" ht="15.75" thickBot="1" x14ac:dyDescent="0.3">
      <c r="A63" s="13" t="s">
        <v>68</v>
      </c>
      <c r="B63" s="65">
        <f>AN63</f>
        <v>4221.5775478497344</v>
      </c>
      <c r="C63" s="74">
        <f>AN63/$AN$4</f>
        <v>0.12612683036133093</v>
      </c>
      <c r="D63" s="4" t="s">
        <v>8</v>
      </c>
      <c r="F63" s="12">
        <f>$E$3+($C62)*(EXP(-EXP($A62-$B62*F61)))</f>
        <v>5.694351916580537</v>
      </c>
      <c r="G63" s="12">
        <f t="shared" ref="G63:AF63" si="308">$E$3+($C62)*(EXP(-EXP($A62-$B62*G61)))</f>
        <v>8.4730546516156995</v>
      </c>
      <c r="H63" s="12">
        <f t="shared" si="308"/>
        <v>12.362974498700998</v>
      </c>
      <c r="I63" s="12">
        <f t="shared" si="308"/>
        <v>17.7054870398972</v>
      </c>
      <c r="J63" s="12">
        <f t="shared" si="308"/>
        <v>24.911007565124553</v>
      </c>
      <c r="K63" s="12">
        <f t="shared" si="308"/>
        <v>34.462881611196515</v>
      </c>
      <c r="L63" s="12">
        <f t="shared" si="308"/>
        <v>46.919055098261765</v>
      </c>
      <c r="M63" s="12">
        <f t="shared" si="308"/>
        <v>62.911129499214972</v>
      </c>
      <c r="N63" s="12">
        <f t="shared" si="308"/>
        <v>83.140531067038083</v>
      </c>
      <c r="O63" s="12">
        <f t="shared" si="308"/>
        <v>108.37167345741354</v>
      </c>
      <c r="P63" s="12">
        <f t="shared" si="308"/>
        <v>139.42215806823896</v>
      </c>
      <c r="Q63" s="12">
        <f t="shared" si="308"/>
        <v>177.15022283623136</v>
      </c>
      <c r="R63" s="12">
        <f t="shared" si="308"/>
        <v>222.43980510947543</v>
      </c>
      <c r="S63" s="12">
        <f t="shared" si="308"/>
        <v>276.18371614396244</v>
      </c>
      <c r="T63" s="12">
        <f t="shared" si="308"/>
        <v>339.26552491151756</v>
      </c>
      <c r="U63" s="12">
        <f t="shared" si="308"/>
        <v>412.54081160683324</v>
      </c>
      <c r="V63" s="12">
        <f t="shared" si="308"/>
        <v>496.81847426110875</v>
      </c>
      <c r="W63" s="12">
        <f t="shared" si="308"/>
        <v>592.84275621904555</v>
      </c>
      <c r="X63" s="12">
        <f t="shared" si="308"/>
        <v>701.27661172088483</v>
      </c>
      <c r="Y63" s="12">
        <f t="shared" si="308"/>
        <v>822.6869473962754</v>
      </c>
      <c r="Z63" s="12">
        <f t="shared" si="308"/>
        <v>957.53217644664187</v>
      </c>
      <c r="AA63" s="12">
        <f t="shared" si="308"/>
        <v>1106.1524076079525</v>
      </c>
      <c r="AB63" s="52">
        <f t="shared" si="308"/>
        <v>1268.7624705088569</v>
      </c>
      <c r="AC63" s="53">
        <f t="shared" si="308"/>
        <v>1445.4478599838294</v>
      </c>
      <c r="AD63" s="53">
        <f t="shared" si="308"/>
        <v>1636.163570414039</v>
      </c>
      <c r="AE63" s="53">
        <f t="shared" si="308"/>
        <v>1840.7356920721604</v>
      </c>
      <c r="AF63" s="54">
        <f t="shared" si="308"/>
        <v>2058.865558130462</v>
      </c>
      <c r="AG63" s="54">
        <f t="shared" ref="AG63:BH63" si="309">$E$3+($C62)*(EXP(-EXP($A62-$B62*AG61)))</f>
        <v>2290.1361654314314</v>
      </c>
      <c r="AH63" s="54">
        <f t="shared" si="309"/>
        <v>2534.020545002064</v>
      </c>
      <c r="AI63" s="54">
        <f t="shared" si="309"/>
        <v>2789.8917291982611</v>
      </c>
      <c r="AJ63" s="54">
        <f t="shared" si="309"/>
        <v>3057.0339499997867</v>
      </c>
      <c r="AK63" s="54">
        <f t="shared" si="309"/>
        <v>3334.6547054070988</v>
      </c>
      <c r="AL63" s="54">
        <f t="shared" si="309"/>
        <v>3621.8973457827828</v>
      </c>
      <c r="AM63" s="54">
        <f t="shared" si="309"/>
        <v>3917.8538567993655</v>
      </c>
      <c r="AN63" s="76">
        <f t="shared" si="309"/>
        <v>4221.5775478497344</v>
      </c>
      <c r="AO63" s="54">
        <f t="shared" si="309"/>
        <v>4532.0953919134836</v>
      </c>
      <c r="AP63" s="54">
        <f t="shared" si="309"/>
        <v>4848.4198027410785</v>
      </c>
      <c r="AQ63" s="54">
        <f t="shared" si="309"/>
        <v>5169.5596758951397</v>
      </c>
      <c r="AR63" s="54">
        <f t="shared" si="309"/>
        <v>5494.5305600750989</v>
      </c>
      <c r="AS63" s="54">
        <f t="shared" si="309"/>
        <v>5822.3638629825491</v>
      </c>
      <c r="AT63" s="54">
        <f t="shared" si="309"/>
        <v>6152.1150308173583</v>
      </c>
      <c r="AU63" s="54">
        <f t="shared" si="309"/>
        <v>6482.8706716852421</v>
      </c>
      <c r="AV63" s="54">
        <f t="shared" si="309"/>
        <v>6813.7546203659194</v>
      </c>
      <c r="AW63" s="54">
        <f t="shared" si="309"/>
        <v>7143.9329648817611</v>
      </c>
      <c r="AX63" s="76">
        <f t="shared" si="309"/>
        <v>7472.6180741475137</v>
      </c>
      <c r="AY63" s="54">
        <f t="shared" si="309"/>
        <v>7799.0716808420202</v>
      </c>
      <c r="AZ63" s="54">
        <f t="shared" si="309"/>
        <v>8122.6070847982446</v>
      </c>
      <c r="BA63" s="54">
        <f t="shared" si="309"/>
        <v>8442.5905500044664</v>
      </c>
      <c r="BB63" s="54">
        <f t="shared" si="309"/>
        <v>8758.4419731359521</v>
      </c>
      <c r="BC63" s="54">
        <f t="shared" si="309"/>
        <v>9069.6349038004682</v>
      </c>
      <c r="BD63" s="54">
        <f t="shared" si="309"/>
        <v>9375.6959967892508</v>
      </c>
      <c r="BE63" s="54">
        <f t="shared" si="309"/>
        <v>9676.2039749693904</v>
      </c>
      <c r="BF63" s="54">
        <f t="shared" si="309"/>
        <v>9970.7881784003239</v>
      </c>
      <c r="BG63" s="54">
        <f t="shared" si="309"/>
        <v>10259.126771139732</v>
      </c>
      <c r="BH63" s="76">
        <f t="shared" si="309"/>
        <v>10540.944672319849</v>
      </c>
    </row>
    <row r="64" spans="1:60" ht="15.75" thickBot="1" x14ac:dyDescent="0.3">
      <c r="A64" s="13" t="s">
        <v>69</v>
      </c>
      <c r="B64" s="17">
        <f>AX63</f>
        <v>7472.6180741475137</v>
      </c>
      <c r="C64" s="73">
        <f>AX63/$AX$4</f>
        <v>0.18958109491537933</v>
      </c>
      <c r="D64" s="4" t="s">
        <v>9</v>
      </c>
      <c r="E64" s="5">
        <f>SUM(F64:AF64)</f>
        <v>18090985.730918646</v>
      </c>
      <c r="F64" s="3">
        <f>(F63-F$3)^2</f>
        <v>32.395467292185501</v>
      </c>
      <c r="G64" s="3">
        <f t="shared" ref="G64:AF64" si="310">(G63-G$3)^2</f>
        <v>71.734934730378427</v>
      </c>
      <c r="H64" s="3">
        <f t="shared" si="310"/>
        <v>152.74206312888757</v>
      </c>
      <c r="I64" s="3">
        <f t="shared" si="310"/>
        <v>313.32326059509609</v>
      </c>
      <c r="J64" s="3">
        <f t="shared" si="310"/>
        <v>620.29809235150424</v>
      </c>
      <c r="K64" s="3">
        <f t="shared" si="310"/>
        <v>1187.2656297347755</v>
      </c>
      <c r="L64" s="3">
        <f t="shared" si="310"/>
        <v>2200.7312074488495</v>
      </c>
      <c r="M64" s="3">
        <f t="shared" si="310"/>
        <v>3956.8329759656272</v>
      </c>
      <c r="N64" s="3">
        <f t="shared" si="310"/>
        <v>6910.9432377251469</v>
      </c>
      <c r="O64" s="3">
        <f t="shared" si="310"/>
        <v>11742.143748358681</v>
      </c>
      <c r="P64" s="3">
        <f t="shared" si="310"/>
        <v>19435.218367788901</v>
      </c>
      <c r="Q64" s="3">
        <f t="shared" si="310"/>
        <v>31375.824366904322</v>
      </c>
      <c r="R64" s="3">
        <f t="shared" si="310"/>
        <v>49460.783717512211</v>
      </c>
      <c r="S64" s="3">
        <f t="shared" si="310"/>
        <v>76181.363405870739</v>
      </c>
      <c r="T64" s="3">
        <f t="shared" si="310"/>
        <v>114680.79154259726</v>
      </c>
      <c r="U64" s="3">
        <f t="shared" si="310"/>
        <v>168479.85023938608</v>
      </c>
      <c r="V64" s="3">
        <f t="shared" si="310"/>
        <v>242853.95437395095</v>
      </c>
      <c r="W64" s="3">
        <f t="shared" si="310"/>
        <v>345871.64566884009</v>
      </c>
      <c r="X64" s="3">
        <f t="shared" si="310"/>
        <v>483529.89051958179</v>
      </c>
      <c r="Y64" s="3">
        <f t="shared" si="310"/>
        <v>664915.94652829587</v>
      </c>
      <c r="Z64" s="3">
        <f t="shared" si="310"/>
        <v>901298.14394213061</v>
      </c>
      <c r="AA64" s="3">
        <f t="shared" si="310"/>
        <v>1203518.223326056</v>
      </c>
      <c r="AB64" s="46">
        <f t="shared" si="310"/>
        <v>1583363.5738288474</v>
      </c>
      <c r="AC64" s="47">
        <f t="shared" si="310"/>
        <v>2055310.6149194206</v>
      </c>
      <c r="AD64" s="47">
        <f t="shared" si="310"/>
        <v>2634706.9963313448</v>
      </c>
      <c r="AE64" s="47">
        <f t="shared" si="310"/>
        <v>3332375.7009113906</v>
      </c>
      <c r="AF64" s="48">
        <f t="shared" si="310"/>
        <v>4156438.7983113988</v>
      </c>
    </row>
    <row r="65" spans="1:60" ht="15.75" thickBot="1" x14ac:dyDescent="0.3">
      <c r="A65" s="13" t="s">
        <v>70</v>
      </c>
      <c r="B65" s="66">
        <f>BH63</f>
        <v>10540.944672319849</v>
      </c>
      <c r="C65" s="75">
        <f>BH63/$BH$4</f>
        <v>0.23237362254580518</v>
      </c>
      <c r="D65" s="4" t="s">
        <v>10</v>
      </c>
      <c r="E65" s="5">
        <f>SUM(F65:AF65)</f>
        <v>14786.410805448559</v>
      </c>
      <c r="F65">
        <f>SQRT(F64)</f>
        <v>5.691701616580537</v>
      </c>
      <c r="G65">
        <f t="shared" ref="G65:AF65" si="311">SQRT(G64)</f>
        <v>8.469647851615699</v>
      </c>
      <c r="H65">
        <f t="shared" si="311"/>
        <v>12.358885998700998</v>
      </c>
      <c r="I65">
        <f t="shared" si="311"/>
        <v>17.700939539897199</v>
      </c>
      <c r="J65">
        <f t="shared" si="311"/>
        <v>24.905784315124553</v>
      </c>
      <c r="K65">
        <f t="shared" si="311"/>
        <v>34.456721111196515</v>
      </c>
      <c r="L65">
        <f t="shared" si="311"/>
        <v>46.911951648261763</v>
      </c>
      <c r="M65">
        <f t="shared" si="311"/>
        <v>62.903362199214975</v>
      </c>
      <c r="N65">
        <f t="shared" si="311"/>
        <v>83.132083083038083</v>
      </c>
      <c r="O65">
        <f t="shared" si="311"/>
        <v>108.36117269741354</v>
      </c>
      <c r="P65">
        <f t="shared" si="311"/>
        <v>139.41025201823896</v>
      </c>
      <c r="Q65">
        <f t="shared" si="311"/>
        <v>177.13222283623136</v>
      </c>
      <c r="R65">
        <f t="shared" si="311"/>
        <v>222.39780510947543</v>
      </c>
      <c r="S65">
        <f t="shared" si="311"/>
        <v>276.00971614396246</v>
      </c>
      <c r="T65">
        <f t="shared" si="311"/>
        <v>338.64552491151755</v>
      </c>
      <c r="U65">
        <f t="shared" si="311"/>
        <v>410.46297060683327</v>
      </c>
      <c r="V65">
        <f t="shared" si="311"/>
        <v>492.80214526110876</v>
      </c>
      <c r="W65">
        <f t="shared" si="311"/>
        <v>588.10853221904551</v>
      </c>
      <c r="X65">
        <f t="shared" si="311"/>
        <v>695.36313572088488</v>
      </c>
      <c r="Y65">
        <f t="shared" si="311"/>
        <v>815.42378339627544</v>
      </c>
      <c r="Z65">
        <f t="shared" si="311"/>
        <v>949.36723344664188</v>
      </c>
      <c r="AA65">
        <f t="shared" si="311"/>
        <v>1097.0497816079524</v>
      </c>
      <c r="AB65" s="43">
        <f t="shared" si="311"/>
        <v>1258.3177555088569</v>
      </c>
      <c r="AC65" s="44">
        <f t="shared" si="311"/>
        <v>1433.6354539838294</v>
      </c>
      <c r="AD65" s="44">
        <f t="shared" si="311"/>
        <v>1623.178054414039</v>
      </c>
      <c r="AE65" s="44">
        <f t="shared" si="311"/>
        <v>1825.4795810721605</v>
      </c>
      <c r="AF65" s="45">
        <f t="shared" si="311"/>
        <v>2038.7346071304619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2.6995262586263653</v>
      </c>
      <c r="G72">
        <f t="shared" ref="G72:AF72" si="312">H73-G73</f>
        <v>3.8126196561155314</v>
      </c>
      <c r="H72">
        <f t="shared" si="312"/>
        <v>5.273551607588896</v>
      </c>
      <c r="I72">
        <f t="shared" si="312"/>
        <v>7.1521930287621025</v>
      </c>
      <c r="J72">
        <f t="shared" si="312"/>
        <v>9.5216656116965055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20.302693973007756</v>
      </c>
      <c r="N72">
        <f t="shared" si="312"/>
        <v>25.342256231145129</v>
      </c>
      <c r="O72">
        <f t="shared" si="312"/>
        <v>31.195196078569239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53.92439621565606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96.023368042249956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148.39217533152646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218.83886206606667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314.14621197523866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374.05146789033097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-11506.135519078462</v>
      </c>
    </row>
    <row r="73" spans="1:60" ht="15.75" thickBot="1" x14ac:dyDescent="0.3">
      <c r="A73" s="13" t="s">
        <v>68</v>
      </c>
      <c r="B73" s="65">
        <f>AN73</f>
        <v>4262.954680150111</v>
      </c>
      <c r="C73" s="74">
        <f>AN73/$AN$4</f>
        <v>0.12736304276944982</v>
      </c>
      <c r="D73" s="4" t="s">
        <v>8</v>
      </c>
      <c r="F73" s="12">
        <f>$E$3+(E4*$C72)*(EXP(-EXP($A72-$B72*F71)))</f>
        <v>5.3084518583980689</v>
      </c>
      <c r="G73" s="12">
        <f t="shared" ref="G73:AF73" si="341">$E$3+(F4*$C72)*(EXP(-EXP($A72-$B72*G71)))</f>
        <v>8.0079781170244342</v>
      </c>
      <c r="H73" s="12">
        <f t="shared" si="341"/>
        <v>11.820597773139966</v>
      </c>
      <c r="I73" s="12">
        <f t="shared" si="341"/>
        <v>17.094149380728862</v>
      </c>
      <c r="J73" s="12">
        <f t="shared" si="341"/>
        <v>24.246342409490964</v>
      </c>
      <c r="K73" s="12">
        <f t="shared" si="341"/>
        <v>33.76800802118747</v>
      </c>
      <c r="L73" s="12">
        <f t="shared" si="341"/>
        <v>46.223957550007711</v>
      </c>
      <c r="M73" s="12">
        <f t="shared" si="341"/>
        <v>62.251125030309957</v>
      </c>
      <c r="N73" s="12">
        <f t="shared" si="341"/>
        <v>82.553819003317713</v>
      </c>
      <c r="O73" s="12">
        <f t="shared" si="341"/>
        <v>107.89607523446284</v>
      </c>
      <c r="P73" s="12">
        <f t="shared" si="341"/>
        <v>139.09127131303208</v>
      </c>
      <c r="Q73" s="12">
        <f t="shared" si="341"/>
        <v>176.98932221090502</v>
      </c>
      <c r="R73" s="12">
        <f t="shared" si="341"/>
        <v>222.46191048690238</v>
      </c>
      <c r="S73" s="12">
        <f t="shared" si="341"/>
        <v>276.38630670255844</v>
      </c>
      <c r="T73" s="12">
        <f t="shared" si="341"/>
        <v>339.62839917518613</v>
      </c>
      <c r="U73" s="12">
        <f t="shared" si="341"/>
        <v>413.02557561803548</v>
      </c>
      <c r="V73" s="12">
        <f t="shared" si="341"/>
        <v>497.37008415957843</v>
      </c>
      <c r="W73" s="12">
        <f t="shared" si="341"/>
        <v>593.39345220182838</v>
      </c>
      <c r="X73" s="12">
        <f t="shared" si="341"/>
        <v>701.75246512499052</v>
      </c>
      <c r="Y73" s="12">
        <f t="shared" si="341"/>
        <v>823.01711070387648</v>
      </c>
      <c r="Z73" s="12">
        <f t="shared" si="341"/>
        <v>957.6607873525345</v>
      </c>
      <c r="AA73" s="12">
        <f t="shared" si="341"/>
        <v>1106.052962684061</v>
      </c>
      <c r="AB73" s="52">
        <f t="shared" si="341"/>
        <v>1268.4543601947796</v>
      </c>
      <c r="AC73" s="53">
        <f t="shared" si="341"/>
        <v>1445.0146517344506</v>
      </c>
      <c r="AD73" s="53">
        <f t="shared" si="341"/>
        <v>1635.7725459549404</v>
      </c>
      <c r="AE73" s="53">
        <f t="shared" si="341"/>
        <v>1840.6580908261176</v>
      </c>
      <c r="AF73" s="54">
        <f t="shared" si="341"/>
        <v>2059.4969528921843</v>
      </c>
      <c r="AG73" s="54">
        <f t="shared" ref="AG73" si="342">$E$3+(AF4*$C72)*(EXP(-EXP($A72-$B72*AG71)))</f>
        <v>2292.016397348832</v>
      </c>
      <c r="AH73" s="54">
        <f t="shared" ref="AH73" si="343">$E$3+(AG4*$C72)*(EXP(-EXP($A72-$B72*AH71)))</f>
        <v>2589.3351594141386</v>
      </c>
      <c r="AI73" s="54">
        <f t="shared" ref="AI73" si="344">$E$3+(AH4*$C72)*(EXP(-EXP($A72-$B72*AI71)))</f>
        <v>2796.5594774207834</v>
      </c>
      <c r="AJ73" s="54">
        <f t="shared" ref="AJ73" si="345">$E$3+(AI4*$C72)*(EXP(-EXP($A72-$B72*AJ71)))</f>
        <v>3067.6172540346297</v>
      </c>
      <c r="AK73" s="54">
        <f t="shared" ref="AK73" si="346">$E$3+(AJ4*$C72)*(EXP(-EXP($A72-$B72*AK71)))</f>
        <v>3350.4429431375679</v>
      </c>
      <c r="AL73" s="54">
        <f t="shared" ref="AL73" si="347">$E$3+(AK4*$C72)*(EXP(-EXP($A72-$B72*AL71)))</f>
        <v>3644.4000114086193</v>
      </c>
      <c r="AM73" s="54">
        <f t="shared" ref="AM73" si="348">$E$3+(AL4*$C72)*(EXP(-EXP($A72-$B72*AM71)))</f>
        <v>3948.8084681748724</v>
      </c>
      <c r="AN73" s="76">
        <f t="shared" ref="AN73" si="349">$E$3+(AM4*$C72)*(EXP(-EXP($A72-$B72*AN71)))</f>
        <v>4262.954680150111</v>
      </c>
      <c r="AO73" s="54">
        <f t="shared" ref="AO73" si="350">$E$3+(AN4*$C72)*(EXP(-EXP($A72-$B72*AO71)))</f>
        <v>4586.1008088066055</v>
      </c>
      <c r="AP73" s="54">
        <f t="shared" ref="AP73" si="351">$E$3+(AO4*$C72)*(EXP(-EXP($A72-$B72*AP71)))</f>
        <v>4917.493730273668</v>
      </c>
      <c r="AQ73" s="54">
        <f t="shared" ref="AQ73" si="352">$E$3+(AP4*$C72)*(EXP(-EXP($A72-$B72*AQ71)))</f>
        <v>5256.3733297106364</v>
      </c>
      <c r="AR73" s="54">
        <f t="shared" ref="AR73" si="353">$E$3+(AQ4*$C72)*(EXP(-EXP($A72-$B72*AR71)))</f>
        <v>5601.9800921161423</v>
      </c>
      <c r="AS73" s="54">
        <f t="shared" ref="AS73" si="354">$E$3+(AR4*$C72)*(EXP(-EXP($A72-$B72*AS71)))</f>
        <v>5953.5619388505429</v>
      </c>
      <c r="AT73" s="54">
        <f t="shared" ref="AT73" si="355">$E$3+(AS4*$C72)*(EXP(-EXP($A72-$B72*AT71)))</f>
        <v>6310.380283348878</v>
      </c>
      <c r="AU73" s="54">
        <f t="shared" ref="AU73" si="356">$E$3+(AT4*$C72)*(EXP(-EXP($A72-$B72*AU71)))</f>
        <v>6671.7153003775438</v>
      </c>
      <c r="AV73" s="54">
        <f t="shared" ref="AV73" si="357">$E$3+(AU4*$C72)*(EXP(-EXP($A72-$B72*AV71)))</f>
        <v>7036.8704207031351</v>
      </c>
      <c r="AW73" s="54">
        <f t="shared" ref="AW73" si="358">$E$3+(AV4*$C72)*(EXP(-EXP($A72-$B72*AW71)))</f>
        <v>7405.1760772845582</v>
      </c>
      <c r="AX73" s="76">
        <f t="shared" ref="AX73" si="359">$E$3+(AW4*$C72)*(EXP(-EXP($A72-$B72*AX71)))</f>
        <v>7775.9927402654166</v>
      </c>
      <c r="AY73" s="54">
        <f t="shared" ref="AY73" si="360">$E$3+(AX4*$C72)*(EXP(-EXP($A72-$B72*AY71)))</f>
        <v>8148.7132863883708</v>
      </c>
      <c r="AZ73" s="54">
        <f t="shared" ref="AZ73" si="361">$E$3+(AY4*$C72)*(EXP(-EXP($A72-$B72*AZ71)))</f>
        <v>8522.7647542787017</v>
      </c>
      <c r="BA73" s="54">
        <f t="shared" ref="BA73" si="362">$E$3+(AZ4*$C72)*(EXP(-EXP($A72-$B72*BA71)))</f>
        <v>8897.6095406711611</v>
      </c>
      <c r="BB73" s="54">
        <f t="shared" ref="BB73" si="363">$E$3+(BA4*$C72)*(EXP(-EXP($A72-$B72*BB71)))</f>
        <v>9272.7460944072482</v>
      </c>
      <c r="BC73" s="54">
        <f t="shared" ref="BC73" si="364">$E$3+(BB4*$C72)*(EXP(-EXP($A72-$B72*BC71)))</f>
        <v>9647.7091652242871</v>
      </c>
      <c r="BD73" s="54">
        <f t="shared" ref="BD73" si="365">$E$3+(BC4*$C72)*(EXP(-EXP($A72-$B72*BD71)))</f>
        <v>10022.069663290156</v>
      </c>
      <c r="BE73" s="54">
        <f t="shared" ref="BE73" si="366">$E$3+(BD4*$C72)*(EXP(-EXP($A72-$B72*BE71)))</f>
        <v>10395.4341833784</v>
      </c>
      <c r="BF73" s="54">
        <f t="shared" ref="BF73" si="367">$E$3+(BE4*$C72)*(EXP(-EXP($A72-$B72*BF71)))</f>
        <v>10767.44424477507</v>
      </c>
      <c r="BG73" s="54">
        <f t="shared" ref="BG73" si="368">$E$3+(BF4*$C72)*(EXP(-EXP($A72-$B72*BG71)))</f>
        <v>11137.775294667767</v>
      </c>
      <c r="BH73" s="76">
        <f t="shared" ref="BH73" si="369">$E$3+(BG4*$C72)*(EXP(-EXP($A72-$B72*BH71)))</f>
        <v>11506.135519078462</v>
      </c>
    </row>
    <row r="74" spans="1:60" ht="15.75" thickBot="1" x14ac:dyDescent="0.3">
      <c r="A74" s="13" t="s">
        <v>69</v>
      </c>
      <c r="B74" s="17">
        <f>AX73</f>
        <v>7775.9927402654166</v>
      </c>
      <c r="C74" s="73">
        <f>AX73/$AX$4</f>
        <v>0.19727774163297315</v>
      </c>
      <c r="D74" s="4" t="s">
        <v>9</v>
      </c>
      <c r="E74" s="5">
        <f>SUM(F74:AF74)</f>
        <v>18092552.362322837</v>
      </c>
      <c r="F74" s="3">
        <f>(F73-F$3)^2</f>
        <v>28.151530177099378</v>
      </c>
      <c r="G74" s="3">
        <f t="shared" ref="G74:AF74" si="370">(G73-G$3)^2</f>
        <v>64.073161969330272</v>
      </c>
      <c r="H74" s="3">
        <f t="shared" si="370"/>
        <v>139.62989140220279</v>
      </c>
      <c r="I74" s="3">
        <f t="shared" si="370"/>
        <v>292.05449244181142</v>
      </c>
      <c r="J74" s="3">
        <f t="shared" si="370"/>
        <v>587.63185810463995</v>
      </c>
      <c r="K74" s="3">
        <f t="shared" si="370"/>
        <v>1139.8623480439126</v>
      </c>
      <c r="L74" s="3">
        <f t="shared" si="370"/>
        <v>2135.9976029013992</v>
      </c>
      <c r="M74" s="3">
        <f t="shared" si="370"/>
        <v>3874.2355815433366</v>
      </c>
      <c r="N74" s="3">
        <f t="shared" si="370"/>
        <v>6813.7382767168165</v>
      </c>
      <c r="O74" s="3">
        <f t="shared" si="370"/>
        <v>11639.297179684869</v>
      </c>
      <c r="P74" s="3">
        <f t="shared" si="370"/>
        <v>19343.069841967896</v>
      </c>
      <c r="Q74" s="3">
        <f t="shared" si="370"/>
        <v>31318.848885075964</v>
      </c>
      <c r="R74" s="3">
        <f t="shared" si="370"/>
        <v>49470.616581001668</v>
      </c>
      <c r="S74" s="3">
        <f t="shared" si="370"/>
        <v>76293.238373948217</v>
      </c>
      <c r="T74" s="3">
        <f t="shared" si="370"/>
        <v>114926.69471132234</v>
      </c>
      <c r="U74" s="3">
        <f t="shared" si="370"/>
        <v>168878.04058769534</v>
      </c>
      <c r="V74" s="3">
        <f t="shared" si="370"/>
        <v>243397.92773005727</v>
      </c>
      <c r="W74" s="3">
        <f t="shared" si="370"/>
        <v>346519.68694717222</v>
      </c>
      <c r="X74" s="3">
        <f t="shared" si="370"/>
        <v>484191.89878648875</v>
      </c>
      <c r="Y74" s="3">
        <f t="shared" si="370"/>
        <v>665454.50156295102</v>
      </c>
      <c r="Z74" s="3">
        <f t="shared" si="370"/>
        <v>901542.35844273248</v>
      </c>
      <c r="AA74" s="3">
        <f t="shared" si="370"/>
        <v>1203300.0411512745</v>
      </c>
      <c r="AB74" s="46">
        <f t="shared" si="370"/>
        <v>1582588.267403095</v>
      </c>
      <c r="AC74" s="47">
        <f t="shared" si="370"/>
        <v>2054068.6771782725</v>
      </c>
      <c r="AD74" s="47">
        <f t="shared" si="370"/>
        <v>2633437.7445899765</v>
      </c>
      <c r="AE74" s="47">
        <f t="shared" si="370"/>
        <v>3332092.38795311</v>
      </c>
      <c r="AF74" s="48">
        <f t="shared" si="370"/>
        <v>4159013.689673712</v>
      </c>
    </row>
    <row r="75" spans="1:60" ht="15.75" thickBot="1" x14ac:dyDescent="0.3">
      <c r="A75" s="13" t="s">
        <v>70</v>
      </c>
      <c r="B75" s="66">
        <f>BH73</f>
        <v>11506.135519078462</v>
      </c>
      <c r="C75" s="75">
        <f>BH73/$BH$4</f>
        <v>0.25365111716147432</v>
      </c>
      <c r="D75" s="4" t="s">
        <v>10</v>
      </c>
      <c r="E75" s="5">
        <f>SUM(F75:AF75)</f>
        <v>14782.56864932003</v>
      </c>
      <c r="F75">
        <f>SQRT(F74)</f>
        <v>5.3058015583980689</v>
      </c>
      <c r="G75">
        <f t="shared" ref="G75:AF75" si="371">SQRT(G74)</f>
        <v>8.0045713170244337</v>
      </c>
      <c r="H75">
        <f t="shared" si="371"/>
        <v>11.816509273139966</v>
      </c>
      <c r="I75">
        <f t="shared" si="371"/>
        <v>17.089601880728861</v>
      </c>
      <c r="J75">
        <f t="shared" si="371"/>
        <v>24.241119159490964</v>
      </c>
      <c r="K75">
        <f t="shared" si="371"/>
        <v>33.76184752118747</v>
      </c>
      <c r="L75">
        <f t="shared" si="371"/>
        <v>46.216854100007708</v>
      </c>
      <c r="M75">
        <f t="shared" si="371"/>
        <v>62.24335773030996</v>
      </c>
      <c r="N75">
        <f t="shared" si="371"/>
        <v>82.545371019317713</v>
      </c>
      <c r="O75">
        <f t="shared" si="371"/>
        <v>107.88557447446284</v>
      </c>
      <c r="P75">
        <f t="shared" si="371"/>
        <v>139.07936526303209</v>
      </c>
      <c r="Q75">
        <f t="shared" si="371"/>
        <v>176.97132221090502</v>
      </c>
      <c r="R75">
        <f t="shared" si="371"/>
        <v>222.41991048690238</v>
      </c>
      <c r="S75">
        <f t="shared" si="371"/>
        <v>276.21230670255846</v>
      </c>
      <c r="T75">
        <f t="shared" si="371"/>
        <v>339.00839917518613</v>
      </c>
      <c r="U75">
        <f t="shared" si="371"/>
        <v>410.9477346180355</v>
      </c>
      <c r="V75">
        <f t="shared" si="371"/>
        <v>493.35375515957844</v>
      </c>
      <c r="W75">
        <f t="shared" si="371"/>
        <v>588.65922820182834</v>
      </c>
      <c r="X75">
        <f t="shared" si="371"/>
        <v>695.83898912499058</v>
      </c>
      <c r="Y75">
        <f t="shared" si="371"/>
        <v>815.75394670387652</v>
      </c>
      <c r="Z75">
        <f t="shared" si="371"/>
        <v>949.4958443525345</v>
      </c>
      <c r="AA75">
        <f t="shared" si="371"/>
        <v>1096.9503366840609</v>
      </c>
      <c r="AB75" s="43">
        <f t="shared" si="371"/>
        <v>1258.0096451947795</v>
      </c>
      <c r="AC75" s="44">
        <f t="shared" si="371"/>
        <v>1433.2022457344506</v>
      </c>
      <c r="AD75" s="44">
        <f t="shared" si="371"/>
        <v>1622.7870299549404</v>
      </c>
      <c r="AE75" s="44">
        <f t="shared" si="371"/>
        <v>1825.4019798261177</v>
      </c>
      <c r="AF75" s="45">
        <f t="shared" si="371"/>
        <v>2039.3660018921842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3.7795780060978066</v>
      </c>
      <c r="H82">
        <f t="shared" si="372"/>
        <v>5.2374218075035603</v>
      </c>
      <c r="I82">
        <f t="shared" si="372"/>
        <v>7.113635495186486</v>
      </c>
      <c r="J82">
        <f t="shared" si="372"/>
        <v>9.4816004819681972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20.267410626925248</v>
      </c>
      <c r="N82">
        <f t="shared" si="372"/>
        <v>25.313394493221864</v>
      </c>
      <c r="O82">
        <f t="shared" si="372"/>
        <v>31.176192851238653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53.960164092094942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96.170603251975024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148.50513849057529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217.96448125561801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306.95405703007282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347.29739580336263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-10994.746229712946</v>
      </c>
    </row>
    <row r="83" spans="1:60" ht="15.75" thickBot="1" x14ac:dyDescent="0.3">
      <c r="A83" s="13" t="s">
        <v>68</v>
      </c>
      <c r="B83" s="65">
        <f>AN83</f>
        <v>4230.9361691388258</v>
      </c>
      <c r="C83" s="74">
        <f>AN83/$AN$4</f>
        <v>0.12640643513617306</v>
      </c>
      <c r="D83" s="4" t="s">
        <v>8</v>
      </c>
      <c r="F83" s="12">
        <f>$E$3+($C82/($C82+E5))*E4*(EXP(-EXP($A82-$B82*F81)))</f>
        <v>5.1916320310425785</v>
      </c>
      <c r="G83" s="12">
        <f>$E$3+($C82/($C82+F5))*F4*(EXP(-EXP($A82-$B82*G81)))</f>
        <v>7.8616522488596727</v>
      </c>
      <c r="H83" s="12">
        <f>$E$3+($C82/($C82+G5))*G4*(EXP(-EXP($A82-$B82*H81)))</f>
        <v>11.641230254957479</v>
      </c>
      <c r="I83" s="12">
        <f t="shared" ref="I83:AF83" si="401">$E$3+($C82/($C82+H5))*H4*(EXP(-EXP($A82-$B82*I81)))</f>
        <v>16.87865206246104</v>
      </c>
      <c r="J83" s="12">
        <f t="shared" si="401"/>
        <v>23.992287557647526</v>
      </c>
      <c r="K83" s="12">
        <f t="shared" si="401"/>
        <v>33.473888039615723</v>
      </c>
      <c r="L83" s="12">
        <f t="shared" si="401"/>
        <v>45.889516393986007</v>
      </c>
      <c r="M83" s="12">
        <f t="shared" si="401"/>
        <v>61.877782201529591</v>
      </c>
      <c r="N83" s="12">
        <f t="shared" si="401"/>
        <v>82.145192828454839</v>
      </c>
      <c r="O83" s="12">
        <f t="shared" si="401"/>
        <v>107.4585873216767</v>
      </c>
      <c r="P83" s="12">
        <f t="shared" si="401"/>
        <v>138.63478017291536</v>
      </c>
      <c r="Q83" s="12">
        <f t="shared" si="401"/>
        <v>176.52769447719723</v>
      </c>
      <c r="R83" s="12">
        <f t="shared" si="401"/>
        <v>222.01339792893771</v>
      </c>
      <c r="S83" s="12">
        <f t="shared" si="401"/>
        <v>275.97356202103265</v>
      </c>
      <c r="T83" s="12">
        <f t="shared" si="401"/>
        <v>339.27793908356813</v>
      </c>
      <c r="U83" s="12">
        <f t="shared" si="401"/>
        <v>412.76649069569675</v>
      </c>
      <c r="V83" s="12">
        <f t="shared" si="401"/>
        <v>497.23180458288931</v>
      </c>
      <c r="W83" s="12">
        <f t="shared" si="401"/>
        <v>593.40240783486433</v>
      </c>
      <c r="X83" s="12">
        <f t="shared" si="401"/>
        <v>701.92752650573129</v>
      </c>
      <c r="Y83" s="12">
        <f t="shared" si="401"/>
        <v>823.36376106713226</v>
      </c>
      <c r="Z83" s="12">
        <f t="shared" si="401"/>
        <v>958.16405020230741</v>
      </c>
      <c r="AA83" s="12">
        <f t="shared" si="401"/>
        <v>1106.6691886928827</v>
      </c>
      <c r="AB83" s="52">
        <f t="shared" si="401"/>
        <v>1269.1020550612939</v>
      </c>
      <c r="AC83" s="53">
        <f t="shared" si="401"/>
        <v>1445.5645969905675</v>
      </c>
      <c r="AD83" s="53">
        <f t="shared" si="401"/>
        <v>1636.0375222941593</v>
      </c>
      <c r="AE83" s="53">
        <f t="shared" si="401"/>
        <v>1840.3825542754403</v>
      </c>
      <c r="AF83" s="54">
        <f t="shared" si="401"/>
        <v>2058.3470355310583</v>
      </c>
      <c r="AG83" s="54">
        <f t="shared" ref="AG83" si="402">$E$3+($C82/($C82+AF5))*AF4*(EXP(-EXP($A82-$B82*AG81)))</f>
        <v>2289.5706053578665</v>
      </c>
      <c r="AH83" s="54">
        <f t="shared" ref="AH83" si="403">$E$3+($C82/($C82+AG5))*AG4*(EXP(-EXP($A82-$B82*AH81)))</f>
        <v>2584.9897243928649</v>
      </c>
      <c r="AI83" s="54">
        <f t="shared" ref="AI83" si="404">$E$3+($C82/($C82+AH5))*AH4*(EXP(-EXP($A82-$B82*AI81)))</f>
        <v>2789.8670682245147</v>
      </c>
      <c r="AJ83" s="54">
        <f t="shared" ref="AJ83" si="405">$E$3+($C82/($C82+AI5))*AI4*(EXP(-EXP($A82-$B82*AJ81)))</f>
        <v>3057.7633424205319</v>
      </c>
      <c r="AK83" s="54">
        <f t="shared" ref="AK83" si="406">$E$3+($C82/($C82+AJ5))*AJ4*(EXP(-EXP($A82-$B82*AK81)))</f>
        <v>3336.5879927395149</v>
      </c>
      <c r="AL83" s="54">
        <f t="shared" ref="AL83" si="407">$E$3+($C82/($C82+AK5))*AK4*(EXP(-EXP($A82-$B82*AL81)))</f>
        <v>3625.5916525082766</v>
      </c>
      <c r="AM83" s="54">
        <f t="shared" ref="AM83" si="408">$E$3+($C82/($C82+AL5))*AL4*(EXP(-EXP($A82-$B82*AM81)))</f>
        <v>3923.982112108753</v>
      </c>
      <c r="AN83" s="76">
        <f t="shared" ref="AN83" si="409">$E$3+($C82/($C82+AM5))*AM4*(EXP(-EXP($A82-$B82*AN81)))</f>
        <v>4230.9361691388258</v>
      </c>
      <c r="AO83" s="54">
        <f t="shared" ref="AO83" si="410">$E$3+($C82/($C82+AN5))*AN4*(EXP(-EXP($A82-$B82*AO81)))</f>
        <v>4545.6110293414686</v>
      </c>
      <c r="AP83" s="54">
        <f t="shared" ref="AP83" si="411">$E$3+($C82/($C82+AO5))*AO4*(EXP(-EXP($A82-$B82*AP81)))</f>
        <v>4867.1550595690724</v>
      </c>
      <c r="AQ83" s="54">
        <f t="shared" ref="AQ83" si="412">$E$3+($C82/($C82+AP5))*AP4*(EXP(-EXP($A82-$B82*AQ81)))</f>
        <v>5194.7177353706111</v>
      </c>
      <c r="AR83" s="54">
        <f t="shared" ref="AR83" si="413">$E$3+($C82/($C82+AQ5))*AQ4*(EXP(-EXP($A82-$B82*AR81)))</f>
        <v>5527.4586663330765</v>
      </c>
      <c r="AS83" s="54">
        <f t="shared" ref="AS83" si="414">$E$3+($C82/($C82+AR5))*AR4*(EXP(-EXP($A82-$B82*AS81)))</f>
        <v>5864.5556207066356</v>
      </c>
      <c r="AT83" s="54">
        <f t="shared" ref="AT83" si="415">$E$3+($C82/($C82+AS5))*AS4*(EXP(-EXP($A82-$B82*AT81)))</f>
        <v>6205.2115060481074</v>
      </c>
      <c r="AU83" s="54">
        <f t="shared" ref="AU83" si="416">$E$3+($C82/($C82+AT5))*AT4*(EXP(-EXP($A82-$B82*AU81)))</f>
        <v>6548.6602938925098</v>
      </c>
      <c r="AV83" s="54">
        <f t="shared" ref="AV83" si="417">$E$3+($C82/($C82+AU5))*AU4*(EXP(-EXP($A82-$B82*AV81)))</f>
        <v>6894.1719033637473</v>
      </c>
      <c r="AW83" s="54">
        <f t="shared" ref="AW83" si="418">$E$3+($C82/($C82+AV5))*AV4*(EXP(-EXP($A82-$B82*AW81)))</f>
        <v>7241.0560809662293</v>
      </c>
      <c r="AX83" s="76">
        <f t="shared" ref="AX83" si="419">$E$3+($C82/($C82+AW5))*AW4*(EXP(-EXP($A82-$B82*AX81)))</f>
        <v>7588.6653315871226</v>
      </c>
      <c r="AY83" s="54">
        <f t="shared" ref="AY83" si="420">$E$3+($C82/($C82+AX5))*AX4*(EXP(-EXP($A82-$B82*AY81)))</f>
        <v>7936.3969691758275</v>
      </c>
      <c r="AZ83" s="54">
        <f t="shared" ref="AZ83" si="421">$E$3+($C82/($C82+AY5))*AY4*(EXP(-EXP($A82-$B82*AZ81)))</f>
        <v>8283.6943649791901</v>
      </c>
      <c r="BA83" s="54">
        <f t="shared" ref="BA83" si="422">$E$3+($C82/($C82+AZ5))*AZ4*(EXP(-EXP($A82-$B82*BA81)))</f>
        <v>8630.0474770119145</v>
      </c>
      <c r="BB83" s="54">
        <f t="shared" ref="BB83" si="423">$E$3+($C82/($C82+BA5))*BA4*(EXP(-EXP($A82-$B82*BB81)))</f>
        <v>8974.9927470989805</v>
      </c>
      <c r="BC83" s="54">
        <f t="shared" ref="BC83" si="424">$E$3+($C82/($C82+BB5))*BB4*(EXP(-EXP($A82-$B82*BC81)))</f>
        <v>9318.1124518315737</v>
      </c>
      <c r="BD83" s="54">
        <f t="shared" ref="BD83" si="425">$E$3+($C82/($C82+BC5))*BC4*(EXP(-EXP($A82-$B82*BD81)))</f>
        <v>9659.0335916183576</v>
      </c>
      <c r="BE83" s="54">
        <f t="shared" ref="BE83" si="426">$E$3+($C82/($C82+BD5))*BD4*(EXP(-EXP($A82-$B82*BE81)))</f>
        <v>9997.4263981551867</v>
      </c>
      <c r="BF83" s="54">
        <f t="shared" ref="BF83" si="427">$E$3+($C82/($C82+BE5))*BE4*(EXP(-EXP($A82-$B82*BF81)))</f>
        <v>10333.002535513462</v>
      </c>
      <c r="BG83" s="54">
        <f t="shared" ref="BG83" si="428">$E$3+($C82/($C82+BF5))*BF4*(EXP(-EXP($A82-$B82*BG81)))</f>
        <v>10665.513064040108</v>
      </c>
      <c r="BH83" s="76">
        <f t="shared" ref="BH83" si="429">$E$3+($C82/($C82+BG5))*BG4*(EXP(-EXP($A82-$B82*BH81)))</f>
        <v>10994.746229712946</v>
      </c>
    </row>
    <row r="84" spans="1:60" ht="15.75" thickBot="1" x14ac:dyDescent="0.3">
      <c r="A84" s="13" t="s">
        <v>69</v>
      </c>
      <c r="B84" s="17">
        <f>AX83</f>
        <v>7588.6653315871226</v>
      </c>
      <c r="C84" s="73">
        <f>AX83/$AX$4</f>
        <v>0.19252522586239521</v>
      </c>
      <c r="D84" s="4" t="s">
        <v>9</v>
      </c>
      <c r="E84" s="5">
        <f>SUM(F84:AF84)</f>
        <v>18092462.918320425</v>
      </c>
      <c r="F84" s="3">
        <f>(F83-F$3)^2</f>
        <v>26.925531405093636</v>
      </c>
      <c r="G84" s="3">
        <f t="shared" ref="G84:AF84" si="430">(G83-G$3)^2</f>
        <v>61.752021534523763</v>
      </c>
      <c r="H84" s="3">
        <f t="shared" si="430"/>
        <v>135.42306822497486</v>
      </c>
      <c r="I84" s="3">
        <f t="shared" si="430"/>
        <v>284.73540478486842</v>
      </c>
      <c r="J84" s="3">
        <f t="shared" si="430"/>
        <v>575.37925409921786</v>
      </c>
      <c r="K84" s="3">
        <f t="shared" si="430"/>
        <v>1120.0887866659527</v>
      </c>
      <c r="L84" s="3">
        <f t="shared" si="430"/>
        <v>2105.1958175624545</v>
      </c>
      <c r="M84" s="3">
        <f t="shared" si="430"/>
        <v>3827.8987439154939</v>
      </c>
      <c r="N84" s="3">
        <f t="shared" si="430"/>
        <v>6746.4448536430782</v>
      </c>
      <c r="O84" s="3">
        <f t="shared" si="430"/>
        <v>11545.091305765569</v>
      </c>
      <c r="P84" s="3">
        <f t="shared" si="430"/>
        <v>19216.301230097637</v>
      </c>
      <c r="Q84" s="3">
        <f t="shared" si="430"/>
        <v>31155.67224443351</v>
      </c>
      <c r="R84" s="3">
        <f t="shared" si="430"/>
        <v>49271.301498526809</v>
      </c>
      <c r="S84" s="3">
        <f t="shared" si="430"/>
        <v>76065.398410993454</v>
      </c>
      <c r="T84" s="3">
        <f t="shared" si="430"/>
        <v>114689.19970432975</v>
      </c>
      <c r="U84" s="3">
        <f t="shared" si="430"/>
        <v>168665.16698887473</v>
      </c>
      <c r="V84" s="3">
        <f t="shared" si="430"/>
        <v>243261.5053544557</v>
      </c>
      <c r="W84" s="3">
        <f t="shared" si="430"/>
        <v>346530.2306594376</v>
      </c>
      <c r="X84" s="3">
        <f t="shared" si="430"/>
        <v>484435.55850139476</v>
      </c>
      <c r="Y84" s="3">
        <f t="shared" si="430"/>
        <v>666020.1845333298</v>
      </c>
      <c r="Z84" s="3">
        <f t="shared" si="430"/>
        <v>902498.30368518119</v>
      </c>
      <c r="AA84" s="3">
        <f t="shared" si="430"/>
        <v>1204652.3595414695</v>
      </c>
      <c r="AB84" s="46">
        <f t="shared" si="430"/>
        <v>1584218.2996901714</v>
      </c>
      <c r="AC84" s="47">
        <f t="shared" si="430"/>
        <v>2055645.3451702525</v>
      </c>
      <c r="AD84" s="47">
        <f t="shared" si="430"/>
        <v>2634297.8151354957</v>
      </c>
      <c r="AE84" s="47">
        <f t="shared" si="430"/>
        <v>3331086.5339432592</v>
      </c>
      <c r="AF84" s="48">
        <f t="shared" si="430"/>
        <v>4154324.8072411176</v>
      </c>
    </row>
    <row r="85" spans="1:60" ht="15.75" thickBot="1" x14ac:dyDescent="0.3">
      <c r="A85" s="13" t="s">
        <v>70</v>
      </c>
      <c r="B85" s="66">
        <f>BH83</f>
        <v>10994.746229712946</v>
      </c>
      <c r="C85" s="75">
        <f>BH83/$BH$4</f>
        <v>0.24237761318293222</v>
      </c>
      <c r="D85" s="4" t="s">
        <v>10</v>
      </c>
      <c r="E85" s="5">
        <f>SUM(F85:AF85)</f>
        <v>14778.968683963907</v>
      </c>
      <c r="F85">
        <f>SQRT(F84)</f>
        <v>5.1889817310425785</v>
      </c>
      <c r="G85">
        <f t="shared" ref="G85:AF85" si="431">SQRT(G84)</f>
        <v>7.8582454488596731</v>
      </c>
      <c r="H85">
        <f t="shared" si="431"/>
        <v>11.637141754957479</v>
      </c>
      <c r="I85">
        <f t="shared" si="431"/>
        <v>16.874104562461039</v>
      </c>
      <c r="J85">
        <f t="shared" si="431"/>
        <v>23.987064307647525</v>
      </c>
      <c r="K85">
        <f t="shared" si="431"/>
        <v>33.467727539615723</v>
      </c>
      <c r="L85">
        <f t="shared" si="431"/>
        <v>45.882412943986004</v>
      </c>
      <c r="M85">
        <f t="shared" si="431"/>
        <v>61.870014901529593</v>
      </c>
      <c r="N85">
        <f t="shared" si="431"/>
        <v>82.136744844454839</v>
      </c>
      <c r="O85">
        <f t="shared" si="431"/>
        <v>107.4480865616767</v>
      </c>
      <c r="P85">
        <f t="shared" si="431"/>
        <v>138.62287412291536</v>
      </c>
      <c r="Q85">
        <f t="shared" si="431"/>
        <v>176.50969447719723</v>
      </c>
      <c r="R85">
        <f t="shared" si="431"/>
        <v>221.97139792893771</v>
      </c>
      <c r="S85">
        <f t="shared" si="431"/>
        <v>275.79956202103267</v>
      </c>
      <c r="T85">
        <f t="shared" si="431"/>
        <v>338.65793908356812</v>
      </c>
      <c r="U85">
        <f t="shared" si="431"/>
        <v>410.68864969569677</v>
      </c>
      <c r="V85">
        <f t="shared" si="431"/>
        <v>493.21547558288933</v>
      </c>
      <c r="W85">
        <f t="shared" si="431"/>
        <v>588.66818383486429</v>
      </c>
      <c r="X85">
        <f t="shared" si="431"/>
        <v>696.01405050573135</v>
      </c>
      <c r="Y85">
        <f t="shared" si="431"/>
        <v>816.1005970671323</v>
      </c>
      <c r="Z85">
        <f t="shared" si="431"/>
        <v>949.99910720230741</v>
      </c>
      <c r="AA85">
        <f t="shared" si="431"/>
        <v>1097.5665626928826</v>
      </c>
      <c r="AB85" s="43">
        <f t="shared" si="431"/>
        <v>1258.6573400612938</v>
      </c>
      <c r="AC85" s="44">
        <f t="shared" si="431"/>
        <v>1433.7521909905674</v>
      </c>
      <c r="AD85" s="44">
        <f t="shared" si="431"/>
        <v>1623.0520062941594</v>
      </c>
      <c r="AE85" s="44">
        <f t="shared" si="431"/>
        <v>1825.1264432754404</v>
      </c>
      <c r="AF85" s="45">
        <f t="shared" si="431"/>
        <v>2038.2160845310582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2024-02-07T07:58:20Z</dcterms:modified>
</cp:coreProperties>
</file>