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<sst xmlns="http://schemas.openxmlformats.org/spreadsheetml/2006/main" count="307" uniqueCount="74">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</sst>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24.377700000000001</c:v>
                </c:pt>
                <c:pt idx="1">
                  <c:v>22.6538</c:v>
                </c:pt>
                <c:pt idx="2">
                  <c:v>23.6889</c:v>
                </c:pt>
                <c:pt idx="3">
                  <c:v>24.941500000000001</c:v>
                </c:pt>
                <c:pt idx="4">
                  <c:v>25.039000000000001</c:v>
                </c:pt>
                <c:pt idx="5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450.14534739198223</c:v>
                </c:pt>
                <c:pt idx="1">
                  <c:v>544.43613702970197</c:v>
                </c:pt>
                <c:pt idx="2">
                  <c:v>651.34395305478165</c:v>
                </c:pt>
                <c:pt idx="3">
                  <c:v>769.63627957217477</c:v>
                </c:pt>
                <c:pt idx="4">
                  <c:v>896.90807843571315</c:v>
                </c:pt>
                <c:pt idx="5">
                  <c:v>1029.5970846394209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0.2288310527622161</c:v>
                </c:pt>
                <c:pt idx="1">
                  <c:v>0.2963044230989374</c:v>
                </c:pt>
                <c:pt idx="2">
                  <c:v>0.38240263456829332</c:v>
                </c:pt>
                <c:pt idx="3">
                  <c:v>0.49195889541201976</c:v>
                </c:pt>
                <c:pt idx="4">
                  <c:v>0.6317119170203439</c:v>
                </c:pt>
                <c:pt idx="5">
                  <c:v>0.80912818826156019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19.747821590601554</c:v>
                </c:pt>
                <c:pt idx="1">
                  <c:v>23.049489798763673</c:v>
                </c:pt>
                <c:pt idx="2">
                  <c:v>20.962526227553397</c:v>
                </c:pt>
                <c:pt idx="3">
                  <c:v>23.390069305821751</c:v>
                </c:pt>
                <c:pt idx="4">
                  <c:v>25.006096894495819</c:v>
                </c:pt>
                <c:pt idx="5">
                  <c:v>25.531408180970306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3456"/>
        <c:axId val="-85362160"/>
      </c:lineChart>
      <c:catAx>
        <c:axId val="-853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22.6538</c:v>
                </c:pt>
                <c:pt idx="1">
                  <c:v>23.6889</c:v>
                </c:pt>
                <c:pt idx="2">
                  <c:v>24.941500000000001</c:v>
                </c:pt>
                <c:pt idx="3">
                  <c:v>25.039000000000001</c:v>
                </c:pt>
                <c:pt idx="4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1229.4649754549378</c:v>
                </c:pt>
                <c:pt idx="1">
                  <c:v>1347.0340763267736</c:v>
                </c:pt>
                <c:pt idx="2">
                  <c:v>1454.1112697112014</c:v>
                </c:pt>
                <c:pt idx="3">
                  <c:v>1548.9249286266108</c:v>
                </c:pt>
                <c:pt idx="4">
                  <c:v>1630.8087919959107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6.0330285145407245</c:v>
                </c:pt>
                <c:pt idx="1">
                  <c:v>7.24984563337701</c:v>
                </c:pt>
                <c:pt idx="2">
                  <c:v>8.5620936066406834</c:v>
                </c:pt>
                <c:pt idx="3">
                  <c:v>10.592401679832166</c:v>
                </c:pt>
                <c:pt idx="4">
                  <c:v>12.513511192632492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6.075372892818943</c:v>
                </c:pt>
                <c:pt idx="1">
                  <c:v>7.3611478121553313</c:v>
                </c:pt>
                <c:pt idx="2">
                  <c:v>8.7882883790691189</c:v>
                </c:pt>
                <c:pt idx="3">
                  <c:v>11.016988062608469</c:v>
                </c:pt>
                <c:pt idx="4">
                  <c:v>13.215644828853943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61616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22.6538</c:v>
                </c:pt>
                <c:pt idx="1">
                  <c:v>23.6889</c:v>
                </c:pt>
                <c:pt idx="2">
                  <c:v>24.941500000000001</c:v>
                </c:pt>
                <c:pt idx="3">
                  <c:v>25.039000000000001</c:v>
                </c:pt>
                <c:pt idx="4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1270.4921585475058</c:v>
                </c:pt>
                <c:pt idx="1">
                  <c:v>1435.6942475441549</c:v>
                </c:pt>
                <c:pt idx="2">
                  <c:v>1610.269379641835</c:v>
                </c:pt>
                <c:pt idx="3">
                  <c:v>1793.4161425569187</c:v>
                </c:pt>
                <c:pt idx="4">
                  <c:v>1984.2515492345813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6.1823645931720366</c:v>
                </c:pt>
                <c:pt idx="1">
                  <c:v>7.6008055483934482</c:v>
                </c:pt>
                <c:pt idx="2">
                  <c:v>9.2338188226431264</c:v>
                </c:pt>
                <c:pt idx="3">
                  <c:v>11.806725543317494</c:v>
                </c:pt>
                <c:pt idx="4">
                  <c:v>14.472659294614765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6.1842782776885983</c:v>
                </c:pt>
                <c:pt idx="1">
                  <c:v>7.6050645566405208</c:v>
                </c:pt>
                <c:pt idx="2">
                  <c:v>9.2417864744806764</c:v>
                </c:pt>
                <c:pt idx="3">
                  <c:v>11.821015167237183</c:v>
                </c:pt>
                <c:pt idx="4">
                  <c:v>14.495737891403811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280"/>
        <c:axId val="-85350736"/>
      </c:lineChart>
      <c:catAx>
        <c:axId val="-85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0736"/>
        <c:crosses val="autoZero"/>
        <c:auto val="1"/>
        <c:lblAlgn val="ctr"/>
        <c:lblOffset val="100"/>
        <c:noMultiLvlLbl val="0"/>
      </c:catAx>
      <c:valAx>
        <c:axId val="-85350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4.4908999999999998E-2</c:v>
                </c:pt>
                <c:pt idx="1">
                  <c:v>4.7833411111111113E-2</c:v>
                </c:pt>
                <c:pt idx="2">
                  <c:v>5.6997244444444449E-2</c:v>
                </c:pt>
                <c:pt idx="3">
                  <c:v>6.7151500000000003E-2</c:v>
                </c:pt>
                <c:pt idx="4">
                  <c:v>8.0289055555555572E-2</c:v>
                </c:pt>
                <c:pt idx="5">
                  <c:v>7.4515250000000005E-2</c:v>
                </c:pt>
                <c:pt idx="6">
                  <c:v>0.1942865</c:v>
                </c:pt>
                <c:pt idx="7">
                  <c:v>0.31479300555555562</c:v>
                </c:pt>
                <c:pt idx="8">
                  <c:v>0.4688157444444444</c:v>
                </c:pt>
                <c:pt idx="9">
                  <c:v>0.75098587288888896</c:v>
                </c:pt>
                <c:pt idx="10">
                  <c:v>1.5125292461111111</c:v>
                </c:pt>
                <c:pt idx="11">
                  <c:v>2.5696538138888889</c:v>
                </c:pt>
                <c:pt idx="12">
                  <c:v>3.8781358194444442</c:v>
                </c:pt>
                <c:pt idx="13">
                  <c:v>7.5893511322222222</c:v>
                </c:pt>
                <c:pt idx="14">
                  <c:v>14.32391649666268</c:v>
                </c:pt>
                <c:pt idx="15">
                  <c:v>23.49694855276784</c:v>
                </c:pt>
                <c:pt idx="16">
                  <c:v>47.169829848214562</c:v>
                </c:pt>
                <c:pt idx="17">
                  <c:v>72.209920163895447</c:v>
                </c:pt>
                <c:pt idx="18">
                  <c:v>86.539293843353136</c:v>
                </c:pt>
                <c:pt idx="19">
                  <c:v>98.23745086832993</c:v>
                </c:pt>
                <c:pt idx="20">
                  <c:v>109.12889129282949</c:v>
                </c:pt>
                <c:pt idx="21">
                  <c:v>113.33675806052599</c:v>
                </c:pt>
                <c:pt idx="22">
                  <c:v>123.6098622674243</c:v>
                </c:pt>
                <c:pt idx="23">
                  <c:v>137.07028077749499</c:v>
                </c:pt>
                <c:pt idx="24">
                  <c:v>151.15856223130299</c:v>
                </c:pt>
                <c:pt idx="25">
                  <c:v>176.52050900938389</c:v>
                </c:pt>
                <c:pt idx="26">
                  <c:v>198.72932143421099</c:v>
                </c:pt>
                <c:pt idx="27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42032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auto val="1"/>
        <c:lblAlgn val="ctr"/>
        <c:lblOffset val="100"/>
        <c:noMultiLvlLbl val="0"/>
      </c:catAx>
      <c:valAx>
        <c:axId val="-853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3.0454506592161614</c:v>
                </c:pt>
                <c:pt idx="1">
                  <c:v>6.7046775753781187</c:v>
                </c:pt>
                <c:pt idx="2">
                  <c:v>11.118948268305932</c:v>
                </c:pt>
                <c:pt idx="3">
                  <c:v>16.4421943041507</c:v>
                </c:pt>
                <c:pt idx="4">
                  <c:v>22.858878524541147</c:v>
                </c:pt>
                <c:pt idx="5">
                  <c:v>30.58966213978934</c:v>
                </c:pt>
                <c:pt idx="6">
                  <c:v>39.897944793428664</c:v>
                </c:pt>
                <c:pt idx="7">
                  <c:v>51.097326635614237</c:v>
                </c:pt>
                <c:pt idx="8">
                  <c:v>64.559997001897884</c:v>
                </c:pt>
                <c:pt idx="9">
                  <c:v>80.725980107595134</c:v>
                </c:pt>
                <c:pt idx="10">
                  <c:v>100.1130518684682</c:v>
                </c:pt>
                <c:pt idx="11">
                  <c:v>123.32696792103323</c:v>
                </c:pt>
                <c:pt idx="12">
                  <c:v>151.07139257805213</c:v>
                </c:pt>
                <c:pt idx="13">
                  <c:v>184.15657182659788</c:v>
                </c:pt>
                <c:pt idx="14">
                  <c:v>223.50533280279029</c:v>
                </c:pt>
                <c:pt idx="15">
                  <c:v>270.15440913805713</c:v>
                </c:pt>
                <c:pt idx="16">
                  <c:v>325.24839974821731</c:v>
                </c:pt>
                <c:pt idx="17">
                  <c:v>390.02292293386608</c:v>
                </c:pt>
                <c:pt idx="18">
                  <c:v>465.77285123323713</c:v>
                </c:pt>
                <c:pt idx="19">
                  <c:v>553.80112839343553</c:v>
                </c:pt>
                <c:pt idx="20">
                  <c:v>655.34392785071896</c:v>
                </c:pt>
                <c:pt idx="21">
                  <c:v>771.46928934918628</c:v>
                </c:pt>
                <c:pt idx="22">
                  <c:v>902.94941020972806</c:v>
                </c:pt>
                <c:pt idx="23">
                  <c:v>1050.1119113305035</c:v>
                </c:pt>
                <c:pt idx="24">
                  <c:v>1212.6826730232278</c:v>
                </c:pt>
                <c:pt idx="25">
                  <c:v>1389.6414284904577</c:v>
                </c:pt>
                <c:pt idx="26">
                  <c:v>1579.11916449764</c:v>
                </c:pt>
                <c:pt idx="27">
                  <c:v>1778.3701908532994</c:v>
                </c:pt>
                <c:pt idx="28">
                  <c:v>1983.8476531640074</c:v>
                </c:pt>
                <c:pt idx="29">
                  <c:v>2191.3966267971819</c:v>
                </c:pt>
                <c:pt idx="30">
                  <c:v>2396.5545759883216</c:v>
                </c:pt>
                <c:pt idx="31">
                  <c:v>2594.920705093451</c:v>
                </c:pt>
                <c:pt idx="32">
                  <c:v>2782.5333901201207</c:v>
                </c:pt>
                <c:pt idx="33">
                  <c:v>2956.1882159301149</c:v>
                </c:pt>
                <c:pt idx="34">
                  <c:v>3113.6424534976154</c:v>
                </c:pt>
                <c:pt idx="35">
                  <c:v>3253.6807926531083</c:v>
                </c:pt>
                <c:pt idx="36">
                  <c:v>3376.0507096127176</c:v>
                </c:pt>
                <c:pt idx="37">
                  <c:v>3481.3019674288898</c:v>
                </c:pt>
                <c:pt idx="38">
                  <c:v>3570.5763421853158</c:v>
                </c:pt>
                <c:pt idx="39">
                  <c:v>3645.3908163575838</c:v>
                </c:pt>
                <c:pt idx="40">
                  <c:v>3707.4454210737899</c:v>
                </c:pt>
                <c:pt idx="41">
                  <c:v>3758.4721845456306</c:v>
                </c:pt>
                <c:pt idx="42">
                  <c:v>3800.1290986611366</c:v>
                </c:pt>
                <c:pt idx="43">
                  <c:v>3833.9347827988149</c:v>
                </c:pt>
                <c:pt idx="44">
                  <c:v>3861.2355632714439</c:v>
                </c:pt>
                <c:pt idx="45">
                  <c:v>3883.1958647679985</c:v>
                </c:pt>
                <c:pt idx="46">
                  <c:v>3900.8037935532238</c:v>
                </c:pt>
                <c:pt idx="47">
                  <c:v>3914.8855194275102</c:v>
                </c:pt>
                <c:pt idx="48">
                  <c:v>3926.1238685019371</c:v>
                </c:pt>
                <c:pt idx="49">
                  <c:v>3935.0780917643078</c:v>
                </c:pt>
                <c:pt idx="50">
                  <c:v>3942.2029673339284</c:v>
                </c:pt>
                <c:pt idx="51">
                  <c:v>3947.8662392216816</c:v>
                </c:pt>
                <c:pt idx="52">
                  <c:v>3952.3639543919671</c:v>
                </c:pt>
                <c:pt idx="53">
                  <c:v>3955.9336055864255</c:v>
                </c:pt>
                <c:pt idx="54">
                  <c:v>3958.765184494785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2.4843078057305439</c:v>
                </c:pt>
                <c:pt idx="1">
                  <c:v>5.595928549209936</c:v>
                </c:pt>
                <c:pt idx="2">
                  <c:v>9.4818593558800295</c:v>
                </c:pt>
                <c:pt idx="3">
                  <c:v>14.30327166611972</c:v>
                </c:pt>
                <c:pt idx="4">
                  <c:v>20.25365021916852</c:v>
                </c:pt>
                <c:pt idx="5">
                  <c:v>27.564742191260112</c:v>
                </c:pt>
                <c:pt idx="6">
                  <c:v>36.513371231008691</c:v>
                </c:pt>
                <c:pt idx="7">
                  <c:v>47.429137169787445</c:v>
                </c:pt>
                <c:pt idx="8">
                  <c:v>60.702965256549774</c:v>
                </c:pt>
                <c:pt idx="9">
                  <c:v>76.796379882129713</c:v>
                </c:pt>
                <c:pt idx="10">
                  <c:v>96.251245902116011</c:v>
                </c:pt>
                <c:pt idx="11">
                  <c:v>119.69953323529427</c:v>
                </c:pt>
                <c:pt idx="12">
                  <c:v>147.87240449869813</c:v>
                </c:pt>
                <c:pt idx="13">
                  <c:v>181.60759053746986</c:v>
                </c:pt>
                <c:pt idx="14">
                  <c:v>221.85360159118773</c:v>
                </c:pt>
                <c:pt idx="15">
                  <c:v>269.66883440732107</c:v>
                </c:pt>
                <c:pt idx="16">
                  <c:v>326.21311630878625</c:v>
                </c:pt>
                <c:pt idx="17">
                  <c:v>392.72875574371858</c:v>
                </c:pt>
                <c:pt idx="18">
                  <c:v>470.50788193313355</c:v>
                </c:pt>
                <c:pt idx="19">
                  <c:v>560.84295881694629</c:v>
                </c:pt>
                <c:pt idx="20">
                  <c:v>664.95811941580814</c:v>
                </c:pt>
                <c:pt idx="21">
                  <c:v>783.92068277874682</c:v>
                </c:pt>
                <c:pt idx="22">
                  <c:v>918.53512562372725</c:v>
                </c:pt>
                <c:pt idx="23">
                  <c:v>1069.2259184722286</c:v>
                </c:pt>
                <c:pt idx="24">
                  <c:v>1235.9206383527915</c:v>
                </c:pt>
                <c:pt idx="25">
                  <c:v>1417.9497034942524</c:v>
                </c:pt>
                <c:pt idx="26">
                  <c:v>1613.9824052002357</c:v>
                </c:pt>
                <c:pt idx="27">
                  <c:v>1822.0187670263676</c:v>
                </c:pt>
                <c:pt idx="28">
                  <c:v>2043.055540528648</c:v>
                </c:pt>
                <c:pt idx="29">
                  <c:v>2266.8100999427402</c:v>
                </c:pt>
                <c:pt idx="30">
                  <c:v>2493.4654038016688</c:v>
                </c:pt>
                <c:pt idx="31">
                  <c:v>2719.6415028072606</c:v>
                </c:pt>
                <c:pt idx="32">
                  <c:v>2942.1715664623789</c:v>
                </c:pt>
                <c:pt idx="33">
                  <c:v>3158.3109629190449</c:v>
                </c:pt>
                <c:pt idx="34">
                  <c:v>3365.8851926516263</c:v>
                </c:pt>
                <c:pt idx="35">
                  <c:v>3563.3623169869593</c:v>
                </c:pt>
                <c:pt idx="36">
                  <c:v>3749.8513092491421</c:v>
                </c:pt>
                <c:pt idx="37">
                  <c:v>3925.0405219198346</c:v>
                </c:pt>
                <c:pt idx="38">
                  <c:v>4089.0973657502932</c:v>
                </c:pt>
                <c:pt idx="39">
                  <c:v>4242.5510430644845</c:v>
                </c:pt>
                <c:pt idx="40">
                  <c:v>4386.1764151116668</c:v>
                </c:pt>
                <c:pt idx="41">
                  <c:v>4520.8911960622981</c:v>
                </c:pt>
                <c:pt idx="42">
                  <c:v>4647.6727267982424</c:v>
                </c:pt>
                <c:pt idx="43">
                  <c:v>4767.4958431207233</c:v>
                </c:pt>
                <c:pt idx="44">
                  <c:v>4881.2902451611408</c:v>
                </c:pt>
                <c:pt idx="45">
                  <c:v>4989.9141672184523</c:v>
                </c:pt>
                <c:pt idx="46">
                  <c:v>5094.1406522248935</c:v>
                </c:pt>
                <c:pt idx="47">
                  <c:v>5194.6529283670561</c:v>
                </c:pt>
                <c:pt idx="48">
                  <c:v>5292.0459205694824</c:v>
                </c:pt>
                <c:pt idx="49">
                  <c:v>5386.8315709427989</c:v>
                </c:pt>
                <c:pt idx="50">
                  <c:v>5479.4462539618253</c:v>
                </c:pt>
                <c:pt idx="51">
                  <c:v>5570.2590906723999</c:v>
                </c:pt>
                <c:pt idx="52">
                  <c:v>5659.5803735435074</c:v>
                </c:pt>
                <c:pt idx="53">
                  <c:v>5747.6696159196263</c:v>
                </c:pt>
                <c:pt idx="54">
                  <c:v>5834.7429541251113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1.8092545158968343</c:v>
                </c:pt>
                <c:pt idx="1">
                  <c:v>4.19546372210527</c:v>
                </c:pt>
                <c:pt idx="2">
                  <c:v>7.3148744274141757</c:v>
                </c:pt>
                <c:pt idx="3">
                  <c:v>11.341474429777129</c:v>
                </c:pt>
                <c:pt idx="4">
                  <c:v>16.48585965381606</c:v>
                </c:pt>
                <c:pt idx="5">
                  <c:v>23.001969960567507</c:v>
                </c:pt>
                <c:pt idx="6">
                  <c:v>31.194715476747419</c:v>
                </c:pt>
                <c:pt idx="7">
                  <c:v>41.428460665835203</c:v>
                </c:pt>
                <c:pt idx="8">
                  <c:v>54.136250117721715</c:v>
                </c:pt>
                <c:pt idx="9">
                  <c:v>69.829539813102713</c:v>
                </c:pt>
                <c:pt idx="10">
                  <c:v>89.108031822282854</c:v>
                </c:pt>
                <c:pt idx="11">
                  <c:v>112.66899172558838</c:v>
                </c:pt>
                <c:pt idx="12">
                  <c:v>141.31515316607224</c:v>
                </c:pt>
                <c:pt idx="13">
                  <c:v>175.9599876469839</c:v>
                </c:pt>
                <c:pt idx="14">
                  <c:v>217.6287586563528</c:v>
                </c:pt>
                <c:pt idx="15">
                  <c:v>267.45342725093866</c:v>
                </c:pt>
                <c:pt idx="16">
                  <c:v>326.65919982585729</c:v>
                </c:pt>
                <c:pt idx="17">
                  <c:v>396.54041039120682</c:v>
                </c:pt>
                <c:pt idx="18">
                  <c:v>478.42364450605754</c:v>
                </c:pt>
                <c:pt idx="19">
                  <c:v>573.61669414164237</c:v>
                </c:pt>
                <c:pt idx="20">
                  <c:v>683.34322164399873</c:v>
                </c:pt>
                <c:pt idx="21">
                  <c:v>808.66497474716141</c:v>
                </c:pt>
                <c:pt idx="22">
                  <c:v>950.39595415387953</c:v>
                </c:pt>
                <c:pt idx="23">
                  <c:v>1109.0157886705213</c:v>
                </c:pt>
                <c:pt idx="24">
                  <c:v>1284.5921577277666</c:v>
                </c:pt>
                <c:pt idx="25">
                  <c:v>1476.7236431129729</c:v>
                </c:pt>
                <c:pt idx="26">
                  <c:v>1684.5140790906148</c:v>
                </c:pt>
                <c:pt idx="27">
                  <c:v>1906.5867448102629</c:v>
                </c:pt>
                <c:pt idx="28">
                  <c:v>2145.5806811348916</c:v>
                </c:pt>
                <c:pt idx="29">
                  <c:v>2390.444379948724</c:v>
                </c:pt>
                <c:pt idx="30">
                  <c:v>2643.2673769324019</c:v>
                </c:pt>
                <c:pt idx="31">
                  <c:v>2901.669534030555</c:v>
                </c:pt>
                <c:pt idx="32">
                  <c:v>3163.3500305135508</c:v>
                </c:pt>
                <c:pt idx="33">
                  <c:v>3426.2030680895473</c:v>
                </c:pt>
                <c:pt idx="34">
                  <c:v>3688.4026914455326</c:v>
                </c:pt>
                <c:pt idx="35">
                  <c:v>3948.4518477908559</c:v>
                </c:pt>
                <c:pt idx="36">
                  <c:v>4205.1968527461486</c:v>
                </c:pt>
                <c:pt idx="37">
                  <c:v>4457.813008427569</c:v>
                </c:pt>
                <c:pt idx="38">
                  <c:v>4705.7696025759933</c:v>
                </c:pt>
                <c:pt idx="39">
                  <c:v>4948.7829725975553</c:v>
                </c:pt>
                <c:pt idx="40">
                  <c:v>5186.7652772458696</c:v>
                </c:pt>
                <c:pt idx="41">
                  <c:v>5419.7747730973442</c:v>
                </c:pt>
                <c:pt idx="42">
                  <c:v>5647.9713551206969</c:v>
                </c:pt>
                <c:pt idx="43">
                  <c:v>5871.5793039970686</c:v>
                </c:pt>
                <c:pt idx="44">
                  <c:v>6090.8577893555002</c:v>
                </c:pt>
                <c:pt idx="45">
                  <c:v>6306.0787465385383</c:v>
                </c:pt>
                <c:pt idx="46">
                  <c:v>6517.5112165921946</c:v>
                </c:pt>
                <c:pt idx="47">
                  <c:v>6725.4110162777424</c:v>
                </c:pt>
                <c:pt idx="48">
                  <c:v>6930.0145857000898</c:v>
                </c:pt>
                <c:pt idx="49">
                  <c:v>7131.5359607721612</c:v>
                </c:pt>
                <c:pt idx="50">
                  <c:v>7330.165973910609</c:v>
                </c:pt>
                <c:pt idx="51">
                  <c:v>7526.0729581407822</c:v>
                </c:pt>
                <c:pt idx="52">
                  <c:v>7719.4043931842562</c:v>
                </c:pt>
                <c:pt idx="53">
                  <c:v>7910.2890751184086</c:v>
                </c:pt>
                <c:pt idx="54">
                  <c:v>8098.839509564451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912"/>
        <c:axId val="-85372496"/>
      </c:lineChart>
      <c:catAx>
        <c:axId val="-85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19.522506166421227</c:v>
                </c:pt>
                <c:pt idx="1">
                  <c:v>24.020081377300741</c:v>
                </c:pt>
                <c:pt idx="2">
                  <c:v>29.546336216517759</c:v>
                </c:pt>
                <c:pt idx="3">
                  <c:v>36.332371409300066</c:v>
                </c:pt>
                <c:pt idx="4">
                  <c:v>44.659075421532599</c:v>
                </c:pt>
                <c:pt idx="5">
                  <c:v>54.866765907453392</c:v>
                </c:pt>
                <c:pt idx="6">
                  <c:v>67.366140922669331</c:v>
                </c:pt>
                <c:pt idx="7">
                  <c:v>82.650414853771039</c:v>
                </c:pt>
                <c:pt idx="8">
                  <c:v>101.30830419369516</c:v>
                </c:pt>
                <c:pt idx="9">
                  <c:v>124.03720816369673</c:v>
                </c:pt>
                <c:pt idx="10">
                  <c:v>151.65546443189302</c:v>
                </c:pt>
                <c:pt idx="11">
                  <c:v>185.11191889597339</c:v>
                </c:pt>
                <c:pt idx="12">
                  <c:v>225.49021444134681</c:v>
                </c:pt>
                <c:pt idx="13">
                  <c:v>274.00420009610593</c:v>
                </c:pt>
                <c:pt idx="14">
                  <c:v>331.97978964609683</c:v>
                </c:pt>
                <c:pt idx="15">
                  <c:v>400.8176859886633</c:v>
                </c:pt>
                <c:pt idx="16">
                  <c:v>481.93104363028516</c:v>
                </c:pt>
                <c:pt idx="17">
                  <c:v>576.65298301519692</c:v>
                </c:pt>
                <c:pt idx="18">
                  <c:v>686.11166341125693</c:v>
                </c:pt>
                <c:pt idx="19">
                  <c:v>811.07606742874236</c:v>
                </c:pt>
                <c:pt idx="20">
                  <c:v>951.78395266232451</c:v>
                </c:pt>
                <c:pt idx="21">
                  <c:v>1107.7736789256237</c:v>
                </c:pt>
                <c:pt idx="22">
                  <c:v>1277.7512802717645</c:v>
                </c:pt>
                <c:pt idx="23">
                  <c:v>1459.5290959303395</c:v>
                </c:pt>
                <c:pt idx="24">
                  <c:v>1650.0679862419552</c:v>
                </c:pt>
                <c:pt idx="25">
                  <c:v>1845.6390986770211</c:v>
                </c:pt>
                <c:pt idx="26">
                  <c:v>2042.0953142956566</c:v>
                </c:pt>
                <c:pt idx="27">
                  <c:v>2235.2142810986506</c:v>
                </c:pt>
                <c:pt idx="28">
                  <c:v>2421.0547091659478</c:v>
                </c:pt>
                <c:pt idx="29">
                  <c:v>2596.2637166374325</c:v>
                </c:pt>
                <c:pt idx="30">
                  <c:v>2758.2871488061828</c:v>
                </c:pt>
                <c:pt idx="31">
                  <c:v>2905.4609612292502</c:v>
                </c:pt>
                <c:pt idx="32">
                  <c:v>3036.9897493153549</c:v>
                </c:pt>
                <c:pt idx="33">
                  <c:v>3152.839202700025</c:v>
                </c:pt>
                <c:pt idx="34">
                  <c:v>3253.5783562868087</c:v>
                </c:pt>
                <c:pt idx="35">
                  <c:v>3340.2059112814345</c:v>
                </c:pt>
                <c:pt idx="36">
                  <c:v>3413.9866374830385</c:v>
                </c:pt>
                <c:pt idx="37">
                  <c:v>3476.3134505400863</c:v>
                </c:pt>
                <c:pt idx="38">
                  <c:v>3528.6014475948336</c:v>
                </c:pt>
                <c:pt idx="39">
                  <c:v>3572.2135247583205</c:v>
                </c:pt>
                <c:pt idx="40">
                  <c:v>3608.4133707766432</c:v>
                </c:pt>
                <c:pt idx="41">
                  <c:v>3638.3400736608141</c:v>
                </c:pt>
                <c:pt idx="42">
                  <c:v>3662.9985134920448</c:v>
                </c:pt>
                <c:pt idx="43">
                  <c:v>3683.2604520607611</c:v>
                </c:pt>
                <c:pt idx="44">
                  <c:v>3699.8722729323745</c:v>
                </c:pt>
                <c:pt idx="45">
                  <c:v>3713.4663760010199</c:v>
                </c:pt>
                <c:pt idx="46">
                  <c:v>3724.5741414641889</c:v>
                </c:pt>
                <c:pt idx="47">
                  <c:v>3733.6390993326668</c:v>
                </c:pt>
                <c:pt idx="48">
                  <c:v>3741.0294754831489</c:v>
                </c:pt>
                <c:pt idx="49">
                  <c:v>3747.0496613863597</c:v>
                </c:pt>
                <c:pt idx="50">
                  <c:v>3751.9504063987574</c:v>
                </c:pt>
                <c:pt idx="51">
                  <c:v>3755.9376914145528</c:v>
                </c:pt>
                <c:pt idx="52">
                  <c:v>3759.1803378331279</c:v>
                </c:pt>
                <c:pt idx="53">
                  <c:v>3761.8164571364337</c:v>
                </c:pt>
                <c:pt idx="54">
                  <c:v>3763.9588692354364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16.230625576529775</c:v>
                </c:pt>
                <c:pt idx="1">
                  <c:v>20.478184446994561</c:v>
                </c:pt>
                <c:pt idx="2">
                  <c:v>25.774947684237677</c:v>
                </c:pt>
                <c:pt idx="3">
                  <c:v>32.365767213457666</c:v>
                </c:pt>
                <c:pt idx="4">
                  <c:v>40.548224722029367</c:v>
                </c:pt>
                <c:pt idx="5">
                  <c:v>50.682259044984207</c:v>
                </c:pt>
                <c:pt idx="6">
                  <c:v>63.200776164128698</c:v>
                </c:pt>
                <c:pt idx="7">
                  <c:v>78.620947815448645</c:v>
                </c:pt>
                <c:pt idx="8">
                  <c:v>97.55565458284434</c:v>
                </c:pt>
                <c:pt idx="9">
                  <c:v>120.72418190402354</c:v>
                </c:pt>
                <c:pt idx="10">
                  <c:v>148.96082007471867</c:v>
                </c:pt>
                <c:pt idx="11">
                  <c:v>183.21945498030095</c:v>
                </c:pt>
                <c:pt idx="12">
                  <c:v>224.57159813844541</c:v>
                </c:pt>
                <c:pt idx="13">
                  <c:v>274.19467651778945</c:v>
                </c:pt>
                <c:pt idx="14">
                  <c:v>333.34694142588853</c:v>
                </c:pt>
                <c:pt idx="15">
                  <c:v>403.32530788013588</c:v>
                </c:pt>
                <c:pt idx="16">
                  <c:v>485.40313085965579</c:v>
                </c:pt>
                <c:pt idx="17">
                  <c:v>580.74672298068674</c:v>
                </c:pt>
                <c:pt idx="18">
                  <c:v>690.31258779060818</c:v>
                </c:pt>
                <c:pt idx="19">
                  <c:v>814.73186242665599</c:v>
                </c:pt>
                <c:pt idx="20">
                  <c:v>954.19379042202866</c:v>
                </c:pt>
                <c:pt idx="21">
                  <c:v>1108.3449670505386</c:v>
                </c:pt>
                <c:pt idx="22">
                  <c:v>1276.2238346538959</c:v>
                </c:pt>
                <c:pt idx="23">
                  <c:v>1456.2485989888114</c:v>
                </c:pt>
                <c:pt idx="24">
                  <c:v>1646.2703066316465</c:v>
                </c:pt>
                <c:pt idx="25">
                  <c:v>1843.6918167105284</c:v>
                </c:pt>
                <c:pt idx="26">
                  <c:v>2045.6403218072721</c:v>
                </c:pt>
                <c:pt idx="27">
                  <c:v>2249.1697422448397</c:v>
                </c:pt>
                <c:pt idx="28">
                  <c:v>2501.193159133778</c:v>
                </c:pt>
                <c:pt idx="29">
                  <c:v>2650.0084523788341</c:v>
                </c:pt>
                <c:pt idx="30">
                  <c:v>2842.7220452204651</c:v>
                </c:pt>
                <c:pt idx="31">
                  <c:v>3028.0190039845002</c:v>
                </c:pt>
                <c:pt idx="32">
                  <c:v>3204.8239915579502</c:v>
                </c:pt>
                <c:pt idx="33">
                  <c:v>3372.5379864475694</c:v>
                </c:pt>
                <c:pt idx="34">
                  <c:v>3530.9738895365467</c:v>
                </c:pt>
                <c:pt idx="35">
                  <c:v>3680.2761862336451</c:v>
                </c:pt>
                <c:pt idx="36">
                  <c:v>3820.8372569984272</c:v>
                </c:pt>
                <c:pt idx="37">
                  <c:v>3953.2193172530488</c:v>
                </c:pt>
                <c:pt idx="38">
                  <c:v>4078.0872709787905</c:v>
                </c:pt>
                <c:pt idx="39">
                  <c:v>4196.1546841848067</c:v>
                </c:pt>
                <c:pt idx="40">
                  <c:v>4308.1428960088142</c:v>
                </c:pt>
                <c:pt idx="41">
                  <c:v>4414.7519621277324</c:v>
                </c:pt>
                <c:pt idx="42">
                  <c:v>4516.6414941668181</c:v>
                </c:pt>
                <c:pt idx="43">
                  <c:v>4614.419306586281</c:v>
                </c:pt>
                <c:pt idx="44">
                  <c:v>4708.6359175928183</c:v>
                </c:pt>
                <c:pt idx="45">
                  <c:v>4799.7832279015565</c:v>
                </c:pt>
                <c:pt idx="46">
                  <c:v>4888.2960240199609</c:v>
                </c:pt>
                <c:pt idx="47">
                  <c:v>4974.5552643865576</c:v>
                </c:pt>
                <c:pt idx="48">
                  <c:v>5058.8923789663786</c:v>
                </c:pt>
                <c:pt idx="49">
                  <c:v>5141.5940358443322</c:v>
                </c:pt>
                <c:pt idx="50">
                  <c:v>5222.9070024791354</c:v>
                </c:pt>
                <c:pt idx="51">
                  <c:v>5303.0428602352949</c:v>
                </c:pt>
                <c:pt idx="52">
                  <c:v>5382.1824261240045</c:v>
                </c:pt>
                <c:pt idx="53">
                  <c:v>5460.4798029259027</c:v>
                </c:pt>
                <c:pt idx="54">
                  <c:v>5538.0660247867172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13.065953960524018</c:v>
                </c:pt>
                <c:pt idx="1">
                  <c:v>16.902712380507463</c:v>
                </c:pt>
                <c:pt idx="2">
                  <c:v>21.78929191541302</c:v>
                </c:pt>
                <c:pt idx="3">
                  <c:v>27.989589569244004</c:v>
                </c:pt>
                <c:pt idx="4">
                  <c:v>35.825758338254275</c:v>
                </c:pt>
                <c:pt idx="5">
                  <c:v>45.687985593300937</c:v>
                </c:pt>
                <c:pt idx="6">
                  <c:v>58.044648065889525</c:v>
                </c:pt>
                <c:pt idx="7">
                  <c:v>73.452247467103447</c:v>
                </c:pt>
                <c:pt idx="8">
                  <c:v>92.564240313532736</c:v>
                </c:pt>
                <c:pt idx="9">
                  <c:v>116.1375355969807</c:v>
                </c:pt>
                <c:pt idx="10">
                  <c:v>145.03507304920632</c:v>
                </c:pt>
                <c:pt idx="11">
                  <c:v>180.22256757793988</c:v>
                </c:pt>
                <c:pt idx="12">
                  <c:v>222.75729844945693</c:v>
                </c:pt>
                <c:pt idx="13">
                  <c:v>273.76685269933574</c:v>
                </c:pt>
                <c:pt idx="14">
                  <c:v>334.41613751180012</c:v>
                </c:pt>
                <c:pt idx="15">
                  <c:v>405.86188082808201</c:v>
                </c:pt>
                <c:pt idx="16">
                  <c:v>489.19530673454216</c:v>
                </c:pt>
                <c:pt idx="17">
                  <c:v>585.37564181155176</c:v>
                </c:pt>
                <c:pt idx="18">
                  <c:v>695.15934117397273</c:v>
                </c:pt>
                <c:pt idx="19">
                  <c:v>819.03198492436695</c:v>
                </c:pt>
                <c:pt idx="20">
                  <c:v>957.15111848283652</c:v>
                </c:pt>
                <c:pt idx="21">
                  <c:v>1109.3083367263098</c:v>
                </c:pt>
                <c:pt idx="22">
                  <c:v>1274.9173032016458</c:v>
                </c:pt>
                <c:pt idx="23">
                  <c:v>1453.0312202901914</c:v>
                </c:pt>
                <c:pt idx="24">
                  <c:v>1642.3890721604987</c:v>
                </c:pt>
                <c:pt idx="25">
                  <c:v>1841.4856659305792</c:v>
                </c:pt>
                <c:pt idx="26">
                  <c:v>2048.6571042520495</c:v>
                </c:pt>
                <c:pt idx="27">
                  <c:v>2262.171596288606</c:v>
                </c:pt>
                <c:pt idx="28">
                  <c:v>2530.6308069566294</c:v>
                </c:pt>
                <c:pt idx="29">
                  <c:v>2701.4681908651328</c:v>
                </c:pt>
                <c:pt idx="30">
                  <c:v>2924.1559122621607</c:v>
                </c:pt>
                <c:pt idx="31">
                  <c:v>3147.090621602023</c:v>
                </c:pt>
                <c:pt idx="32">
                  <c:v>3369.1867104932549</c:v>
                </c:pt>
                <c:pt idx="33">
                  <c:v>3589.5631131412733</c:v>
                </c:pt>
                <c:pt idx="34">
                  <c:v>3807.5329839087503</c:v>
                </c:pt>
                <c:pt idx="35">
                  <c:v>4022.5851551855621</c:v>
                </c:pt>
                <c:pt idx="36">
                  <c:v>4234.3610027361728</c:v>
                </c:pt>
                <c:pt idx="37">
                  <c:v>4442.6296676129286</c:v>
                </c:pt>
                <c:pt idx="38">
                  <c:v>4647.2637972793364</c:v>
                </c:pt>
                <c:pt idx="39">
                  <c:v>4848.2172209252012</c:v>
                </c:pt>
                <c:pt idx="40">
                  <c:v>5045.5053467302487</c:v>
                </c:pt>
                <c:pt idx="41">
                  <c:v>5239.1885920104442</c:v>
                </c:pt>
                <c:pt idx="42">
                  <c:v>5429.3588268321773</c:v>
                </c:pt>
                <c:pt idx="43">
                  <c:v>5616.128605834323</c:v>
                </c:pt>
                <c:pt idx="44">
                  <c:v>5799.6228532163886</c:v>
                </c:pt>
                <c:pt idx="45">
                  <c:v>5979.9726243057776</c:v>
                </c:pt>
                <c:pt idx="46">
                  <c:v>6157.3105701632676</c:v>
                </c:pt>
                <c:pt idx="47">
                  <c:v>6331.7677610309102</c:v>
                </c:pt>
                <c:pt idx="48">
                  <c:v>6503.4715669481029</c:v>
                </c:pt>
                <c:pt idx="49">
                  <c:v>6672.544340787379</c:v>
                </c:pt>
                <c:pt idx="50">
                  <c:v>6839.1026948659437</c:v>
                </c:pt>
                <c:pt idx="51">
                  <c:v>7003.2572041511285</c:v>
                </c:pt>
                <c:pt idx="52">
                  <c:v>7165.112405505417</c:v>
                </c:pt>
                <c:pt idx="53">
                  <c:v>7324.7669930405837</c:v>
                </c:pt>
                <c:pt idx="54">
                  <c:v>7482.3141347161236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46384"/>
      </c:lineChart>
      <c:catAx>
        <c:axId val="-853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auto val="1"/>
        <c:lblAlgn val="ctr"/>
        <c:lblOffset val="100"/>
        <c:noMultiLvlLbl val="0"/>
      </c:catAx>
      <c:valAx>
        <c:axId val="-85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5.7053119165805368</c:v>
                </c:pt>
                <c:pt idx="1">
                  <c:v>8.4840146516157002</c:v>
                </c:pt>
                <c:pt idx="2">
                  <c:v>12.373934498700999</c:v>
                </c:pt>
                <c:pt idx="3">
                  <c:v>17.716447039897201</c:v>
                </c:pt>
                <c:pt idx="4">
                  <c:v>24.921967565124554</c:v>
                </c:pt>
                <c:pt idx="5">
                  <c:v>34.473841611196512</c:v>
                </c:pt>
                <c:pt idx="6">
                  <c:v>46.930015098261762</c:v>
                </c:pt>
                <c:pt idx="7">
                  <c:v>62.92208949921497</c:v>
                </c:pt>
                <c:pt idx="8">
                  <c:v>83.151491067038094</c:v>
                </c:pt>
                <c:pt idx="9">
                  <c:v>108.38263345741355</c:v>
                </c:pt>
                <c:pt idx="10">
                  <c:v>139.43311806823897</c:v>
                </c:pt>
                <c:pt idx="11">
                  <c:v>177.16118283623138</c:v>
                </c:pt>
                <c:pt idx="12">
                  <c:v>222.45076510947544</c:v>
                </c:pt>
                <c:pt idx="13">
                  <c:v>276.1946761439624</c:v>
                </c:pt>
                <c:pt idx="14">
                  <c:v>339.27648491151751</c:v>
                </c:pt>
                <c:pt idx="15">
                  <c:v>412.5517716068332</c:v>
                </c:pt>
                <c:pt idx="16">
                  <c:v>496.8294342611087</c:v>
                </c:pt>
                <c:pt idx="17">
                  <c:v>592.85371621904562</c:v>
                </c:pt>
                <c:pt idx="18">
                  <c:v>701.2875717208849</c:v>
                </c:pt>
                <c:pt idx="19">
                  <c:v>822.69790739627547</c:v>
                </c:pt>
                <c:pt idx="20">
                  <c:v>957.54313644664194</c:v>
                </c:pt>
                <c:pt idx="21">
                  <c:v>1106.1633676079523</c:v>
                </c:pt>
                <c:pt idx="22">
                  <c:v>1268.7734305088568</c:v>
                </c:pt>
                <c:pt idx="23">
                  <c:v>1445.4588199838292</c:v>
                </c:pt>
                <c:pt idx="24">
                  <c:v>1636.1745304140388</c:v>
                </c:pt>
                <c:pt idx="25">
                  <c:v>1840.7466520721603</c:v>
                </c:pt>
                <c:pt idx="26">
                  <c:v>2058.876518130462</c:v>
                </c:pt>
                <c:pt idx="27">
                  <c:v>2290.1471254314315</c:v>
                </c:pt>
                <c:pt idx="28">
                  <c:v>2534.031505002064</c:v>
                </c:pt>
                <c:pt idx="29">
                  <c:v>2789.9026891982612</c:v>
                </c:pt>
                <c:pt idx="30">
                  <c:v>3057.0449099997868</c:v>
                </c:pt>
                <c:pt idx="31">
                  <c:v>3334.6656654070989</c:v>
                </c:pt>
                <c:pt idx="32">
                  <c:v>3621.9083057827829</c:v>
                </c:pt>
                <c:pt idx="33">
                  <c:v>3917.8648167993656</c:v>
                </c:pt>
                <c:pt idx="34">
                  <c:v>4221.588507849734</c:v>
                </c:pt>
                <c:pt idx="35">
                  <c:v>4532.1063519134832</c:v>
                </c:pt>
                <c:pt idx="36">
                  <c:v>4848.4307627410781</c:v>
                </c:pt>
                <c:pt idx="37">
                  <c:v>5169.5706358951393</c:v>
                </c:pt>
                <c:pt idx="38">
                  <c:v>5494.5415200750986</c:v>
                </c:pt>
                <c:pt idx="39">
                  <c:v>5822.3748229825487</c:v>
                </c:pt>
                <c:pt idx="40">
                  <c:v>6152.1259908173579</c:v>
                </c:pt>
                <c:pt idx="41">
                  <c:v>6482.8816316852417</c:v>
                </c:pt>
                <c:pt idx="42">
                  <c:v>6813.765580365919</c:v>
                </c:pt>
                <c:pt idx="43">
                  <c:v>7143.9439248817607</c:v>
                </c:pt>
                <c:pt idx="44">
                  <c:v>7472.6290341475133</c:v>
                </c:pt>
                <c:pt idx="45">
                  <c:v>7799.0826408420198</c:v>
                </c:pt>
                <c:pt idx="46">
                  <c:v>8122.6180447982442</c:v>
                </c:pt>
                <c:pt idx="47">
                  <c:v>8442.6015100044679</c:v>
                </c:pt>
                <c:pt idx="48">
                  <c:v>8758.4529331359536</c:v>
                </c:pt>
                <c:pt idx="49">
                  <c:v>9069.6458638004697</c:v>
                </c:pt>
                <c:pt idx="50">
                  <c:v>9375.7069567892522</c:v>
                </c:pt>
                <c:pt idx="51">
                  <c:v>9676.2149349693918</c:v>
                </c:pt>
                <c:pt idx="52">
                  <c:v>9970.7991384003253</c:v>
                </c:pt>
                <c:pt idx="53">
                  <c:v>10259.137731139734</c:v>
                </c:pt>
                <c:pt idx="54">
                  <c:v>10540.95563231985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5.3194118583980687</c:v>
                </c:pt>
                <c:pt idx="1">
                  <c:v>8.0189381170244349</c:v>
                </c:pt>
                <c:pt idx="2">
                  <c:v>11.831557773139966</c:v>
                </c:pt>
                <c:pt idx="3">
                  <c:v>17.105109380728862</c:v>
                </c:pt>
                <c:pt idx="4">
                  <c:v>24.257302409490965</c:v>
                </c:pt>
                <c:pt idx="5">
                  <c:v>33.778968021187467</c:v>
                </c:pt>
                <c:pt idx="6">
                  <c:v>46.234917550007708</c:v>
                </c:pt>
                <c:pt idx="7">
                  <c:v>62.262085030309954</c:v>
                </c:pt>
                <c:pt idx="8">
                  <c:v>82.564779003317724</c:v>
                </c:pt>
                <c:pt idx="9">
                  <c:v>107.90703523446285</c:v>
                </c:pt>
                <c:pt idx="10">
                  <c:v>139.10223131303209</c:v>
                </c:pt>
                <c:pt idx="11">
                  <c:v>177.00028221090503</c:v>
                </c:pt>
                <c:pt idx="12">
                  <c:v>222.47287048690239</c:v>
                </c:pt>
                <c:pt idx="13">
                  <c:v>276.3972667025584</c:v>
                </c:pt>
                <c:pt idx="14">
                  <c:v>339.63935917518609</c:v>
                </c:pt>
                <c:pt idx="15">
                  <c:v>413.03653561803543</c:v>
                </c:pt>
                <c:pt idx="16">
                  <c:v>497.38104415957838</c:v>
                </c:pt>
                <c:pt idx="17">
                  <c:v>593.40441220182845</c:v>
                </c:pt>
                <c:pt idx="18">
                  <c:v>701.76342512499059</c:v>
                </c:pt>
                <c:pt idx="19">
                  <c:v>823.02807070387655</c:v>
                </c:pt>
                <c:pt idx="20">
                  <c:v>957.67174735253457</c:v>
                </c:pt>
                <c:pt idx="21">
                  <c:v>1106.0639226840608</c:v>
                </c:pt>
                <c:pt idx="22">
                  <c:v>1268.4653201947795</c:v>
                </c:pt>
                <c:pt idx="23">
                  <c:v>1445.0256117344504</c:v>
                </c:pt>
                <c:pt idx="24">
                  <c:v>1635.7835059549402</c:v>
                </c:pt>
                <c:pt idx="25">
                  <c:v>1840.6690508261174</c:v>
                </c:pt>
                <c:pt idx="26">
                  <c:v>2059.5079128921843</c:v>
                </c:pt>
                <c:pt idx="27">
                  <c:v>2292.0273573488321</c:v>
                </c:pt>
                <c:pt idx="28">
                  <c:v>2589.3461194141387</c:v>
                </c:pt>
                <c:pt idx="29">
                  <c:v>2796.5704374207835</c:v>
                </c:pt>
                <c:pt idx="30">
                  <c:v>3067.6282140346298</c:v>
                </c:pt>
                <c:pt idx="31">
                  <c:v>3350.453903137568</c:v>
                </c:pt>
                <c:pt idx="32">
                  <c:v>3644.4109714086194</c:v>
                </c:pt>
                <c:pt idx="33">
                  <c:v>3948.8194281748724</c:v>
                </c:pt>
                <c:pt idx="34">
                  <c:v>4262.9656401501106</c:v>
                </c:pt>
                <c:pt idx="35">
                  <c:v>4586.1117688066051</c:v>
                </c:pt>
                <c:pt idx="36">
                  <c:v>4917.5046902736676</c:v>
                </c:pt>
                <c:pt idx="37">
                  <c:v>5256.384289710636</c:v>
                </c:pt>
                <c:pt idx="38">
                  <c:v>5601.9910521161419</c:v>
                </c:pt>
                <c:pt idx="39">
                  <c:v>5953.5728988505425</c:v>
                </c:pt>
                <c:pt idx="40">
                  <c:v>6310.3912433488777</c:v>
                </c:pt>
                <c:pt idx="41">
                  <c:v>6671.7262603775434</c:v>
                </c:pt>
                <c:pt idx="42">
                  <c:v>7036.8813807031347</c:v>
                </c:pt>
                <c:pt idx="43">
                  <c:v>7405.1870372845578</c:v>
                </c:pt>
                <c:pt idx="44">
                  <c:v>7776.0037002654162</c:v>
                </c:pt>
                <c:pt idx="45">
                  <c:v>8148.7242463883704</c:v>
                </c:pt>
                <c:pt idx="46">
                  <c:v>8522.7757142787032</c:v>
                </c:pt>
                <c:pt idx="47">
                  <c:v>8897.6205006711625</c:v>
                </c:pt>
                <c:pt idx="48">
                  <c:v>9272.7570544072496</c:v>
                </c:pt>
                <c:pt idx="49">
                  <c:v>9647.7201252242885</c:v>
                </c:pt>
                <c:pt idx="50">
                  <c:v>10022.080623290158</c:v>
                </c:pt>
                <c:pt idx="51">
                  <c:v>10395.445143378402</c:v>
                </c:pt>
                <c:pt idx="52">
                  <c:v>10767.455204775071</c:v>
                </c:pt>
                <c:pt idx="53">
                  <c:v>11137.786254667768</c:v>
                </c:pt>
                <c:pt idx="54">
                  <c:v>11506.146479078463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5.2025920310425784</c:v>
                </c:pt>
                <c:pt idx="1">
                  <c:v>7.8726122488596726</c:v>
                </c:pt>
                <c:pt idx="2">
                  <c:v>11.65219025495748</c:v>
                </c:pt>
                <c:pt idx="3">
                  <c:v>16.88961206246104</c:v>
                </c:pt>
                <c:pt idx="4">
                  <c:v>24.003247557647526</c:v>
                </c:pt>
                <c:pt idx="5">
                  <c:v>33.48484803961572</c:v>
                </c:pt>
                <c:pt idx="6">
                  <c:v>45.900476393986004</c:v>
                </c:pt>
                <c:pt idx="7">
                  <c:v>61.888742201529588</c:v>
                </c:pt>
                <c:pt idx="8">
                  <c:v>82.15615282845485</c:v>
                </c:pt>
                <c:pt idx="9">
                  <c:v>107.46954732167671</c:v>
                </c:pt>
                <c:pt idx="10">
                  <c:v>138.64574017291537</c:v>
                </c:pt>
                <c:pt idx="11">
                  <c:v>176.53865447719724</c:v>
                </c:pt>
                <c:pt idx="12">
                  <c:v>222.02435792893772</c:v>
                </c:pt>
                <c:pt idx="13">
                  <c:v>275.9845220210326</c:v>
                </c:pt>
                <c:pt idx="14">
                  <c:v>339.28889908356808</c:v>
                </c:pt>
                <c:pt idx="15">
                  <c:v>412.7774506956967</c:v>
                </c:pt>
                <c:pt idx="16">
                  <c:v>497.24276458288927</c:v>
                </c:pt>
                <c:pt idx="17">
                  <c:v>593.4133678348644</c:v>
                </c:pt>
                <c:pt idx="18">
                  <c:v>701.93848650573136</c:v>
                </c:pt>
                <c:pt idx="19">
                  <c:v>823.37472106713233</c:v>
                </c:pt>
                <c:pt idx="20">
                  <c:v>958.17501020230748</c:v>
                </c:pt>
                <c:pt idx="21">
                  <c:v>1106.6801486928825</c:v>
                </c:pt>
                <c:pt idx="22">
                  <c:v>1269.1130150612937</c:v>
                </c:pt>
                <c:pt idx="23">
                  <c:v>1445.5755569905673</c:v>
                </c:pt>
                <c:pt idx="24">
                  <c:v>1636.0484822941592</c:v>
                </c:pt>
                <c:pt idx="25">
                  <c:v>1840.3935142754401</c:v>
                </c:pt>
                <c:pt idx="26">
                  <c:v>2058.3579955310584</c:v>
                </c:pt>
                <c:pt idx="27">
                  <c:v>2289.5815653578666</c:v>
                </c:pt>
                <c:pt idx="28">
                  <c:v>2585.000684392865</c:v>
                </c:pt>
                <c:pt idx="29">
                  <c:v>2789.8780282245148</c:v>
                </c:pt>
                <c:pt idx="30">
                  <c:v>3057.774302420532</c:v>
                </c:pt>
                <c:pt idx="31">
                  <c:v>3336.598952739515</c:v>
                </c:pt>
                <c:pt idx="32">
                  <c:v>3625.6026125082767</c:v>
                </c:pt>
                <c:pt idx="33">
                  <c:v>3923.993072108753</c:v>
                </c:pt>
                <c:pt idx="34">
                  <c:v>4230.9471291388254</c:v>
                </c:pt>
                <c:pt idx="35">
                  <c:v>4545.6219893414682</c:v>
                </c:pt>
                <c:pt idx="36">
                  <c:v>4867.166019569072</c:v>
                </c:pt>
                <c:pt idx="37">
                  <c:v>5194.7286953706107</c:v>
                </c:pt>
                <c:pt idx="38">
                  <c:v>5527.4696263330761</c:v>
                </c:pt>
                <c:pt idx="39">
                  <c:v>5864.5665807066352</c:v>
                </c:pt>
                <c:pt idx="40">
                  <c:v>6205.222466048107</c:v>
                </c:pt>
                <c:pt idx="41">
                  <c:v>6548.6712538925094</c:v>
                </c:pt>
                <c:pt idx="42">
                  <c:v>6894.1828633637469</c:v>
                </c:pt>
                <c:pt idx="43">
                  <c:v>7241.0670409662289</c:v>
                </c:pt>
                <c:pt idx="44">
                  <c:v>7588.6762915871223</c:v>
                </c:pt>
                <c:pt idx="45">
                  <c:v>7936.4079291758271</c:v>
                </c:pt>
                <c:pt idx="46">
                  <c:v>8283.7053249791916</c:v>
                </c:pt>
                <c:pt idx="47">
                  <c:v>8630.0584370119159</c:v>
                </c:pt>
                <c:pt idx="48">
                  <c:v>8975.003707098982</c:v>
                </c:pt>
                <c:pt idx="49">
                  <c:v>9318.1234118315751</c:v>
                </c:pt>
                <c:pt idx="50">
                  <c:v>9659.044551618359</c:v>
                </c:pt>
                <c:pt idx="51">
                  <c:v>9997.4373581551881</c:v>
                </c:pt>
                <c:pt idx="52">
                  <c:v>10333.013495513464</c:v>
                </c:pt>
                <c:pt idx="53">
                  <c:v>10665.524024040109</c:v>
                </c:pt>
                <c:pt idx="54">
                  <c:v>10994.757189712947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47472"/>
      </c:lineChart>
      <c:catAx>
        <c:axId val="-853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" sqref="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1.2999999999999999E-2</v>
      </c>
      <c r="F3" s="7">
        <v>1.4E-2</v>
      </c>
      <c r="G3" s="7">
        <v>1.4999999999999999E-2</v>
      </c>
      <c r="H3" s="7">
        <v>1.6E-2</v>
      </c>
      <c r="I3" s="7">
        <v>1.7000000000000001E-2</v>
      </c>
      <c r="J3" s="7">
        <v>1.7999999999999999E-2</v>
      </c>
      <c r="K3" s="7">
        <v>1.9E-2</v>
      </c>
      <c r="L3" s="7">
        <v>2.1000000000000001E-2</v>
      </c>
      <c r="M3" s="7">
        <v>2.4E-2</v>
      </c>
      <c r="N3" s="7">
        <v>2.9000000000000001E-2</v>
      </c>
      <c r="O3" s="7">
        <v>3.1E-2</v>
      </c>
      <c r="P3" s="7">
        <v>3.5000000000000003E-2</v>
      </c>
      <c r="Q3" s="7">
        <v>3.9E-2</v>
      </c>
      <c r="R3" s="7">
        <v>0.193</v>
      </c>
      <c r="S3" s="7">
        <v>0.67700000000000005</v>
      </c>
      <c r="T3" s="7">
        <v>1.9056999999999999</v>
      </c>
      <c r="U3" s="7">
        <v>10.7957</v>
      </c>
      <c r="V3" s="7">
        <v>18.861699999999999</v>
      </c>
      <c r="W3" s="7">
        <v>21.5886</v>
      </c>
      <c r="X3" s="7">
        <v>22.3064</v>
      </c>
      <c r="Y3" s="7">
        <v>22.9422</v>
      </c>
      <c r="Z3" s="7">
        <v>22.104299999999999</v>
      </c>
      <c r="AA3" s="7">
        <v>24.377700000000001</v>
      </c>
      <c r="AB3" s="36">
        <v>22.6538</v>
      </c>
      <c r="AC3" s="7">
        <v>23.6889</v>
      </c>
      <c r="AD3" s="7">
        <v>24.941500000000001</v>
      </c>
      <c r="AE3" s="7">
        <v>25.039000000000001</v>
      </c>
      <c r="AF3" s="37">
        <v>27.520126376256581</v>
      </c>
    </row>
    <row r="4" spans="1:32" x14ac:dyDescent="0.25">
      <c r="D4" s="79" t="s">
        <v>3</v>
      </c>
      <c r="E4" s="1">
        <v>4.4908999999999998E-2</v>
      </c>
      <c r="F4" s="1">
        <v>4.7833411111111113E-2</v>
      </c>
      <c r="G4" s="1">
        <v>5.6997244444444449E-2</v>
      </c>
      <c r="H4" s="1">
        <v>6.7151500000000003E-2</v>
      </c>
      <c r="I4" s="1">
        <v>8.0289055555555572E-2</v>
      </c>
      <c r="J4" s="1">
        <v>7.4515250000000005E-2</v>
      </c>
      <c r="K4" s="1">
        <v>0.1942865</v>
      </c>
      <c r="L4" s="1">
        <v>0.31479300555555562</v>
      </c>
      <c r="M4" s="1">
        <v>0.4688157444444444</v>
      </c>
      <c r="N4" s="1">
        <v>0.75098587288888896</v>
      </c>
      <c r="O4" s="1">
        <v>1.5125292461111111</v>
      </c>
      <c r="P4" s="1">
        <v>2.5696538138888889</v>
      </c>
      <c r="Q4" s="1">
        <v>3.8781358194444442</v>
      </c>
      <c r="R4" s="1">
        <v>7.5893511322222222</v>
      </c>
      <c r="S4" s="1">
        <v>14.32391649666268</v>
      </c>
      <c r="T4" s="1">
        <v>23.49694855276784</v>
      </c>
      <c r="U4" s="1">
        <v>47.169829848214562</v>
      </c>
      <c r="V4" s="1">
        <v>72.209920163895447</v>
      </c>
      <c r="W4" s="1">
        <v>86.539293843353136</v>
      </c>
      <c r="X4" s="1">
        <v>98.23745086832993</v>
      </c>
      <c r="Y4" s="1">
        <v>109.12889129282949</v>
      </c>
      <c r="Z4" s="1">
        <v>113.33675806052599</v>
      </c>
      <c r="AA4" s="1">
        <v>123.6098622674243</v>
      </c>
      <c r="AB4" s="38">
        <v>137.07028077749499</v>
      </c>
      <c r="AC4" s="1">
        <v>151.15856223130299</v>
      </c>
      <c r="AD4" s="1">
        <v>176.52050900938389</v>
      </c>
      <c r="AE4" s="1">
        <v>198.72932143421099</v>
      </c>
      <c r="AF4" s="39">
        <v>246.43538769986671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1.0000000000000009E-3</v>
      </c>
      <c r="G8" s="3">
        <f t="shared" ref="G8:AF8" si="0">G$3-F$3</f>
        <v>9.9999999999999915E-4</v>
      </c>
      <c r="H8" s="3">
        <f t="shared" si="0"/>
        <v>1.0000000000000009E-3</v>
      </c>
      <c r="I8" s="3">
        <f t="shared" si="0"/>
        <v>1.0000000000000009E-3</v>
      </c>
      <c r="J8" s="3">
        <f t="shared" si="0"/>
        <v>9.9999999999999742E-4</v>
      </c>
      <c r="K8" s="3">
        <f t="shared" si="0"/>
        <v>1.0000000000000009E-3</v>
      </c>
      <c r="L8" s="3">
        <f t="shared" si="0"/>
        <v>2.0000000000000018E-3</v>
      </c>
      <c r="M8" s="3">
        <f t="shared" si="0"/>
        <v>2.9999999999999992E-3</v>
      </c>
      <c r="N8" s="3">
        <f t="shared" si="0"/>
        <v>5.000000000000001E-3</v>
      </c>
      <c r="O8" s="3">
        <f t="shared" si="0"/>
        <v>1.9999999999999983E-3</v>
      </c>
      <c r="P8" s="3">
        <f t="shared" si="0"/>
        <v>4.0000000000000036E-3</v>
      </c>
      <c r="Q8" s="3">
        <f t="shared" si="0"/>
        <v>3.9999999999999966E-3</v>
      </c>
      <c r="R8" s="3">
        <f t="shared" si="0"/>
        <v>0.154</v>
      </c>
      <c r="S8" s="3">
        <f t="shared" si="0"/>
        <v>0.48400000000000004</v>
      </c>
      <c r="T8" s="3">
        <f t="shared" si="0"/>
        <v>1.2286999999999999</v>
      </c>
      <c r="U8" s="3">
        <f t="shared" si="0"/>
        <v>8.89</v>
      </c>
      <c r="V8" s="3">
        <f t="shared" si="0"/>
        <v>8.0659999999999989</v>
      </c>
      <c r="W8" s="3">
        <f t="shared" si="0"/>
        <v>2.7269000000000005</v>
      </c>
      <c r="X8" s="3">
        <f t="shared" si="0"/>
        <v>0.71780000000000044</v>
      </c>
      <c r="Y8" s="3">
        <f t="shared" si="0"/>
        <v>0.6357999999999997</v>
      </c>
      <c r="Z8" s="3">
        <f t="shared" si="0"/>
        <v>-0.8379000000000012</v>
      </c>
      <c r="AA8" s="3">
        <f t="shared" si="0"/>
        <v>2.2734000000000023</v>
      </c>
      <c r="AB8" s="46">
        <f t="shared" si="0"/>
        <v>-1.7239000000000004</v>
      </c>
      <c r="AC8" s="47">
        <f t="shared" si="0"/>
        <v>1.0350999999999999</v>
      </c>
      <c r="AD8" s="47">
        <f t="shared" si="0"/>
        <v>1.252600000000001</v>
      </c>
      <c r="AE8" s="47">
        <f t="shared" si="0"/>
        <v>9.7500000000000142E-2</v>
      </c>
      <c r="AF8" s="48">
        <f t="shared" si="0"/>
        <v>2.4811263762565794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0.78172827110487775</v>
      </c>
      <c r="G9">
        <f>$A9*$C9+($B9-$A9)*F$10-($B9/$C9)*(F$10^2)</f>
        <v>0.9918208861727742</v>
      </c>
      <c r="H9">
        <f t="shared" ref="H9:AF9" si="1">$A9*$C9+($B9-$A9)*G$10-($B9/$C9)*(G$10^2)</f>
        <v>1.2581378760236734</v>
      </c>
      <c r="I9">
        <f t="shared" si="1"/>
        <v>1.5955801023885738</v>
      </c>
      <c r="J9">
        <f t="shared" si="1"/>
        <v>2.022908625294134</v>
      </c>
      <c r="K9">
        <f t="shared" si="1"/>
        <v>2.5636903793124701</v>
      </c>
      <c r="L9">
        <f t="shared" si="1"/>
        <v>3.2474419758259154</v>
      </c>
      <c r="M9">
        <f t="shared" si="1"/>
        <v>4.1109916921280876</v>
      </c>
      <c r="N9">
        <f t="shared" si="1"/>
        <v>5.2000661735530178</v>
      </c>
      <c r="O9">
        <f t="shared" si="1"/>
        <v>6.5710810830663453</v>
      </c>
      <c r="P9">
        <f t="shared" si="1"/>
        <v>8.2930654551849337</v>
      </c>
      <c r="Q9">
        <f t="shared" si="1"/>
        <v>10.449565657120608</v>
      </c>
      <c r="R9">
        <f t="shared" si="1"/>
        <v>13.140240010887389</v>
      </c>
      <c r="S9">
        <f t="shared" si="1"/>
        <v>16.481648625166287</v>
      </c>
      <c r="T9">
        <f t="shared" si="1"/>
        <v>20.606443249165476</v>
      </c>
      <c r="U9">
        <f t="shared" si="1"/>
        <v>25.659755508638796</v>
      </c>
      <c r="V9">
        <f t="shared" si="1"/>
        <v>31.791083336376396</v>
      </c>
      <c r="W9">
        <f t="shared" si="1"/>
        <v>39.139465355028285</v>
      </c>
      <c r="X9">
        <f t="shared" si="1"/>
        <v>47.809419287331551</v>
      </c>
      <c r="Y9">
        <f t="shared" si="1"/>
        <v>57.83541795533327</v>
      </c>
      <c r="Z9">
        <f t="shared" si="1"/>
        <v>69.134267665922835</v>
      </c>
      <c r="AA9">
        <f t="shared" si="1"/>
        <v>81.448528220956533</v>
      </c>
      <c r="AB9" s="43">
        <f>$A9*$C9+($B9-$A9)*AA$10-($B9/$C9)*(AA$10^2)</f>
        <v>94.29078963771974</v>
      </c>
      <c r="AC9" s="44">
        <f t="shared" si="1"/>
        <v>106.90781602507965</v>
      </c>
      <c r="AD9" s="44">
        <f t="shared" si="1"/>
        <v>118.29232651739306</v>
      </c>
      <c r="AE9" s="44">
        <f t="shared" si="1"/>
        <v>127.27179886353834</v>
      </c>
      <c r="AF9" s="45">
        <f t="shared" si="1"/>
        <v>132.68900620370778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0.79472827110487776</v>
      </c>
      <c r="G10" s="6">
        <f>F10+G9</f>
        <v>1.786549157277652</v>
      </c>
      <c r="H10" s="6">
        <f t="shared" ref="H10:AF10" si="2">G10+H9</f>
        <v>3.0446870333013254</v>
      </c>
      <c r="I10" s="6">
        <f t="shared" si="2"/>
        <v>4.640267135689899</v>
      </c>
      <c r="J10" s="6">
        <f t="shared" si="2"/>
        <v>6.663175760984033</v>
      </c>
      <c r="K10" s="6">
        <f t="shared" si="2"/>
        <v>9.2268661402965026</v>
      </c>
      <c r="L10" s="6">
        <f t="shared" si="2"/>
        <v>12.474308116122419</v>
      </c>
      <c r="M10" s="6">
        <f t="shared" si="2"/>
        <v>16.585299808250507</v>
      </c>
      <c r="N10" s="6">
        <f t="shared" si="2"/>
        <v>21.785365981803526</v>
      </c>
      <c r="O10" s="6">
        <f t="shared" si="2"/>
        <v>28.356447064869872</v>
      </c>
      <c r="P10" s="6">
        <f t="shared" si="2"/>
        <v>36.649512520054806</v>
      </c>
      <c r="Q10" s="6">
        <f t="shared" si="2"/>
        <v>47.099078177175414</v>
      </c>
      <c r="R10" s="6">
        <f t="shared" si="2"/>
        <v>60.239318188062803</v>
      </c>
      <c r="S10" s="6">
        <f t="shared" si="2"/>
        <v>76.720966813229097</v>
      </c>
      <c r="T10" s="6">
        <f t="shared" si="2"/>
        <v>97.327410062394577</v>
      </c>
      <c r="U10" s="6">
        <f t="shared" si="2"/>
        <v>122.98716557103337</v>
      </c>
      <c r="V10" s="6">
        <f t="shared" si="2"/>
        <v>154.77824890740976</v>
      </c>
      <c r="W10" s="6">
        <f t="shared" si="2"/>
        <v>193.91771426243804</v>
      </c>
      <c r="X10" s="6">
        <f t="shared" si="2"/>
        <v>241.72713354976958</v>
      </c>
      <c r="Y10" s="6">
        <f t="shared" si="2"/>
        <v>299.56255150510287</v>
      </c>
      <c r="Z10" s="6">
        <f t="shared" si="2"/>
        <v>368.69681917102571</v>
      </c>
      <c r="AA10" s="6">
        <f t="shared" si="2"/>
        <v>450.14534739198223</v>
      </c>
      <c r="AB10" s="49">
        <f t="shared" si="2"/>
        <v>544.43613702970197</v>
      </c>
      <c r="AC10" s="50">
        <f t="shared" si="2"/>
        <v>651.34395305478165</v>
      </c>
      <c r="AD10" s="50">
        <f t="shared" si="2"/>
        <v>769.63627957217477</v>
      </c>
      <c r="AE10" s="50">
        <f t="shared" si="2"/>
        <v>896.90807843571315</v>
      </c>
      <c r="AF10" s="51">
        <f t="shared" si="2"/>
        <v>1029.5970846394209</v>
      </c>
    </row>
    <row r="11" spans="1:32" x14ac:dyDescent="0.25">
      <c r="A11" s="16" t="s">
        <v>27</v>
      </c>
      <c r="B11" s="17">
        <f>AF10-$AF$3</f>
        <v>1002.0769582631643</v>
      </c>
      <c r="C11" s="18">
        <f>((AF10-AA10)-($AF$3-$AA$3))</f>
        <v>576.30931087118211</v>
      </c>
      <c r="D11" s="4" t="s">
        <v>9</v>
      </c>
      <c r="E11" s="5">
        <f>SUM(F11:AA11)</f>
        <v>510743.38995217654</v>
      </c>
      <c r="F11">
        <f>(F10-F3)^2</f>
        <v>0.60953663330241148</v>
      </c>
      <c r="G11">
        <f t="shared" ref="G11:AF11" si="3">(G10-G3)^2</f>
        <v>3.138386416651159</v>
      </c>
      <c r="H11">
        <f t="shared" si="3"/>
        <v>9.1729451456875832</v>
      </c>
      <c r="I11">
        <f t="shared" si="3"/>
        <v>21.37459900795028</v>
      </c>
      <c r="J11">
        <f t="shared" si="3"/>
        <v>44.158360894369721</v>
      </c>
      <c r="K11">
        <f t="shared" si="3"/>
        <v>84.78479885761881</v>
      </c>
      <c r="L11">
        <f t="shared" si="3"/>
        <v>155.08488303508048</v>
      </c>
      <c r="M11">
        <f t="shared" si="3"/>
        <v>274.27665133875826</v>
      </c>
      <c r="N11">
        <f t="shared" si="3"/>
        <v>473.33946073417769</v>
      </c>
      <c r="O11">
        <f t="shared" si="3"/>
        <v>802.33095142474531</v>
      </c>
      <c r="P11">
        <f t="shared" si="3"/>
        <v>1340.6225270812504</v>
      </c>
      <c r="Q11">
        <f t="shared" si="3"/>
        <v>2214.6509580418615</v>
      </c>
      <c r="R11">
        <f t="shared" si="3"/>
        <v>3605.560327942082</v>
      </c>
      <c r="S11">
        <f t="shared" si="3"/>
        <v>5782.6848886914877</v>
      </c>
      <c r="T11">
        <f t="shared" si="3"/>
        <v>9105.3027512316949</v>
      </c>
      <c r="U11">
        <f t="shared" si="3"/>
        <v>12586.924946976367</v>
      </c>
      <c r="V11">
        <f t="shared" si="3"/>
        <v>18473.308266900312</v>
      </c>
      <c r="W11">
        <f t="shared" si="3"/>
        <v>29697.32362247643</v>
      </c>
      <c r="X11">
        <f t="shared" si="3"/>
        <v>48145.458311518974</v>
      </c>
      <c r="Y11">
        <f t="shared" si="3"/>
        <v>76518.818866806658</v>
      </c>
      <c r="Z11">
        <f t="shared" si="3"/>
        <v>120126.3743453178</v>
      </c>
      <c r="AA11">
        <f t="shared" si="3"/>
        <v>181278.0895657033</v>
      </c>
      <c r="AB11" s="43">
        <f t="shared" si="3"/>
        <v>272256.80723617744</v>
      </c>
      <c r="AC11" s="44">
        <f t="shared" si="3"/>
        <v>393950.86562520079</v>
      </c>
      <c r="AD11" s="44">
        <f t="shared" si="3"/>
        <v>554570.31472204998</v>
      </c>
      <c r="AE11" s="44">
        <f t="shared" si="3"/>
        <v>760155.68993233971</v>
      </c>
      <c r="AF11" s="45">
        <f t="shared" si="3"/>
        <v>1004158.2302819556</v>
      </c>
    </row>
    <row r="12" spans="1:32" ht="15.75" thickBot="1" x14ac:dyDescent="0.3">
      <c r="A12" s="19" t="s">
        <v>30</v>
      </c>
      <c r="B12" s="20">
        <f>(B11/$AF$3)*100</f>
        <v>3641.2512957343174</v>
      </c>
      <c r="C12" s="21">
        <f>((C11)/($AF$3-$AA$3))*100</f>
        <v>18339.62810475488</v>
      </c>
      <c r="D12" s="4" t="s">
        <v>10</v>
      </c>
      <c r="E12" s="5">
        <f>SUM(F12:AA12)</f>
        <v>2109.178660589379</v>
      </c>
      <c r="F12">
        <f>SQRT(F11)</f>
        <v>0.78072827110487775</v>
      </c>
      <c r="G12">
        <f t="shared" ref="G12:AF12" si="4">SQRT(G11)</f>
        <v>1.7715491572776521</v>
      </c>
      <c r="H12">
        <f t="shared" si="4"/>
        <v>3.0286870333013254</v>
      </c>
      <c r="I12">
        <f t="shared" si="4"/>
        <v>4.6232671356898987</v>
      </c>
      <c r="J12">
        <f t="shared" si="4"/>
        <v>6.6451757609840332</v>
      </c>
      <c r="K12">
        <f t="shared" si="4"/>
        <v>9.2078661402965025</v>
      </c>
      <c r="L12">
        <f t="shared" si="4"/>
        <v>12.453308116122418</v>
      </c>
      <c r="M12">
        <f t="shared" si="4"/>
        <v>16.561299808250507</v>
      </c>
      <c r="N12">
        <f t="shared" si="4"/>
        <v>21.756365981803526</v>
      </c>
      <c r="O12">
        <f t="shared" si="4"/>
        <v>28.325447064869874</v>
      </c>
      <c r="P12">
        <f t="shared" si="4"/>
        <v>36.614512520054809</v>
      </c>
      <c r="Q12">
        <f t="shared" si="4"/>
        <v>47.060078177175413</v>
      </c>
      <c r="R12">
        <f t="shared" si="4"/>
        <v>60.046318188062806</v>
      </c>
      <c r="S12">
        <f t="shared" si="4"/>
        <v>76.04396681322909</v>
      </c>
      <c r="T12">
        <f t="shared" si="4"/>
        <v>95.421710062394581</v>
      </c>
      <c r="U12">
        <f t="shared" si="4"/>
        <v>112.19146557103338</v>
      </c>
      <c r="V12">
        <f t="shared" si="4"/>
        <v>135.91654890740978</v>
      </c>
      <c r="W12">
        <f t="shared" si="4"/>
        <v>172.32911426243805</v>
      </c>
      <c r="X12">
        <f t="shared" si="4"/>
        <v>219.42073354976958</v>
      </c>
      <c r="Y12">
        <f t="shared" si="4"/>
        <v>276.62035150510286</v>
      </c>
      <c r="Z12">
        <f t="shared" si="4"/>
        <v>346.59251917102569</v>
      </c>
      <c r="AA12">
        <f t="shared" si="4"/>
        <v>425.76764739198222</v>
      </c>
      <c r="AB12" s="43">
        <f t="shared" si="4"/>
        <v>521.78233702970192</v>
      </c>
      <c r="AC12" s="44">
        <f t="shared" si="4"/>
        <v>627.65505305478166</v>
      </c>
      <c r="AD12" s="44">
        <f t="shared" si="4"/>
        <v>744.69477957217475</v>
      </c>
      <c r="AE12" s="44">
        <f t="shared" si="4"/>
        <v>871.86907843571316</v>
      </c>
      <c r="AF12" s="45">
        <f t="shared" si="4"/>
        <v>1002.0769582631643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1.0000000000000009E-3</v>
      </c>
      <c r="G15" s="3">
        <f t="shared" ref="G15:AF15" si="5">G$3-F$3</f>
        <v>9.9999999999999915E-4</v>
      </c>
      <c r="H15" s="3">
        <f t="shared" si="5"/>
        <v>1.0000000000000009E-3</v>
      </c>
      <c r="I15" s="3">
        <f t="shared" si="5"/>
        <v>1.0000000000000009E-3</v>
      </c>
      <c r="J15" s="3">
        <f t="shared" si="5"/>
        <v>9.9999999999999742E-4</v>
      </c>
      <c r="K15" s="3">
        <f t="shared" si="5"/>
        <v>1.0000000000000009E-3</v>
      </c>
      <c r="L15" s="3">
        <f t="shared" si="5"/>
        <v>2.0000000000000018E-3</v>
      </c>
      <c r="M15" s="3">
        <f t="shared" si="5"/>
        <v>2.9999999999999992E-3</v>
      </c>
      <c r="N15" s="3">
        <f t="shared" si="5"/>
        <v>5.000000000000001E-3</v>
      </c>
      <c r="O15" s="3">
        <f t="shared" si="5"/>
        <v>1.9999999999999983E-3</v>
      </c>
      <c r="P15" s="3">
        <f t="shared" si="5"/>
        <v>4.0000000000000036E-3</v>
      </c>
      <c r="Q15" s="3">
        <f t="shared" si="5"/>
        <v>3.9999999999999966E-3</v>
      </c>
      <c r="R15" s="3">
        <f t="shared" si="5"/>
        <v>0.154</v>
      </c>
      <c r="S15" s="3">
        <f t="shared" si="5"/>
        <v>0.48400000000000004</v>
      </c>
      <c r="T15" s="3">
        <f t="shared" si="5"/>
        <v>1.2286999999999999</v>
      </c>
      <c r="U15" s="3">
        <f t="shared" si="5"/>
        <v>8.89</v>
      </c>
      <c r="V15" s="3">
        <f t="shared" si="5"/>
        <v>8.0659999999999989</v>
      </c>
      <c r="W15" s="3">
        <f t="shared" si="5"/>
        <v>2.7269000000000005</v>
      </c>
      <c r="X15" s="3">
        <f t="shared" si="5"/>
        <v>0.71780000000000044</v>
      </c>
      <c r="Y15" s="3">
        <f t="shared" si="5"/>
        <v>0.6357999999999997</v>
      </c>
      <c r="Z15" s="3">
        <f t="shared" si="5"/>
        <v>-0.8379000000000012</v>
      </c>
      <c r="AA15" s="3">
        <f t="shared" si="5"/>
        <v>2.2734000000000023</v>
      </c>
      <c r="AB15" s="46">
        <f t="shared" si="5"/>
        <v>-1.7239000000000004</v>
      </c>
      <c r="AC15" s="47">
        <f t="shared" si="5"/>
        <v>1.0350999999999999</v>
      </c>
      <c r="AD15" s="47">
        <f t="shared" si="5"/>
        <v>1.252600000000001</v>
      </c>
      <c r="AE15" s="47">
        <f t="shared" si="5"/>
        <v>9.7500000000000142E-2</v>
      </c>
      <c r="AF15" s="48">
        <f t="shared" si="5"/>
        <v>2.4811263762565794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-1.0038356912910787E-2</v>
      </c>
      <c r="G16">
        <f>$A16*($C16*F$4)+($B16-$A16)*(F$17)-($B16/($C16*F$4))*(F17^2)</f>
        <v>1.6364135779179268E-4</v>
      </c>
      <c r="H16">
        <f t="shared" ref="H16:AF16" si="6">$A16*($C16*G$4)+($B16-$A16)*(G$17)-($B16/($C16*G$4))*(G17^2)</f>
        <v>2.533960244819601E-4</v>
      </c>
      <c r="I16">
        <f t="shared" si="6"/>
        <v>3.2963595660823273E-4</v>
      </c>
      <c r="J16">
        <f t="shared" si="6"/>
        <v>4.1768117257861225E-4</v>
      </c>
      <c r="K16">
        <f t="shared" si="6"/>
        <v>3.2642223729976224E-4</v>
      </c>
      <c r="L16">
        <f t="shared" si="6"/>
        <v>8.81980707749681E-4</v>
      </c>
      <c r="M16">
        <f t="shared" si="6"/>
        <v>1.1757782602696075E-3</v>
      </c>
      <c r="N16">
        <f t="shared" si="6"/>
        <v>1.5107578977399071E-3</v>
      </c>
      <c r="O16">
        <f t="shared" si="6"/>
        <v>1.9618486053909448E-3</v>
      </c>
      <c r="P16">
        <f t="shared" si="6"/>
        <v>2.6132561587849344E-3</v>
      </c>
      <c r="Q16">
        <f t="shared" si="6"/>
        <v>3.4020022189910877E-3</v>
      </c>
      <c r="R16">
        <f t="shared" si="6"/>
        <v>4.3910061837143834E-3</v>
      </c>
      <c r="S16">
        <f t="shared" si="6"/>
        <v>5.8105922317671947E-3</v>
      </c>
      <c r="T16">
        <f t="shared" si="6"/>
        <v>7.7343440726293936E-3</v>
      </c>
      <c r="U16">
        <f t="shared" si="6"/>
        <v>1.0266408660024985E-2</v>
      </c>
      <c r="V16">
        <f t="shared" si="6"/>
        <v>1.4128434254422411E-2</v>
      </c>
      <c r="W16">
        <f t="shared" si="6"/>
        <v>1.907763671408326E-2</v>
      </c>
      <c r="X16">
        <f t="shared" si="6"/>
        <v>2.4914717568289793E-2</v>
      </c>
      <c r="Y16">
        <f t="shared" si="6"/>
        <v>3.2221338627212472E-2</v>
      </c>
      <c r="Z16">
        <f t="shared" si="6"/>
        <v>4.145815363992645E-2</v>
      </c>
      <c r="AA16">
        <f t="shared" si="6"/>
        <v>5.2830377125370032E-2</v>
      </c>
      <c r="AB16" s="43">
        <f t="shared" si="6"/>
        <v>6.7473370336721308E-2</v>
      </c>
      <c r="AC16" s="44">
        <f t="shared" si="6"/>
        <v>8.6098211469355923E-2</v>
      </c>
      <c r="AD16" s="44">
        <f t="shared" si="6"/>
        <v>0.10955626084372647</v>
      </c>
      <c r="AE16" s="44">
        <f t="shared" si="6"/>
        <v>0.13975302160832415</v>
      </c>
      <c r="AF16" s="45">
        <f t="shared" si="6"/>
        <v>0.17741627124121623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2.9616430870892125E-3</v>
      </c>
      <c r="G17" s="6">
        <f>F17+G16</f>
        <v>3.1252844448810052E-3</v>
      </c>
      <c r="H17" s="6">
        <f t="shared" ref="H17" si="7">G17+H16</f>
        <v>3.3786804693629654E-3</v>
      </c>
      <c r="I17" s="6">
        <f t="shared" ref="I17" si="8">H17+I16</f>
        <v>3.7083164259711981E-3</v>
      </c>
      <c r="J17" s="6">
        <f t="shared" ref="J17" si="9">I17+J16</f>
        <v>4.1259975985498106E-3</v>
      </c>
      <c r="K17" s="6">
        <f t="shared" ref="K17" si="10">J17+K16</f>
        <v>4.4524198358495727E-3</v>
      </c>
      <c r="L17" s="6">
        <f t="shared" ref="L17" si="11">K17+L16</f>
        <v>5.3344005435992537E-3</v>
      </c>
      <c r="M17" s="6">
        <f t="shared" ref="M17" si="12">L17+M16</f>
        <v>6.5101788038688614E-3</v>
      </c>
      <c r="N17" s="6">
        <f t="shared" ref="N17" si="13">M17+N16</f>
        <v>8.0209367016087687E-3</v>
      </c>
      <c r="O17" s="6">
        <f t="shared" ref="O17" si="14">N17+O16</f>
        <v>9.9827853069997131E-3</v>
      </c>
      <c r="P17" s="6">
        <f t="shared" ref="P17" si="15">O17+P16</f>
        <v>1.2596041465784647E-2</v>
      </c>
      <c r="Q17" s="6">
        <f t="shared" ref="Q17" si="16">P17+Q16</f>
        <v>1.5998043684775736E-2</v>
      </c>
      <c r="R17" s="6">
        <f t="shared" ref="R17" si="17">Q17+R16</f>
        <v>2.0389049868490119E-2</v>
      </c>
      <c r="S17" s="6">
        <f t="shared" ref="S17" si="18">R17+S16</f>
        <v>2.6199642100257315E-2</v>
      </c>
      <c r="T17" s="6">
        <f t="shared" ref="T17" si="19">S17+T16</f>
        <v>3.3933986172886711E-2</v>
      </c>
      <c r="U17" s="6">
        <f t="shared" ref="U17" si="20">T17+U16</f>
        <v>4.4200394832911695E-2</v>
      </c>
      <c r="V17" s="6">
        <f t="shared" ref="V17" si="21">U17+V16</f>
        <v>5.8328829087334104E-2</v>
      </c>
      <c r="W17" s="6">
        <f t="shared" ref="W17" si="22">V17+W16</f>
        <v>7.7406465801417357E-2</v>
      </c>
      <c r="X17" s="6">
        <f t="shared" ref="X17" si="23">W17+X16</f>
        <v>0.10232118336970715</v>
      </c>
      <c r="Y17" s="6">
        <f t="shared" ref="Y17" si="24">X17+Y16</f>
        <v>0.13454252199691963</v>
      </c>
      <c r="Z17" s="6">
        <f t="shared" ref="Z17" si="25">Y17+Z16</f>
        <v>0.17600067563684607</v>
      </c>
      <c r="AA17" s="6">
        <f t="shared" ref="AA17" si="26">Z17+AA16</f>
        <v>0.2288310527622161</v>
      </c>
      <c r="AB17" s="49">
        <f t="shared" ref="AB17" si="27">AA17+AB16</f>
        <v>0.2963044230989374</v>
      </c>
      <c r="AC17" s="50">
        <f t="shared" ref="AC17" si="28">AB17+AC16</f>
        <v>0.38240263456829332</v>
      </c>
      <c r="AD17" s="50">
        <f t="shared" ref="AD17" si="29">AC17+AD16</f>
        <v>0.49195889541201976</v>
      </c>
      <c r="AE17" s="50">
        <f t="shared" ref="AE17" si="30">AD17+AE16</f>
        <v>0.6317119170203439</v>
      </c>
      <c r="AF17" s="51">
        <f t="shared" ref="AF17" si="31">AE17+AF16</f>
        <v>0.80912818826156019</v>
      </c>
    </row>
    <row r="18" spans="1:32" x14ac:dyDescent="0.25">
      <c r="A18" s="16" t="s">
        <v>27</v>
      </c>
      <c r="B18" s="17">
        <f>AF17-$AF$3</f>
        <v>-26.71099818799502</v>
      </c>
      <c r="C18" s="18">
        <f>((AF17-AA17)-($AF$3-$AA$3))</f>
        <v>-2.562129240757236</v>
      </c>
      <c r="D18" s="4" t="s">
        <v>9</v>
      </c>
      <c r="E18" s="5">
        <f>SUM(F18:AA18)</f>
        <v>3013.0818076093983</v>
      </c>
      <c r="F18">
        <f>(F3-F17)^2</f>
        <v>1.2184532333680538E-4</v>
      </c>
      <c r="G18">
        <f t="shared" ref="G18:AF18" si="32">(G3-G17)^2</f>
        <v>1.4100886951498497E-4</v>
      </c>
      <c r="H18">
        <f t="shared" si="32"/>
        <v>1.5929770669443987E-4</v>
      </c>
      <c r="I18">
        <f>(I3-I17)^2</f>
        <v>1.7666885223210707E-4</v>
      </c>
      <c r="J18">
        <f t="shared" si="32"/>
        <v>1.9248794263544561E-4</v>
      </c>
      <c r="K18">
        <f t="shared" si="32"/>
        <v>2.1163208863238296E-4</v>
      </c>
      <c r="L18">
        <f t="shared" si="32"/>
        <v>2.4541100632838336E-4</v>
      </c>
      <c r="M18">
        <f t="shared" si="32"/>
        <v>3.0589384547263803E-4</v>
      </c>
      <c r="N18">
        <f t="shared" si="32"/>
        <v>4.4012109687790611E-4</v>
      </c>
      <c r="O18">
        <f t="shared" si="32"/>
        <v>4.4172331345166722E-4</v>
      </c>
      <c r="P18">
        <f t="shared" si="32"/>
        <v>5.0193735800284096E-4</v>
      </c>
      <c r="Q18">
        <f t="shared" si="32"/>
        <v>5.2908999432748542E-4</v>
      </c>
      <c r="R18">
        <f t="shared" si="32"/>
        <v>2.9794540105302598E-2</v>
      </c>
      <c r="S18">
        <f t="shared" si="32"/>
        <v>0.42354110584243326</v>
      </c>
      <c r="T18">
        <f t="shared" si="32"/>
        <v>3.503508010518241</v>
      </c>
      <c r="U18">
        <f t="shared" si="32"/>
        <v>115.59474375990807</v>
      </c>
      <c r="V18">
        <f t="shared" si="32"/>
        <v>353.56676739110952</v>
      </c>
      <c r="W18">
        <f t="shared" si="32"/>
        <v>462.73144726574691</v>
      </c>
      <c r="X18">
        <f t="shared" si="32"/>
        <v>493.02111609513014</v>
      </c>
      <c r="Y18">
        <f t="shared" si="32"/>
        <v>520.18923963390978</v>
      </c>
      <c r="Z18">
        <f t="shared" si="32"/>
        <v>480.85031125886547</v>
      </c>
      <c r="AA18">
        <f t="shared" si="32"/>
        <v>583.16787143086526</v>
      </c>
      <c r="AB18" s="43">
        <f t="shared" si="32"/>
        <v>499.85760847115057</v>
      </c>
      <c r="AC18" s="44">
        <f t="shared" si="32"/>
        <v>543.19281944487511</v>
      </c>
      <c r="AD18" s="44">
        <f t="shared" si="32"/>
        <v>597.7800602249373</v>
      </c>
      <c r="AE18" s="44">
        <f t="shared" si="32"/>
        <v>595.71571156556081</v>
      </c>
      <c r="AF18" s="45">
        <f t="shared" si="32"/>
        <v>713.47742419907331</v>
      </c>
    </row>
    <row r="19" spans="1:32" ht="15.75" thickBot="1" x14ac:dyDescent="0.3">
      <c r="A19" s="19" t="s">
        <v>30</v>
      </c>
      <c r="B19" s="20">
        <f>(B18/$AF$3)*100</f>
        <v>-97.059867468633257</v>
      </c>
      <c r="C19" s="21">
        <f>((C18)/($AF$3-$AA$3))*100</f>
        <v>-81.533469172613565</v>
      </c>
      <c r="D19" s="4" t="s">
        <v>10</v>
      </c>
      <c r="E19" s="5">
        <f>SUM(F19:AA19)</f>
        <v>145.04795147000266</v>
      </c>
      <c r="F19">
        <f>SQRT(F18)</f>
        <v>1.1038356912910788E-2</v>
      </c>
      <c r="G19">
        <f t="shared" ref="G19" si="33">SQRT(G18)</f>
        <v>1.1874715555118993E-2</v>
      </c>
      <c r="H19">
        <f t="shared" ref="H19" si="34">SQRT(H18)</f>
        <v>1.2621319530637035E-2</v>
      </c>
      <c r="I19">
        <f t="shared" ref="I19" si="35">SQRT(I18)</f>
        <v>1.3291683574028802E-2</v>
      </c>
      <c r="J19">
        <f t="shared" ref="J19" si="36">SQRT(J18)</f>
        <v>1.3874002401450189E-2</v>
      </c>
      <c r="K19">
        <f t="shared" ref="K19" si="37">SQRT(K18)</f>
        <v>1.4547580164150427E-2</v>
      </c>
      <c r="L19">
        <f t="shared" ref="L19" si="38">SQRT(L18)</f>
        <v>1.5665599456400746E-2</v>
      </c>
      <c r="M19">
        <f t="shared" ref="M19" si="39">SQRT(M18)</f>
        <v>1.7489821196131138E-2</v>
      </c>
      <c r="N19">
        <f t="shared" ref="N19" si="40">SQRT(N18)</f>
        <v>2.0979063298391235E-2</v>
      </c>
      <c r="O19">
        <f t="shared" ref="O19" si="41">SQRT(O18)</f>
        <v>2.1017214693000288E-2</v>
      </c>
      <c r="P19">
        <f t="shared" ref="P19" si="42">SQRT(P18)</f>
        <v>2.2403958534215354E-2</v>
      </c>
      <c r="Q19">
        <f t="shared" ref="Q19" si="43">SQRT(Q18)</f>
        <v>2.3001956315224264E-2</v>
      </c>
      <c r="R19">
        <f t="shared" ref="R19" si="44">SQRT(R18)</f>
        <v>0.1726109501315099</v>
      </c>
      <c r="S19">
        <f t="shared" ref="S19" si="45">SQRT(S18)</f>
        <v>0.65080035789974278</v>
      </c>
      <c r="T19">
        <f t="shared" ref="T19" si="46">SQRT(T18)</f>
        <v>1.8717660138271133</v>
      </c>
      <c r="U19">
        <f t="shared" ref="U19" si="47">SQRT(U18)</f>
        <v>10.751499605167089</v>
      </c>
      <c r="V19">
        <f t="shared" ref="V19" si="48">SQRT(V18)</f>
        <v>18.803371170912666</v>
      </c>
      <c r="W19">
        <f t="shared" ref="W19" si="49">SQRT(W18)</f>
        <v>21.511193534198583</v>
      </c>
      <c r="X19">
        <f t="shared" ref="X19" si="50">SQRT(X18)</f>
        <v>22.204078816630293</v>
      </c>
      <c r="Y19">
        <f t="shared" ref="Y19" si="51">SQRT(Y18)</f>
        <v>22.80765747800308</v>
      </c>
      <c r="Z19">
        <f t="shared" ref="Z19" si="52">SQRT(Z18)</f>
        <v>21.928299324363152</v>
      </c>
      <c r="AA19">
        <f t="shared" ref="AA19" si="53">SQRT(AA18)</f>
        <v>24.148868947237784</v>
      </c>
      <c r="AB19" s="43">
        <f t="shared" ref="AB19" si="54">SQRT(AB18)</f>
        <v>22.357495576901062</v>
      </c>
      <c r="AC19" s="44">
        <f t="shared" ref="AC19" si="55">SQRT(AC18)</f>
        <v>23.306497365431706</v>
      </c>
      <c r="AD19" s="44">
        <f t="shared" ref="AD19" si="56">SQRT(AD18)</f>
        <v>24.449541104587983</v>
      </c>
      <c r="AE19" s="44">
        <f t="shared" ref="AE19" si="57">SQRT(AE18)</f>
        <v>24.407288082979658</v>
      </c>
      <c r="AF19" s="45">
        <f t="shared" ref="AF19" si="58">SQRT(AF18)</f>
        <v>26.71099818799502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1.0000000000000009E-3</v>
      </c>
      <c r="G23" s="3">
        <f t="shared" ref="G23:AF23" si="59">G$3-F$3</f>
        <v>9.9999999999999915E-4</v>
      </c>
      <c r="H23" s="3">
        <f t="shared" si="59"/>
        <v>1.0000000000000009E-3</v>
      </c>
      <c r="I23" s="3">
        <f t="shared" si="59"/>
        <v>1.0000000000000009E-3</v>
      </c>
      <c r="J23" s="3">
        <f t="shared" si="59"/>
        <v>9.9999999999999742E-4</v>
      </c>
      <c r="K23" s="3">
        <f t="shared" si="59"/>
        <v>1.0000000000000009E-3</v>
      </c>
      <c r="L23" s="3">
        <f t="shared" si="59"/>
        <v>2.0000000000000018E-3</v>
      </c>
      <c r="M23" s="3">
        <f t="shared" si="59"/>
        <v>2.9999999999999992E-3</v>
      </c>
      <c r="N23" s="3">
        <f t="shared" si="59"/>
        <v>5.000000000000001E-3</v>
      </c>
      <c r="O23" s="3">
        <f t="shared" si="59"/>
        <v>1.9999999999999983E-3</v>
      </c>
      <c r="P23" s="3">
        <f t="shared" si="59"/>
        <v>4.0000000000000036E-3</v>
      </c>
      <c r="Q23" s="3">
        <f t="shared" si="59"/>
        <v>3.9999999999999966E-3</v>
      </c>
      <c r="R23" s="3">
        <f t="shared" si="59"/>
        <v>0.154</v>
      </c>
      <c r="S23" s="3">
        <f t="shared" si="59"/>
        <v>0.48400000000000004</v>
      </c>
      <c r="T23" s="3">
        <f t="shared" si="59"/>
        <v>1.2286999999999999</v>
      </c>
      <c r="U23" s="3">
        <f t="shared" si="59"/>
        <v>8.89</v>
      </c>
      <c r="V23" s="3">
        <f t="shared" si="59"/>
        <v>8.0659999999999989</v>
      </c>
      <c r="W23" s="3">
        <f t="shared" si="59"/>
        <v>2.7269000000000005</v>
      </c>
      <c r="X23" s="3">
        <f t="shared" si="59"/>
        <v>0.71780000000000044</v>
      </c>
      <c r="Y23" s="3">
        <f t="shared" si="59"/>
        <v>0.6357999999999997</v>
      </c>
      <c r="Z23" s="3">
        <f t="shared" si="59"/>
        <v>-0.8379000000000012</v>
      </c>
      <c r="AA23" s="3">
        <f t="shared" si="59"/>
        <v>2.2734000000000023</v>
      </c>
      <c r="AB23" s="46">
        <f t="shared" si="59"/>
        <v>-1.7239000000000004</v>
      </c>
      <c r="AC23" s="47">
        <f t="shared" si="59"/>
        <v>1.0350999999999999</v>
      </c>
      <c r="AD23" s="47">
        <f t="shared" si="59"/>
        <v>1.252600000000001</v>
      </c>
      <c r="AE23" s="47">
        <f t="shared" si="59"/>
        <v>9.7500000000000142E-2</v>
      </c>
      <c r="AF23" s="48">
        <f t="shared" si="59"/>
        <v>2.4811263762565794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-1.4142629288339028E-2</v>
      </c>
      <c r="G24">
        <f>$A24*($C24/($C24+F5))*F$4+($B24-$A24)*(F$25)-($B24/(($C24/($C24+F5))*F$4)*(F$25^2))</f>
        <v>-3.4675657062924864E-4</v>
      </c>
      <c r="H24">
        <f t="shared" ref="H24:AF24" si="60">$A24*($C24/($C24+G5))*G$4+($B24-$A24)*(G$25)-($B24/(($C24/($C24+G5))*G$4)*(G$25^2))</f>
        <v>-1.0354729566114454E-2</v>
      </c>
      <c r="I24">
        <f t="shared" si="60"/>
        <v>-2.2738664726316472E-4</v>
      </c>
      <c r="J24">
        <f t="shared" si="60"/>
        <v>-8.0071199399400321E-3</v>
      </c>
      <c r="K24">
        <f t="shared" si="60"/>
        <v>-1.8578716041564036E-3</v>
      </c>
      <c r="L24">
        <f t="shared" si="60"/>
        <v>-9.626369200929452E-4</v>
      </c>
      <c r="M24">
        <f t="shared" si="60"/>
        <v>6.8023126472158526E-4</v>
      </c>
      <c r="N24">
        <f t="shared" si="60"/>
        <v>1.7703930089263097E-3</v>
      </c>
      <c r="O24">
        <f t="shared" si="60"/>
        <v>3.2551018472820005E-3</v>
      </c>
      <c r="P24">
        <f t="shared" si="60"/>
        <v>5.6607973017697433E-3</v>
      </c>
      <c r="Q24">
        <f t="shared" si="60"/>
        <v>7.6549588853234811E-3</v>
      </c>
      <c r="R24">
        <f t="shared" si="60"/>
        <v>9.8303596481429945E-3</v>
      </c>
      <c r="S24">
        <f t="shared" si="60"/>
        <v>1.3570108196048781E-2</v>
      </c>
      <c r="T24">
        <f t="shared" si="60"/>
        <v>4.4778235502027378E-2</v>
      </c>
      <c r="U24">
        <f t="shared" si="60"/>
        <v>0.11689659484653797</v>
      </c>
      <c r="V24">
        <f t="shared" si="60"/>
        <v>0.26950860989994518</v>
      </c>
      <c r="W24">
        <f t="shared" si="60"/>
        <v>-1.1744659437638116</v>
      </c>
      <c r="X24">
        <f t="shared" si="60"/>
        <v>-3.5367195892654149</v>
      </c>
      <c r="Y24">
        <f t="shared" si="60"/>
        <v>-2.6118898794659233</v>
      </c>
      <c r="Z24">
        <f t="shared" si="60"/>
        <v>-2.487366570417576</v>
      </c>
      <c r="AA24">
        <f t="shared" si="60"/>
        <v>-2.3564784093984441</v>
      </c>
      <c r="AB24" s="43">
        <f t="shared" si="60"/>
        <v>-1.3282102012363257</v>
      </c>
      <c r="AC24" s="44">
        <f t="shared" si="60"/>
        <v>-1.6912737724466016</v>
      </c>
      <c r="AD24" s="44">
        <f t="shared" si="60"/>
        <v>-0.29883069417825059</v>
      </c>
      <c r="AE24" s="44">
        <f t="shared" si="60"/>
        <v>6.4596894495817736E-2</v>
      </c>
      <c r="AF24" s="45">
        <f t="shared" si="60"/>
        <v>0.49240818097030559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-1.1426292883390289E-3</v>
      </c>
      <c r="G25" s="6">
        <f t="shared" ref="G25:AF25" si="61">F$3+G24</f>
        <v>1.3653243429370751E-2</v>
      </c>
      <c r="H25" s="6">
        <f t="shared" si="61"/>
        <v>4.6452704338855455E-3</v>
      </c>
      <c r="I25" s="6">
        <f t="shared" si="61"/>
        <v>1.5772613352736834E-2</v>
      </c>
      <c r="J25" s="6">
        <f t="shared" si="61"/>
        <v>8.9928800600599691E-3</v>
      </c>
      <c r="K25" s="6">
        <f t="shared" si="61"/>
        <v>1.6142128395843596E-2</v>
      </c>
      <c r="L25" s="6">
        <f t="shared" si="61"/>
        <v>1.8037363079907054E-2</v>
      </c>
      <c r="M25" s="6">
        <f t="shared" si="61"/>
        <v>2.1680231264721586E-2</v>
      </c>
      <c r="N25" s="6">
        <f t="shared" si="61"/>
        <v>2.577039300892631E-2</v>
      </c>
      <c r="O25" s="6">
        <f t="shared" si="61"/>
        <v>3.2255101847282003E-2</v>
      </c>
      <c r="P25" s="6">
        <f t="shared" si="61"/>
        <v>3.6660797301769743E-2</v>
      </c>
      <c r="Q25" s="6">
        <f t="shared" si="61"/>
        <v>4.2654958885323488E-2</v>
      </c>
      <c r="R25" s="6">
        <f t="shared" si="61"/>
        <v>4.8830359648142994E-2</v>
      </c>
      <c r="S25" s="6">
        <f t="shared" si="61"/>
        <v>0.20657010819604879</v>
      </c>
      <c r="T25" s="6">
        <f t="shared" si="61"/>
        <v>0.72177823550202747</v>
      </c>
      <c r="U25" s="6">
        <f t="shared" si="61"/>
        <v>2.0225965948465379</v>
      </c>
      <c r="V25" s="6">
        <f t="shared" si="61"/>
        <v>11.065208609899946</v>
      </c>
      <c r="W25" s="6">
        <f t="shared" si="61"/>
        <v>17.687234056236186</v>
      </c>
      <c r="X25" s="6">
        <f t="shared" si="61"/>
        <v>18.051880410734583</v>
      </c>
      <c r="Y25" s="6">
        <f t="shared" si="61"/>
        <v>19.694510120534076</v>
      </c>
      <c r="Z25" s="6">
        <f t="shared" si="61"/>
        <v>20.454833429582422</v>
      </c>
      <c r="AA25" s="6">
        <f t="shared" si="61"/>
        <v>19.747821590601554</v>
      </c>
      <c r="AB25" s="49">
        <f t="shared" si="61"/>
        <v>23.049489798763673</v>
      </c>
      <c r="AC25" s="50">
        <f t="shared" si="61"/>
        <v>20.962526227553397</v>
      </c>
      <c r="AD25" s="50">
        <f t="shared" si="61"/>
        <v>23.390069305821751</v>
      </c>
      <c r="AE25" s="50">
        <f t="shared" si="61"/>
        <v>25.006096894495819</v>
      </c>
      <c r="AF25" s="51">
        <f t="shared" si="61"/>
        <v>25.531408180970306</v>
      </c>
    </row>
    <row r="26" spans="1:32" x14ac:dyDescent="0.25">
      <c r="A26" s="16" t="s">
        <v>27</v>
      </c>
      <c r="B26" s="17">
        <f>AF25-$AF$3</f>
        <v>-1.9887181952862747</v>
      </c>
      <c r="C26" s="18">
        <f>((AF25-AA25)-($AF$3-$AA$3))</f>
        <v>2.6411602141121726</v>
      </c>
      <c r="D26" s="4" t="s">
        <v>9</v>
      </c>
      <c r="E26" s="5">
        <f>SUM(F26:AA26)</f>
        <v>207.4224711608359</v>
      </c>
      <c r="F26">
        <f>(F3-F25)^2</f>
        <v>2.2929922176406298E-4</v>
      </c>
      <c r="G26">
        <f t="shared" ref="G26:AF26" si="62">(G3-G25)^2</f>
        <v>1.8137532605330526E-6</v>
      </c>
      <c r="H26">
        <f t="shared" si="62"/>
        <v>1.2892988351959376E-4</v>
      </c>
      <c r="I26">
        <f t="shared" si="62"/>
        <v>1.5064779818799183E-6</v>
      </c>
      <c r="J26">
        <f t="shared" si="62"/>
        <v>8.1128209612465284E-5</v>
      </c>
      <c r="K26">
        <f t="shared" si="62"/>
        <v>8.1674301058434951E-6</v>
      </c>
      <c r="L26">
        <f t="shared" si="62"/>
        <v>8.7772175202978257E-6</v>
      </c>
      <c r="M26">
        <f t="shared" si="62"/>
        <v>5.3813269851752143E-6</v>
      </c>
      <c r="N26">
        <f t="shared" si="62"/>
        <v>1.0430361316792061E-5</v>
      </c>
      <c r="O26">
        <f t="shared" si="62"/>
        <v>1.5752806470506964E-6</v>
      </c>
      <c r="P26">
        <f t="shared" si="62"/>
        <v>2.7582476775656479E-6</v>
      </c>
      <c r="Q26">
        <f t="shared" si="62"/>
        <v>1.3358724453405114E-5</v>
      </c>
      <c r="R26">
        <f t="shared" si="62"/>
        <v>2.0784885199183794E-2</v>
      </c>
      <c r="S26">
        <f t="shared" si="62"/>
        <v>0.22130428310267725</v>
      </c>
      <c r="T26">
        <f t="shared" si="62"/>
        <v>1.4016707444519927</v>
      </c>
      <c r="U26">
        <f t="shared" si="62"/>
        <v>76.967343357515261</v>
      </c>
      <c r="V26">
        <f t="shared" si="62"/>
        <v>60.785277995904259</v>
      </c>
      <c r="W26">
        <f t="shared" si="62"/>
        <v>15.220656227160115</v>
      </c>
      <c r="X26">
        <f t="shared" si="62"/>
        <v>18.100936935443173</v>
      </c>
      <c r="Y26">
        <f t="shared" si="62"/>
        <v>10.547489553185384</v>
      </c>
      <c r="Z26">
        <f t="shared" si="62"/>
        <v>2.7207399669251222</v>
      </c>
      <c r="AA26">
        <f t="shared" si="62"/>
        <v>21.435774085813897</v>
      </c>
      <c r="AB26" s="43">
        <f t="shared" si="62"/>
        <v>0.156570416845636</v>
      </c>
      <c r="AC26" s="44">
        <f t="shared" si="62"/>
        <v>7.4331139470847232</v>
      </c>
      <c r="AD26" s="44">
        <f t="shared" si="62"/>
        <v>2.406937198838409</v>
      </c>
      <c r="AE26" s="44">
        <f t="shared" si="62"/>
        <v>1.0826143518193586E-3</v>
      </c>
      <c r="AF26" s="45">
        <f t="shared" si="62"/>
        <v>3.9550000602626976</v>
      </c>
    </row>
    <row r="27" spans="1:32" ht="15.75" thickBot="1" x14ac:dyDescent="0.3">
      <c r="A27" s="19" t="s">
        <v>30</v>
      </c>
      <c r="B27" s="20">
        <f>(B26/$AF$3)*100</f>
        <v>-7.226413745694396</v>
      </c>
      <c r="C27" s="21">
        <f>((C26)/($AF$3-$AA$3))*100</f>
        <v>84.048435758690971</v>
      </c>
      <c r="D27" s="4" t="s">
        <v>10</v>
      </c>
      <c r="E27" s="5">
        <f>SUM(F27:AA27)</f>
        <v>36.107055848515742</v>
      </c>
      <c r="F27">
        <f>SQRT(F26)</f>
        <v>1.5142629288339029E-2</v>
      </c>
      <c r="G27">
        <f t="shared" ref="G27" si="63">SQRT(G26)</f>
        <v>1.346756570629248E-3</v>
      </c>
      <c r="H27">
        <f t="shared" ref="H27" si="64">SQRT(H26)</f>
        <v>1.1354729566114455E-2</v>
      </c>
      <c r="I27">
        <f t="shared" ref="I27" si="65">SQRT(I26)</f>
        <v>1.2273866472631671E-3</v>
      </c>
      <c r="J27">
        <f t="shared" ref="J27" si="66">SQRT(J26)</f>
        <v>9.0071199399400295E-3</v>
      </c>
      <c r="K27">
        <f t="shared" ref="K27" si="67">SQRT(K26)</f>
        <v>2.8578716041564034E-3</v>
      </c>
      <c r="L27">
        <f t="shared" ref="L27" si="68">SQRT(L26)</f>
        <v>2.9626369200929474E-3</v>
      </c>
      <c r="M27">
        <f t="shared" ref="M27" si="69">SQRT(M26)</f>
        <v>2.3197687352784144E-3</v>
      </c>
      <c r="N27">
        <f t="shared" ref="N27" si="70">SQRT(N26)</f>
        <v>3.2296069910736913E-3</v>
      </c>
      <c r="O27">
        <f t="shared" ref="O27" si="71">SQRT(O26)</f>
        <v>1.255101847282003E-3</v>
      </c>
      <c r="P27">
        <f t="shared" ref="P27" si="72">SQRT(P26)</f>
        <v>1.6607973017697397E-3</v>
      </c>
      <c r="Q27">
        <f t="shared" ref="Q27" si="73">SQRT(Q26)</f>
        <v>3.6549588853234879E-3</v>
      </c>
      <c r="R27">
        <f t="shared" ref="R27" si="74">SQRT(R26)</f>
        <v>0.144169640351857</v>
      </c>
      <c r="S27">
        <f t="shared" ref="S27" si="75">SQRT(S26)</f>
        <v>0.47042989180395123</v>
      </c>
      <c r="T27">
        <f t="shared" ref="T27" si="76">SQRT(T26)</f>
        <v>1.1839217644979725</v>
      </c>
      <c r="U27">
        <f t="shared" ref="U27" si="77">SQRT(U26)</f>
        <v>8.7731034051534618</v>
      </c>
      <c r="V27">
        <f t="shared" ref="V27" si="78">SQRT(V26)</f>
        <v>7.7964913901000532</v>
      </c>
      <c r="W27">
        <f t="shared" ref="W27" si="79">SQRT(W26)</f>
        <v>3.901365943763814</v>
      </c>
      <c r="X27">
        <f t="shared" ref="X27" si="80">SQRT(X26)</f>
        <v>4.2545195892654171</v>
      </c>
      <c r="Y27">
        <f t="shared" ref="Y27" si="81">SQRT(Y26)</f>
        <v>3.2476898794659235</v>
      </c>
      <c r="Z27">
        <f t="shared" ref="Z27" si="82">SQRT(Z26)</f>
        <v>1.6494665704175766</v>
      </c>
      <c r="AA27">
        <f t="shared" ref="AA27" si="83">SQRT(AA26)</f>
        <v>4.6298784093984473</v>
      </c>
      <c r="AB27" s="43">
        <f t="shared" ref="AB27" si="84">SQRT(AB26)</f>
        <v>0.39568979876367294</v>
      </c>
      <c r="AC27" s="44">
        <f t="shared" ref="AC27" si="85">SQRT(AC26)</f>
        <v>2.7263737724466033</v>
      </c>
      <c r="AD27" s="44">
        <f t="shared" ref="AD27" si="86">SQRT(AD26)</f>
        <v>1.5514306941782507</v>
      </c>
      <c r="AE27" s="44">
        <f t="shared" ref="AE27" si="87">SQRT(AE26)</f>
        <v>3.2903105504182406E-2</v>
      </c>
      <c r="AF27" s="45">
        <f t="shared" ref="AF27" si="88">SQRT(AF26)</f>
        <v>1.9887181952862747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10.284534457410022</v>
      </c>
      <c r="G34" s="12">
        <f t="shared" ref="G34:AF34" si="90">$E$3+$C33*(1/(1+EXP(-$A33*(G32-$B33))))</f>
        <v>13.331093128302959</v>
      </c>
      <c r="H34" s="12">
        <f t="shared" si="90"/>
        <v>17.273355785759009</v>
      </c>
      <c r="I34" s="12">
        <f t="shared" si="90"/>
        <v>22.369305568641305</v>
      </c>
      <c r="J34" s="12">
        <f t="shared" si="90"/>
        <v>28.947622842952207</v>
      </c>
      <c r="K34" s="12">
        <f t="shared" si="90"/>
        <v>37.424641443317171</v>
      </c>
      <c r="L34" s="12">
        <f t="shared" si="90"/>
        <v>48.323740461848381</v>
      </c>
      <c r="M34" s="12">
        <f t="shared" si="90"/>
        <v>62.296344583391132</v>
      </c>
      <c r="N34" s="12">
        <f t="shared" si="90"/>
        <v>80.142659471042961</v>
      </c>
      <c r="O34" s="12">
        <f t="shared" si="90"/>
        <v>102.82862979784524</v>
      </c>
      <c r="P34" s="12">
        <f t="shared" si="90"/>
        <v>131.49324879911831</v>
      </c>
      <c r="Q34" s="12">
        <f t="shared" si="90"/>
        <v>167.43731001542147</v>
      </c>
      <c r="R34" s="12">
        <f t="shared" si="90"/>
        <v>212.08142692942818</v>
      </c>
      <c r="S34" s="12">
        <f t="shared" si="90"/>
        <v>266.87887846177495</v>
      </c>
      <c r="T34" s="12">
        <f t="shared" si="90"/>
        <v>333.16990781735041</v>
      </c>
      <c r="U34" s="12">
        <f t="shared" si="90"/>
        <v>411.97190025327768</v>
      </c>
      <c r="V34" s="12">
        <f t="shared" si="90"/>
        <v>503.7176437319103</v>
      </c>
      <c r="W34" s="12">
        <f t="shared" si="90"/>
        <v>607.98176741816394</v>
      </c>
      <c r="X34" s="12">
        <f t="shared" si="90"/>
        <v>723.26627392706348</v>
      </c>
      <c r="Y34" s="12">
        <f t="shared" si="90"/>
        <v>846.93326501759509</v>
      </c>
      <c r="Z34" s="12">
        <f t="shared" si="90"/>
        <v>975.35614865968807</v>
      </c>
      <c r="AA34" s="12">
        <f t="shared" si="90"/>
        <v>1104.3009440689029</v>
      </c>
      <c r="AB34" s="52">
        <f t="shared" si="90"/>
        <v>1229.4649754549378</v>
      </c>
      <c r="AC34" s="53">
        <f t="shared" si="90"/>
        <v>1347.0340763267736</v>
      </c>
      <c r="AD34" s="53">
        <f t="shared" si="90"/>
        <v>1454.1112697112014</v>
      </c>
      <c r="AE34" s="53">
        <f t="shared" si="90"/>
        <v>1548.9249286266108</v>
      </c>
      <c r="AF34" s="54">
        <f t="shared" si="90"/>
        <v>1630.8087919959107</v>
      </c>
    </row>
    <row r="35" spans="1:32" x14ac:dyDescent="0.25">
      <c r="A35" s="16" t="s">
        <v>27</v>
      </c>
      <c r="B35" s="17">
        <f>AF34-$AF$3</f>
        <v>1603.2886656196542</v>
      </c>
      <c r="C35" s="18">
        <f>((AF34-AA34)-($AF$3-$AA$3))</f>
        <v>523.36542155075119</v>
      </c>
      <c r="D35" s="4" t="s">
        <v>9</v>
      </c>
      <c r="E35" s="5">
        <f>SUM(F35:AA35)</f>
        <v>4282426.3830307778</v>
      </c>
      <c r="F35" s="3">
        <f>(F34-F$3)^2</f>
        <v>105.48387804084658</v>
      </c>
      <c r="G35" s="3">
        <f t="shared" ref="G35:AF35" si="91">(G34-G$3)^2</f>
        <v>177.31833620163727</v>
      </c>
      <c r="H35" s="3">
        <f t="shared" si="91"/>
        <v>297.81632871626999</v>
      </c>
      <c r="I35" s="3">
        <f t="shared" si="91"/>
        <v>499.62556423391311</v>
      </c>
      <c r="J35" s="3">
        <f t="shared" si="91"/>
        <v>836.9230778354621</v>
      </c>
      <c r="K35" s="3">
        <f t="shared" si="91"/>
        <v>1399.1820117860073</v>
      </c>
      <c r="L35" s="3">
        <f t="shared" si="91"/>
        <v>2333.1547361246849</v>
      </c>
      <c r="M35" s="3">
        <f t="shared" si="91"/>
        <v>3877.8448999126026</v>
      </c>
      <c r="N35" s="3">
        <f t="shared" si="91"/>
        <v>6418.1984338422326</v>
      </c>
      <c r="O35" s="3">
        <f t="shared" si="91"/>
        <v>10567.352692054837</v>
      </c>
      <c r="P35" s="3">
        <f t="shared" si="91"/>
        <v>17281.271177330891</v>
      </c>
      <c r="Q35" s="3">
        <f t="shared" si="91"/>
        <v>28022.194196019162</v>
      </c>
      <c r="R35" s="3">
        <f t="shared" si="91"/>
        <v>44896.705466627616</v>
      </c>
      <c r="S35" s="3">
        <f t="shared" si="91"/>
        <v>70863.440096577586</v>
      </c>
      <c r="T35" s="3">
        <f t="shared" si="91"/>
        <v>109735.9753808567</v>
      </c>
      <c r="U35" s="3">
        <f t="shared" si="91"/>
        <v>160942.34364965794</v>
      </c>
      <c r="V35" s="3">
        <f t="shared" si="91"/>
        <v>235085.28617216137</v>
      </c>
      <c r="W35" s="3">
        <f t="shared" si="91"/>
        <v>343856.9467947068</v>
      </c>
      <c r="X35" s="3">
        <f t="shared" si="91"/>
        <v>491344.74485584465</v>
      </c>
      <c r="Y35" s="3">
        <f t="shared" si="91"/>
        <v>678961.27522883064</v>
      </c>
      <c r="Z35" s="3">
        <f t="shared" si="91"/>
        <v>908689.08697311289</v>
      </c>
      <c r="AA35" s="3">
        <f t="shared" si="91"/>
        <v>1166234.2130803033</v>
      </c>
      <c r="AB35" s="46">
        <f t="shared" si="91"/>
        <v>1456393.2132029284</v>
      </c>
      <c r="AC35" s="47">
        <f t="shared" si="91"/>
        <v>1751242.4557073393</v>
      </c>
      <c r="AD35" s="47">
        <f t="shared" si="91"/>
        <v>2042526.2306563689</v>
      </c>
      <c r="AE35" s="47">
        <f t="shared" si="91"/>
        <v>2322228.3234661883</v>
      </c>
      <c r="AF35" s="48">
        <f t="shared" si="91"/>
        <v>2570534.5453044516</v>
      </c>
    </row>
    <row r="36" spans="1:32" ht="15.75" thickBot="1" x14ac:dyDescent="0.3">
      <c r="A36" s="19" t="s">
        <v>30</v>
      </c>
      <c r="B36" s="20">
        <f>(B35/$AF$3)*100</f>
        <v>5825.876828105399</v>
      </c>
      <c r="C36" s="21">
        <f>((C35)/($AF$3-$AA$3))*100</f>
        <v>16654.818884705615</v>
      </c>
      <c r="D36" s="4" t="s">
        <v>10</v>
      </c>
      <c r="E36" s="5">
        <f>SUM(F36:AA36)</f>
        <v>6561.7803426402052</v>
      </c>
      <c r="F36">
        <f>SQRT(F35)</f>
        <v>10.270534457410022</v>
      </c>
      <c r="G36">
        <f t="shared" ref="G36:AF36" si="92">SQRT(G35)</f>
        <v>13.316093128302958</v>
      </c>
      <c r="H36">
        <f t="shared" si="92"/>
        <v>17.25735578575901</v>
      </c>
      <c r="I36">
        <f t="shared" si="92"/>
        <v>22.352305568641306</v>
      </c>
      <c r="J36">
        <f t="shared" si="92"/>
        <v>28.929622842952206</v>
      </c>
      <c r="K36">
        <f t="shared" si="92"/>
        <v>37.405641443317172</v>
      </c>
      <c r="L36">
        <f t="shared" si="92"/>
        <v>48.30274046184838</v>
      </c>
      <c r="M36">
        <f t="shared" si="92"/>
        <v>62.272344583391131</v>
      </c>
      <c r="N36">
        <f t="shared" si="92"/>
        <v>80.113659471042965</v>
      </c>
      <c r="O36">
        <f t="shared" si="92"/>
        <v>102.79762979784523</v>
      </c>
      <c r="P36">
        <f t="shared" si="92"/>
        <v>131.45824879911831</v>
      </c>
      <c r="Q36">
        <f t="shared" si="92"/>
        <v>167.39831001542149</v>
      </c>
      <c r="R36">
        <f t="shared" si="92"/>
        <v>211.88842692942816</v>
      </c>
      <c r="S36">
        <f t="shared" si="92"/>
        <v>266.20187846177492</v>
      </c>
      <c r="T36">
        <f t="shared" si="92"/>
        <v>331.26420781735038</v>
      </c>
      <c r="U36">
        <f t="shared" si="92"/>
        <v>401.17620025327767</v>
      </c>
      <c r="V36">
        <f t="shared" si="92"/>
        <v>484.85594373191032</v>
      </c>
      <c r="W36">
        <f t="shared" si="92"/>
        <v>586.3931674181639</v>
      </c>
      <c r="X36">
        <f t="shared" si="92"/>
        <v>700.95987392706343</v>
      </c>
      <c r="Y36">
        <f t="shared" si="92"/>
        <v>823.99106501759513</v>
      </c>
      <c r="Z36">
        <f t="shared" si="92"/>
        <v>953.25184865968811</v>
      </c>
      <c r="AA36">
        <f t="shared" si="92"/>
        <v>1079.9232440689029</v>
      </c>
      <c r="AB36" s="43">
        <f t="shared" si="92"/>
        <v>1206.8111754549377</v>
      </c>
      <c r="AC36" s="44">
        <f t="shared" si="92"/>
        <v>1323.3451763267735</v>
      </c>
      <c r="AD36" s="44">
        <f t="shared" si="92"/>
        <v>1429.1697697112015</v>
      </c>
      <c r="AE36" s="44">
        <f t="shared" si="92"/>
        <v>1523.8859286266108</v>
      </c>
      <c r="AF36" s="45">
        <f t="shared" si="92"/>
        <v>1603.2886656196542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1.1484873227916165E-5</v>
      </c>
      <c r="G43">
        <f t="shared" ref="G43" si="93">H44-G44</f>
        <v>2.255028742055229E-5</v>
      </c>
      <c r="H43">
        <f t="shared" ref="H43" si="94">I44-H44</f>
        <v>3.264401835059369E-5</v>
      </c>
      <c r="I43">
        <f t="shared" ref="I43" si="95">J44-I44</f>
        <v>5.0484274171957652E-5</v>
      </c>
      <c r="J43">
        <f t="shared" ref="J43" si="96">K44-J44</f>
        <v>2.5015623958197369E-5</v>
      </c>
      <c r="K43">
        <f t="shared" ref="K43" si="97">L44-K44</f>
        <v>3.9877470401494981E-4</v>
      </c>
      <c r="L43">
        <f t="shared" ref="L43" si="98">M44-L44</f>
        <v>5.9066896877456483E-4</v>
      </c>
      <c r="M43">
        <f t="shared" ref="M43" si="99">N44-M44</f>
        <v>1.0015964095042729E-3</v>
      </c>
      <c r="N43">
        <f t="shared" ref="N43" si="100">O44-N44</f>
        <v>2.1538724319528878E-3</v>
      </c>
      <c r="O43">
        <f t="shared" ref="O43" si="101">P44-O44</f>
        <v>6.4708216019570067E-3</v>
      </c>
      <c r="P43">
        <f t="shared" ref="P43" si="102">Q44-P44</f>
        <v>1.1839825041991527E-2</v>
      </c>
      <c r="Q43">
        <f t="shared" ref="Q43" si="103">R44-Q44</f>
        <v>1.9296375533823427E-2</v>
      </c>
      <c r="R43">
        <f t="shared" ref="R43" si="104">S44-R44</f>
        <v>5.8129332708810974E-2</v>
      </c>
      <c r="S43">
        <f t="shared" ref="S43" si="105">T44-S44</f>
        <v>0.12844364498600547</v>
      </c>
      <c r="T43">
        <f t="shared" ref="T43" si="106">U44-T44</f>
        <v>0.22097471610234301</v>
      </c>
      <c r="U43">
        <f t="shared" ref="U43" si="107">V44-U44</f>
        <v>0.62149948073024475</v>
      </c>
      <c r="V43">
        <f t="shared" ref="V43" si="108">W44-V44</f>
        <v>0.85291198045037264</v>
      </c>
      <c r="W43">
        <f t="shared" ref="W43" si="109">X44-W44</f>
        <v>0.74833762749904698</v>
      </c>
      <c r="X43">
        <f t="shared" ref="X43" si="110">Y44-X44</f>
        <v>0.79745532388666618</v>
      </c>
      <c r="Y43">
        <f t="shared" ref="Y43" si="111">Z44-Y44</f>
        <v>0.87926320653487577</v>
      </c>
      <c r="Z43">
        <f t="shared" ref="Z43" si="112">AA44-Z44</f>
        <v>0.67778518879361105</v>
      </c>
      <c r="AA43">
        <f t="shared" ref="AA43" si="113">AB44-AA44</f>
        <v>0.99330045793944954</v>
      </c>
      <c r="AB43" s="43">
        <f t="shared" ref="AB43" si="114">AC44-AB44</f>
        <v>1.2168171188362855</v>
      </c>
      <c r="AC43" s="44">
        <f t="shared" ref="AC43" si="115">AD44-AC44</f>
        <v>1.3122479732636734</v>
      </c>
      <c r="AD43" s="44">
        <f t="shared" ref="AD43" si="116">AE44-AD44</f>
        <v>2.0303080731914829</v>
      </c>
      <c r="AE43" s="44">
        <f t="shared" ref="AE43" si="117">AF44-AE44</f>
        <v>1.9211095128003262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1.3033441140150356E-2</v>
      </c>
      <c r="G44" s="12">
        <f>$E$3+$C43*F4*(1/(1+EXP(-$A43*(G42-$B43))))</f>
        <v>1.3044926013378273E-2</v>
      </c>
      <c r="H44" s="12">
        <f t="shared" ref="H44:AF44" si="118">$E$3+$C43*G4*(1/(1+EXP(-$A43*(H42-$B43))))</f>
        <v>1.3067476300798825E-2</v>
      </c>
      <c r="I44" s="12">
        <f t="shared" si="118"/>
        <v>1.3100120319149419E-2</v>
      </c>
      <c r="J44" s="12">
        <f t="shared" si="118"/>
        <v>1.3150604593321376E-2</v>
      </c>
      <c r="K44" s="12">
        <f>$E$3+$C43*J4*(1/(1+EXP(-$A43*(K42-$B43))))</f>
        <v>1.3175620217279574E-2</v>
      </c>
      <c r="L44" s="12">
        <f t="shared" si="118"/>
        <v>1.3574394921294523E-2</v>
      </c>
      <c r="M44" s="12">
        <f t="shared" si="118"/>
        <v>1.4165063890069088E-2</v>
      </c>
      <c r="N44" s="12">
        <f t="shared" si="118"/>
        <v>1.5166660299573361E-2</v>
      </c>
      <c r="O44" s="12">
        <f t="shared" si="118"/>
        <v>1.7320532731526249E-2</v>
      </c>
      <c r="P44" s="12">
        <f t="shared" si="118"/>
        <v>2.3791354333483256E-2</v>
      </c>
      <c r="Q44" s="12">
        <f t="shared" si="118"/>
        <v>3.5631179375474782E-2</v>
      </c>
      <c r="R44" s="12">
        <f t="shared" si="118"/>
        <v>5.492755490929821E-2</v>
      </c>
      <c r="S44" s="12">
        <f t="shared" si="118"/>
        <v>0.11305688761810918</v>
      </c>
      <c r="T44" s="12">
        <f t="shared" si="118"/>
        <v>0.24150053260411466</v>
      </c>
      <c r="U44" s="12">
        <f t="shared" si="118"/>
        <v>0.46247524870645768</v>
      </c>
      <c r="V44" s="12">
        <f t="shared" si="118"/>
        <v>1.0839747294367024</v>
      </c>
      <c r="W44" s="12">
        <f t="shared" si="118"/>
        <v>1.936886709887075</v>
      </c>
      <c r="X44" s="12">
        <f t="shared" si="118"/>
        <v>2.685224337386122</v>
      </c>
      <c r="Y44" s="12">
        <f t="shared" si="118"/>
        <v>3.4826796612727882</v>
      </c>
      <c r="Z44" s="12">
        <f t="shared" si="118"/>
        <v>4.3619428678076639</v>
      </c>
      <c r="AA44" s="12">
        <f t="shared" si="118"/>
        <v>5.039728056601275</v>
      </c>
      <c r="AB44" s="52">
        <f t="shared" si="118"/>
        <v>6.0330285145407245</v>
      </c>
      <c r="AC44" s="53">
        <f t="shared" si="118"/>
        <v>7.24984563337701</v>
      </c>
      <c r="AD44" s="53">
        <f t="shared" si="118"/>
        <v>8.5620936066406834</v>
      </c>
      <c r="AE44" s="53">
        <f t="shared" si="118"/>
        <v>10.592401679832166</v>
      </c>
      <c r="AF44" s="54">
        <f t="shared" si="118"/>
        <v>12.513511192632492</v>
      </c>
    </row>
    <row r="45" spans="1:32" x14ac:dyDescent="0.25">
      <c r="A45" s="16" t="s">
        <v>27</v>
      </c>
      <c r="B45" s="17">
        <f>AF44-$AF$3</f>
        <v>-15.006615183624088</v>
      </c>
      <c r="C45" s="18">
        <f>((AF44-AA44)-($AF$3-$AA$3))</f>
        <v>4.3313567597746374</v>
      </c>
      <c r="D45" s="4" t="s">
        <v>9</v>
      </c>
      <c r="E45" s="5">
        <f>SUM(F45:AA45)</f>
        <v>2264.5321555236942</v>
      </c>
      <c r="F45" s="3">
        <f>(F44-F$3)^2</f>
        <v>9.3423602955384364E-7</v>
      </c>
      <c r="G45" s="3">
        <f t="shared" ref="G45" si="119">(G44-G$3)^2</f>
        <v>3.8223142931649723E-6</v>
      </c>
      <c r="H45" s="3">
        <f t="shared" ref="H45" si="120">(H44-H$3)^2</f>
        <v>8.5996952463765459E-6</v>
      </c>
      <c r="I45" s="3">
        <f t="shared" ref="I45" si="121">(I44-I$3)^2</f>
        <v>1.5209061525111243E-5</v>
      </c>
      <c r="J45" s="3">
        <f t="shared" ref="J45" si="122">(J44-J$3)^2</f>
        <v>2.3516635810315723E-5</v>
      </c>
      <c r="K45" s="3">
        <f t="shared" ref="K45" si="123">(K44-K$3)^2</f>
        <v>3.3923399853362437E-5</v>
      </c>
      <c r="L45" s="3">
        <f t="shared" ref="L45" si="124">(L44-L$3)^2</f>
        <v>5.5139610784896586E-5</v>
      </c>
      <c r="M45" s="3">
        <f t="shared" ref="M45" si="125">(M44-M$3)^2</f>
        <v>9.6725968286422986E-5</v>
      </c>
      <c r="N45" s="3">
        <f t="shared" ref="N45" si="126">(N44-N$3)^2</f>
        <v>1.9136128726739981E-4</v>
      </c>
      <c r="O45" s="3">
        <f t="shared" ref="O45" si="127">(O44-O$3)^2</f>
        <v>1.8712782474924471E-4</v>
      </c>
      <c r="P45" s="3">
        <f t="shared" ref="P45" si="128">(P44-P$3)^2</f>
        <v>1.2563373767752466E-4</v>
      </c>
      <c r="Q45" s="3">
        <f t="shared" ref="Q45" si="129">(Q44-Q$3)^2</f>
        <v>1.1348952400226479E-5</v>
      </c>
      <c r="R45" s="3">
        <f t="shared" ref="R45" si="130">(R44-R$3)^2</f>
        <v>1.9064000093324863E-2</v>
      </c>
      <c r="S45" s="3">
        <f t="shared" ref="S45" si="131">(S44-S$3)^2</f>
        <v>0.31803183400297402</v>
      </c>
      <c r="T45" s="3">
        <f t="shared" ref="T45" si="132">(T44-T$3)^2</f>
        <v>2.7695598672807482</v>
      </c>
      <c r="U45" s="3">
        <f t="shared" ref="U45" si="133">(U44-U$3)^2</f>
        <v>106.77553376074549</v>
      </c>
      <c r="V45" s="3">
        <f t="shared" ref="V45" si="134">(V44-V$3)^2</f>
        <v>316.04751579562492</v>
      </c>
      <c r="W45" s="3">
        <f t="shared" ref="W45" si="135">(W44-W$3)^2</f>
        <v>386.18983523680089</v>
      </c>
      <c r="X45" s="3">
        <f t="shared" ref="X45" si="136">(X44-X$3)^2</f>
        <v>384.99053438315121</v>
      </c>
      <c r="Y45" s="3">
        <f t="shared" ref="Y45" si="137">(Y44-Y$3)^2</f>
        <v>378.67293181333804</v>
      </c>
      <c r="Z45" s="3">
        <f t="shared" ref="Z45" si="138">(Z44-Z$3)^2</f>
        <v>314.79123660625623</v>
      </c>
      <c r="AA45" s="3">
        <f t="shared" ref="AA45" si="139">(AA44-AA$3)^2</f>
        <v>373.95715888367636</v>
      </c>
      <c r="AB45" s="46">
        <f t="shared" ref="AB45" si="140">(AB44-AB$3)^2</f>
        <v>276.25004477185615</v>
      </c>
      <c r="AC45" s="47">
        <f t="shared" ref="AC45" si="141">(AC44-AC$3)^2</f>
        <v>270.24250846878641</v>
      </c>
      <c r="AD45" s="47">
        <f t="shared" ref="AD45" si="142">(AD44-AD$3)^2</f>
        <v>268.28495379882008</v>
      </c>
      <c r="AE45" s="47">
        <f t="shared" ref="AE45" si="143">(AE44-AE$3)^2</f>
        <v>208.70420302427613</v>
      </c>
      <c r="AF45" s="48">
        <f t="shared" ref="AF45" si="144">(AF44-AF$3)^2</f>
        <v>225.19849926937704</v>
      </c>
    </row>
    <row r="46" spans="1:32" ht="15.75" thickBot="1" x14ac:dyDescent="0.3">
      <c r="A46" s="19" t="s">
        <v>30</v>
      </c>
      <c r="B46" s="20">
        <f>(B45/$AF$3)*100</f>
        <v>-54.52960127600025</v>
      </c>
      <c r="C46" s="21">
        <f>((C45)/($AF$3-$AA$3))*100</f>
        <v>137.83478882755475</v>
      </c>
      <c r="D46" s="4" t="s">
        <v>10</v>
      </c>
      <c r="E46" s="5">
        <f>SUM(F46:AA46)</f>
        <v>126.36968203963491</v>
      </c>
      <c r="F46">
        <f>SQRT(F45)</f>
        <v>9.6655885984964392E-4</v>
      </c>
      <c r="G46">
        <f t="shared" ref="G46" si="145">SQRT(G45)</f>
        <v>1.9550739866217269E-3</v>
      </c>
      <c r="H46">
        <f t="shared" ref="H46" si="146">SQRT(H45)</f>
        <v>2.9325236992011755E-3</v>
      </c>
      <c r="I46">
        <f t="shared" ref="I46" si="147">SQRT(I45)</f>
        <v>3.8998796808505827E-3</v>
      </c>
      <c r="J46">
        <f t="shared" ref="J46" si="148">SQRT(J45)</f>
        <v>4.8493954066786225E-3</v>
      </c>
      <c r="K46">
        <f t="shared" ref="K46" si="149">SQRT(K45)</f>
        <v>5.824379782720426E-3</v>
      </c>
      <c r="L46">
        <f t="shared" ref="L46" si="150">SQRT(L45)</f>
        <v>7.425605078705478E-3</v>
      </c>
      <c r="M46">
        <f t="shared" ref="M46" si="151">SQRT(M45)</f>
        <v>9.8349361099309123E-3</v>
      </c>
      <c r="N46">
        <f t="shared" ref="N46" si="152">SQRT(N45)</f>
        <v>1.383333970042664E-2</v>
      </c>
      <c r="O46">
        <f t="shared" ref="O46" si="153">SQRT(O45)</f>
        <v>1.3679467268473751E-2</v>
      </c>
      <c r="P46">
        <f t="shared" ref="P46" si="154">SQRT(P45)</f>
        <v>1.1208645666516748E-2</v>
      </c>
      <c r="Q46">
        <f t="shared" ref="Q46" si="155">SQRT(Q45)</f>
        <v>3.3688206245252178E-3</v>
      </c>
      <c r="R46">
        <f t="shared" ref="R46" si="156">SQRT(R45)</f>
        <v>0.1380724450907018</v>
      </c>
      <c r="S46">
        <f t="shared" ref="S46" si="157">SQRT(S45)</f>
        <v>0.56394311238189088</v>
      </c>
      <c r="T46">
        <f t="shared" ref="T46" si="158">SQRT(T45)</f>
        <v>1.6641994673958853</v>
      </c>
      <c r="U46">
        <f t="shared" ref="U46" si="159">SQRT(U45)</f>
        <v>10.333224751293542</v>
      </c>
      <c r="V46">
        <f t="shared" ref="V46" si="160">SQRT(V45)</f>
        <v>17.777725270563298</v>
      </c>
      <c r="W46">
        <f t="shared" ref="W46" si="161">SQRT(W45)</f>
        <v>19.651713290112923</v>
      </c>
      <c r="X46">
        <f t="shared" ref="X46" si="162">SQRT(X45)</f>
        <v>19.621175662613879</v>
      </c>
      <c r="Y46">
        <f t="shared" ref="Y46" si="163">SQRT(Y45)</f>
        <v>19.459520338727213</v>
      </c>
      <c r="Z46">
        <f t="shared" ref="Z46" si="164">SQRT(Z45)</f>
        <v>17.742357132192335</v>
      </c>
      <c r="AA46">
        <f t="shared" ref="AA46" si="165">SQRT(AA45)</f>
        <v>19.337971943398728</v>
      </c>
      <c r="AB46" s="43">
        <f t="shared" ref="AB46" si="166">SQRT(AB45)</f>
        <v>16.620771485459276</v>
      </c>
      <c r="AC46" s="44">
        <f t="shared" ref="AC46" si="167">SQRT(AC45)</f>
        <v>16.43905436662299</v>
      </c>
      <c r="AD46" s="44">
        <f t="shared" ref="AD46" si="168">SQRT(AD45)</f>
        <v>16.379406393359318</v>
      </c>
      <c r="AE46" s="44">
        <f t="shared" ref="AE46" si="169">SQRT(AE45)</f>
        <v>14.446598320167835</v>
      </c>
      <c r="AF46" s="45">
        <f t="shared" ref="AF46" si="170">SQRT(AF45)</f>
        <v>15.006615183624088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1.0523186881371618E-5</v>
      </c>
      <c r="G53">
        <f t="shared" ref="G53" si="171">H54-G54</f>
        <v>2.0661624603571932E-5</v>
      </c>
      <c r="H53">
        <f t="shared" ref="H53" si="172">I54-H54</f>
        <v>3.0553097657174885E-5</v>
      </c>
      <c r="I53">
        <f t="shared" ref="I53" si="173">J54-I54</f>
        <v>4.8020282248786156E-5</v>
      </c>
      <c r="J53">
        <f t="shared" ref="J53" si="174">K54-J54</f>
        <v>2.5957007848333158E-5</v>
      </c>
      <c r="K53">
        <f t="shared" ref="K53" si="175">L54-K54</f>
        <v>3.808130929131813E-4</v>
      </c>
      <c r="L53">
        <f t="shared" ref="L53" si="176">M54-L54</f>
        <v>5.7687726058274283E-4</v>
      </c>
      <c r="M53">
        <f t="shared" ref="M53" si="177">N54-M54</f>
        <v>9.916793536133648E-4</v>
      </c>
      <c r="N53">
        <f t="shared" ref="N53" si="178">O54-N54</f>
        <v>2.1469898163530513E-3</v>
      </c>
      <c r="O53">
        <f t="shared" ref="O53" si="179">P54-O54</f>
        <v>6.4726445793200083E-3</v>
      </c>
      <c r="P53">
        <f t="shared" ref="P53" si="180">Q54-P54</f>
        <v>1.1918061581610961E-2</v>
      </c>
      <c r="Q53">
        <f t="shared" ref="Q53" si="181">R54-Q54</f>
        <v>1.9482577059123971E-2</v>
      </c>
      <c r="R53">
        <f t="shared" ref="R53" si="182">S54-R54</f>
        <v>5.8606064626900392E-2</v>
      </c>
      <c r="S53">
        <f t="shared" ref="S53" si="183">T54-S54</f>
        <v>0.12933187638653879</v>
      </c>
      <c r="T53">
        <f t="shared" ref="T53" si="184">U54-T54</f>
        <v>0.2218672259042391</v>
      </c>
      <c r="U53">
        <f t="shared" ref="U53" si="185">V54-U54</f>
        <v>0.62244911451558371</v>
      </c>
      <c r="V53">
        <f t="shared" ref="V53" si="186">W54-V54</f>
        <v>0.85073421572713315</v>
      </c>
      <c r="W53">
        <f t="shared" ref="W53" si="187">X54-W54</f>
        <v>0.74321661783748283</v>
      </c>
      <c r="X53">
        <f t="shared" ref="X53" si="188">Y54-X54</f>
        <v>0.79297021759576092</v>
      </c>
      <c r="Y53">
        <f t="shared" ref="Y53" si="189">Z54-Y54</f>
        <v>0.88060009599406097</v>
      </c>
      <c r="Z53">
        <f t="shared" ref="Z53" si="190">AA54-Z54</f>
        <v>0.69196392461097833</v>
      </c>
      <c r="AA53">
        <f t="shared" ref="AA53" si="191">AB54-AA54</f>
        <v>1.0285002934217573</v>
      </c>
      <c r="AB53" s="43">
        <f t="shared" ref="AB53" si="192">AC54-AB54</f>
        <v>1.2857749193363883</v>
      </c>
      <c r="AC53" s="44">
        <f t="shared" ref="AC53" si="193">AD54-AC54</f>
        <v>1.4271405669137875</v>
      </c>
      <c r="AD53" s="44">
        <f t="shared" ref="AD53" si="194">AE54-AD54</f>
        <v>2.2286996835393502</v>
      </c>
      <c r="AE53" s="44">
        <f t="shared" ref="AE53" si="195">AF54-AE54</f>
        <v>2.1986567662454739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1.3027888255750981E-2</v>
      </c>
      <c r="G54" s="12">
        <f t="shared" ref="G54:AF54" si="196">$E$3+($C53/($C53+F5))*F4*(1/(1+EXP(-$A53*(G52-$B53))))</f>
        <v>1.3038411442632352E-2</v>
      </c>
      <c r="H54" s="12">
        <f t="shared" si="196"/>
        <v>1.3059073067235924E-2</v>
      </c>
      <c r="I54" s="12">
        <f t="shared" si="196"/>
        <v>1.3089626164893099E-2</v>
      </c>
      <c r="J54" s="12">
        <f t="shared" si="196"/>
        <v>1.3137646447141885E-2</v>
      </c>
      <c r="K54" s="12">
        <f t="shared" si="196"/>
        <v>1.3163603454990219E-2</v>
      </c>
      <c r="L54" s="12">
        <f t="shared" si="196"/>
        <v>1.35444165479034E-2</v>
      </c>
      <c r="M54" s="12">
        <f t="shared" si="196"/>
        <v>1.4121293808486143E-2</v>
      </c>
      <c r="N54" s="12">
        <f t="shared" si="196"/>
        <v>1.5112973162099507E-2</v>
      </c>
      <c r="O54" s="12">
        <f t="shared" si="196"/>
        <v>1.7259962978452559E-2</v>
      </c>
      <c r="P54" s="12">
        <f t="shared" si="196"/>
        <v>2.3732607557772567E-2</v>
      </c>
      <c r="Q54" s="12">
        <f t="shared" si="196"/>
        <v>3.5650669139383528E-2</v>
      </c>
      <c r="R54" s="12">
        <f t="shared" si="196"/>
        <v>5.5133246198507499E-2</v>
      </c>
      <c r="S54" s="12">
        <f t="shared" si="196"/>
        <v>0.11373931082540789</v>
      </c>
      <c r="T54" s="12">
        <f t="shared" si="196"/>
        <v>0.24307118721194668</v>
      </c>
      <c r="U54" s="12">
        <f t="shared" si="196"/>
        <v>0.46493841311618578</v>
      </c>
      <c r="V54" s="12">
        <f t="shared" si="196"/>
        <v>1.0873875276317695</v>
      </c>
      <c r="W54" s="12">
        <f t="shared" si="196"/>
        <v>1.9381217433589026</v>
      </c>
      <c r="X54" s="12">
        <f t="shared" si="196"/>
        <v>2.6813383611963855</v>
      </c>
      <c r="Y54" s="12">
        <f t="shared" si="196"/>
        <v>3.4743085787921464</v>
      </c>
      <c r="Z54" s="12">
        <f t="shared" si="196"/>
        <v>4.3549086747862074</v>
      </c>
      <c r="AA54" s="12">
        <f t="shared" si="196"/>
        <v>5.0468725993971857</v>
      </c>
      <c r="AB54" s="52">
        <f t="shared" si="196"/>
        <v>6.075372892818943</v>
      </c>
      <c r="AC54" s="53">
        <f t="shared" si="196"/>
        <v>7.3611478121553313</v>
      </c>
      <c r="AD54" s="53">
        <f t="shared" si="196"/>
        <v>8.7882883790691189</v>
      </c>
      <c r="AE54" s="53">
        <f t="shared" si="196"/>
        <v>11.016988062608469</v>
      </c>
      <c r="AF54" s="54">
        <f t="shared" si="196"/>
        <v>13.215644828853943</v>
      </c>
    </row>
    <row r="55" spans="1:32" x14ac:dyDescent="0.25">
      <c r="A55" s="16" t="s">
        <v>27</v>
      </c>
      <c r="B55" s="17">
        <f>AF54-$AF$3</f>
        <v>-14.304481547402638</v>
      </c>
      <c r="C55" s="18">
        <f>((AF54-AA54)-($AF$3-$AA$3))</f>
        <v>5.0263458532001764</v>
      </c>
      <c r="D55" s="4" t="s">
        <v>9</v>
      </c>
      <c r="E55" s="5">
        <f>SUM(F55:AA55)</f>
        <v>2264.757099506035</v>
      </c>
      <c r="F55" s="3">
        <f>(F54-F$3)^2</f>
        <v>9.4500124330687116E-7</v>
      </c>
      <c r="G55" s="3">
        <f t="shared" ref="G55" si="197">(G54-G$3)^2</f>
        <v>3.8478296683956866E-6</v>
      </c>
      <c r="H55" s="3">
        <f t="shared" ref="H55" si="198">(H54-H$3)^2</f>
        <v>8.6490512238571157E-6</v>
      </c>
      <c r="I55" s="3">
        <f t="shared" ref="I55" si="199">(I54-I$3)^2</f>
        <v>1.5291023530288662E-5</v>
      </c>
      <c r="J55" s="3">
        <f t="shared" ref="J55" si="200">(J54-J$3)^2</f>
        <v>2.3642482072991916E-5</v>
      </c>
      <c r="K55" s="3">
        <f t="shared" ref="K55" si="201">(K54-K$3)^2</f>
        <v>3.4063524630602106E-5</v>
      </c>
      <c r="L55" s="3">
        <f t="shared" ref="L55" si="202">(L54-L$3)^2</f>
        <v>5.5585724611176675E-5</v>
      </c>
      <c r="M55" s="3">
        <f t="shared" ref="M55" si="203">(M54-M$3)^2</f>
        <v>9.7588836018254233E-5</v>
      </c>
      <c r="N55" s="3">
        <f t="shared" ref="N55" si="204">(N54-N$3)^2</f>
        <v>1.9284951439656859E-4</v>
      </c>
      <c r="O55" s="3">
        <f t="shared" ref="O55" si="205">(O54-O$3)^2</f>
        <v>1.8878861735349426E-4</v>
      </c>
      <c r="P55" s="3">
        <f t="shared" ref="P55" si="206">(P54-P$3)^2</f>
        <v>1.2695413244716395E-4</v>
      </c>
      <c r="Q55" s="3">
        <f t="shared" ref="Q55" si="207">(Q54-Q$3)^2</f>
        <v>1.1218017213877874E-5</v>
      </c>
      <c r="R55" s="3">
        <f t="shared" ref="R55" si="208">(R54-R$3)^2</f>
        <v>1.9007241803761343E-2</v>
      </c>
      <c r="S55" s="3">
        <f t="shared" ref="S55" si="209">(S54-S$3)^2</f>
        <v>0.31726260396943651</v>
      </c>
      <c r="T55" s="3">
        <f t="shared" ref="T55" si="210">(T54-T$3)^2</f>
        <v>2.7643345691130117</v>
      </c>
      <c r="U55" s="3">
        <f t="shared" ref="U55" si="211">(U54-U$3)^2</f>
        <v>106.72463496503417</v>
      </c>
      <c r="V55" s="3">
        <f t="shared" ref="V55" si="212">(V54-V$3)^2</f>
        <v>315.92618386538481</v>
      </c>
      <c r="W55" s="3">
        <f t="shared" ref="W55" si="213">(W54-W$3)^2</f>
        <v>386.14129571472455</v>
      </c>
      <c r="X55" s="3">
        <f t="shared" ref="X55" si="214">(X54-X$3)^2</f>
        <v>385.14304432684122</v>
      </c>
      <c r="Y55" s="3">
        <f t="shared" ref="Y55" si="215">(Y54-Y$3)^2</f>
        <v>378.99879638793828</v>
      </c>
      <c r="Z55" s="3">
        <f t="shared" ref="Z55" si="216">(Z54-Z$3)^2</f>
        <v>315.04089241557466</v>
      </c>
      <c r="AA55" s="3">
        <f t="shared" ref="AA55" si="217">(AA54-AA$3)^2</f>
        <v>373.68088799189655</v>
      </c>
      <c r="AB55" s="46">
        <f t="shared" ref="AB55" si="218">(AB54-AB$3)^2</f>
        <v>274.84424534811563</v>
      </c>
      <c r="AC55" s="47">
        <f t="shared" ref="AC55" si="219">(AC54-AC$3)^2</f>
        <v>266.5954915076664</v>
      </c>
      <c r="AD55" s="47">
        <f t="shared" ref="AD55" si="220">(AD54-AD$3)^2</f>
        <v>260.92624567057652</v>
      </c>
      <c r="AE55" s="47">
        <f t="shared" ref="AE55" si="221">(AE54-AE$3)^2</f>
        <v>196.61681877235063</v>
      </c>
      <c r="AF55" s="48">
        <f t="shared" ref="AF55" si="222">(AF54-AF$3)^2</f>
        <v>204.61819233998256</v>
      </c>
    </row>
    <row r="56" spans="1:32" ht="15.75" thickBot="1" x14ac:dyDescent="0.3">
      <c r="A56" s="19" t="s">
        <v>30</v>
      </c>
      <c r="B56" s="20">
        <f>(B55/$AF$3)*100</f>
        <v>-51.978255302432231</v>
      </c>
      <c r="C56" s="21">
        <f>((C55)/($AF$3-$AA$3))*100</f>
        <v>159.95110947317778</v>
      </c>
      <c r="D56" s="4" t="s">
        <v>10</v>
      </c>
      <c r="E56" s="5">
        <f>SUM(F56:AA56)</f>
        <v>126.37254218545861</v>
      </c>
      <c r="F56">
        <f>SQRT(F55)</f>
        <v>9.7211174424901951E-4</v>
      </c>
      <c r="G56">
        <f t="shared" ref="G56" si="223">SQRT(G55)</f>
        <v>1.961588557367647E-3</v>
      </c>
      <c r="H56">
        <f t="shared" ref="H56" si="224">SQRT(H55)</f>
        <v>2.940926932764076E-3</v>
      </c>
      <c r="I56">
        <f t="shared" ref="I56" si="225">SQRT(I55)</f>
        <v>3.910373835106902E-3</v>
      </c>
      <c r="J56">
        <f t="shared" ref="J56" si="226">SQRT(J55)</f>
        <v>4.8623535528581133E-3</v>
      </c>
      <c r="K56">
        <f t="shared" ref="K56" si="227">SQRT(K55)</f>
        <v>5.836396545009781E-3</v>
      </c>
      <c r="L56">
        <f t="shared" ref="L56" si="228">SQRT(L55)</f>
        <v>7.4555834520966015E-3</v>
      </c>
      <c r="M56">
        <f t="shared" ref="M56" si="229">SQRT(M55)</f>
        <v>9.8787061915138578E-3</v>
      </c>
      <c r="N56">
        <f t="shared" ref="N56" si="230">SQRT(N55)</f>
        <v>1.3887026837900494E-2</v>
      </c>
      <c r="O56">
        <f t="shared" ref="O56" si="231">SQRT(O55)</f>
        <v>1.3740037021547441E-2</v>
      </c>
      <c r="P56">
        <f t="shared" ref="P56" si="232">SQRT(P55)</f>
        <v>1.1267392442227436E-2</v>
      </c>
      <c r="Q56">
        <f t="shared" ref="Q56" si="233">SQRT(Q55)</f>
        <v>3.3493308606164715E-3</v>
      </c>
      <c r="R56">
        <f t="shared" ref="R56" si="234">SQRT(R55)</f>
        <v>0.13786675380149249</v>
      </c>
      <c r="S56">
        <f t="shared" ref="S56" si="235">SQRT(S55)</f>
        <v>0.56326068917459216</v>
      </c>
      <c r="T56">
        <f t="shared" ref="T56" si="236">SQRT(T55)</f>
        <v>1.6626288127880533</v>
      </c>
      <c r="U56">
        <f t="shared" ref="U56" si="237">SQRT(U55)</f>
        <v>10.330761586883813</v>
      </c>
      <c r="V56">
        <f t="shared" ref="V56" si="238">SQRT(V55)</f>
        <v>17.77431247236823</v>
      </c>
      <c r="W56">
        <f t="shared" ref="W56" si="239">SQRT(W55)</f>
        <v>19.650478256641097</v>
      </c>
      <c r="X56">
        <f t="shared" ref="X56" si="240">SQRT(X55)</f>
        <v>19.625061638803615</v>
      </c>
      <c r="Y56">
        <f t="shared" ref="Y56" si="241">SQRT(Y55)</f>
        <v>19.467891421207852</v>
      </c>
      <c r="Z56">
        <f t="shared" ref="Z56" si="242">SQRT(Z55)</f>
        <v>17.749391325213793</v>
      </c>
      <c r="AA56">
        <f t="shared" ref="AA56" si="243">SQRT(AA55)</f>
        <v>19.330827400602814</v>
      </c>
      <c r="AB56" s="43">
        <f t="shared" ref="AB56" si="244">SQRT(AB55)</f>
        <v>16.578427107181056</v>
      </c>
      <c r="AC56" s="44">
        <f t="shared" ref="AC56" si="245">SQRT(AC55)</f>
        <v>16.32775218784467</v>
      </c>
      <c r="AD56" s="44">
        <f t="shared" ref="AD56" si="246">SQRT(AD55)</f>
        <v>16.153211620930882</v>
      </c>
      <c r="AE56" s="44">
        <f t="shared" ref="AE56" si="247">SQRT(AE55)</f>
        <v>14.022011937391532</v>
      </c>
      <c r="AF56" s="45">
        <f t="shared" ref="AF56" si="248">SQRT(AF55)</f>
        <v>14.304481547402638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3.0866129926533081</v>
      </c>
      <c r="G63">
        <f t="shared" ref="G63:AF63" si="274">$E$3+($C62)*(EXP(-EXP($A62-$B62*G61)))</f>
        <v>5.0372639553014897</v>
      </c>
      <c r="H63">
        <f t="shared" si="274"/>
        <v>7.9822370071443309</v>
      </c>
      <c r="I63">
        <f t="shared" si="274"/>
        <v>12.301067072503921</v>
      </c>
      <c r="J63">
        <f t="shared" si="274"/>
        <v>18.464230045670973</v>
      </c>
      <c r="K63">
        <f t="shared" si="274"/>
        <v>27.03691536559889</v>
      </c>
      <c r="L63">
        <f t="shared" si="274"/>
        <v>38.677768547535507</v>
      </c>
      <c r="M63">
        <f t="shared" si="274"/>
        <v>54.131919601672642</v>
      </c>
      <c r="N63">
        <f t="shared" si="274"/>
        <v>74.218075010396475</v>
      </c>
      <c r="O63">
        <f t="shared" si="274"/>
        <v>99.809959563868233</v>
      </c>
      <c r="P63">
        <f t="shared" si="274"/>
        <v>131.81288732391067</v>
      </c>
      <c r="Q63">
        <f t="shared" si="274"/>
        <v>171.13666052249059</v>
      </c>
      <c r="R63">
        <f t="shared" si="274"/>
        <v>218.66629670317047</v>
      </c>
      <c r="S63">
        <f t="shared" si="274"/>
        <v>275.23224165477245</v>
      </c>
      <c r="T63">
        <f t="shared" si="274"/>
        <v>341.58173236751293</v>
      </c>
      <c r="U63">
        <f t="shared" si="274"/>
        <v>418.35284225906577</v>
      </c>
      <c r="V63">
        <f t="shared" si="274"/>
        <v>506.05249623382178</v>
      </c>
      <c r="W63">
        <f t="shared" si="274"/>
        <v>605.0394203880378</v>
      </c>
      <c r="X63">
        <f t="shared" si="274"/>
        <v>715.51262809686818</v>
      </c>
      <c r="Y63">
        <f t="shared" si="274"/>
        <v>837.505676782661</v>
      </c>
      <c r="Z63">
        <f t="shared" si="274"/>
        <v>970.88658840941844</v>
      </c>
      <c r="AA63">
        <f t="shared" si="274"/>
        <v>1115.3630345860663</v>
      </c>
      <c r="AB63" s="43">
        <f t="shared" si="274"/>
        <v>1270.4921585475058</v>
      </c>
      <c r="AC63" s="44">
        <f t="shared" si="274"/>
        <v>1435.6942475441549</v>
      </c>
      <c r="AD63" s="44">
        <f t="shared" si="274"/>
        <v>1610.269379641835</v>
      </c>
      <c r="AE63" s="44">
        <f t="shared" si="274"/>
        <v>1793.4161425569187</v>
      </c>
      <c r="AF63" s="45">
        <f t="shared" si="274"/>
        <v>1984.2515492345813</v>
      </c>
    </row>
    <row r="64" spans="1:32" x14ac:dyDescent="0.25">
      <c r="A64" s="16" t="s">
        <v>27</v>
      </c>
      <c r="B64" s="17">
        <f>AF63-$AF$3</f>
        <v>1956.7314228583248</v>
      </c>
      <c r="C64" s="18">
        <f>((AF63-AA63)-($AF$3-$AA$3))</f>
        <v>865.74608827225836</v>
      </c>
      <c r="D64" s="4" t="s">
        <v>9</v>
      </c>
      <c r="E64" s="5">
        <f>SUM(F64:AA64)</f>
        <v>4284689.8363118852</v>
      </c>
      <c r="F64" s="3">
        <f>(F63-F$3)^2</f>
        <v>9.4409506026219194</v>
      </c>
      <c r="G64" s="3">
        <f t="shared" ref="G64" si="275">(G63-G$3)^2</f>
        <v>25.223135236720566</v>
      </c>
      <c r="H64" s="3">
        <f t="shared" ref="H64" si="276">(H63-H$3)^2</f>
        <v>63.460932053995869</v>
      </c>
      <c r="I64" s="3">
        <f t="shared" ref="I64" si="277">(I63-I$3)^2</f>
        <v>150.89830384177506</v>
      </c>
      <c r="J64" s="3">
        <f t="shared" ref="J64" si="278">(J63-J$3)^2</f>
        <v>340.26340289781456</v>
      </c>
      <c r="K64" s="3">
        <f t="shared" ref="K64" si="279">(K63-K$3)^2</f>
        <v>729.96775070266472</v>
      </c>
      <c r="L64" s="3">
        <f t="shared" ref="L64" si="280">(L63-L$3)^2</f>
        <v>1494.3457545377303</v>
      </c>
      <c r="M64" s="3">
        <f t="shared" ref="M64" si="281">(M63-M$3)^2</f>
        <v>2927.6669636210704</v>
      </c>
      <c r="N64" s="3">
        <f t="shared" ref="N64" si="282">(N63-N$3)^2</f>
        <v>5504.0188508982355</v>
      </c>
      <c r="O64" s="3">
        <f t="shared" ref="O64" si="283">(O63-O$3)^2</f>
        <v>9955.8407716480506</v>
      </c>
      <c r="P64" s="3">
        <f t="shared" ref="P64" si="284">(P63-P$3)^2</f>
        <v>17365.411587553299</v>
      </c>
      <c r="Q64" s="3">
        <f t="shared" ref="Q64" si="285">(Q63-Q$3)^2</f>
        <v>29274.409436269438</v>
      </c>
      <c r="R64" s="3">
        <f t="shared" ref="R64" si="286">(R63-R$3)^2</f>
        <v>47730.581372351553</v>
      </c>
      <c r="S64" s="3">
        <f t="shared" ref="S64" si="287">(S63-S$3)^2</f>
        <v>75380.580720110491</v>
      </c>
      <c r="T64" s="3">
        <f t="shared" ref="T64" si="288">(T63-T$3)^2</f>
        <v>115379.80696493568</v>
      </c>
      <c r="U64" s="3">
        <f t="shared" ref="U64" si="289">(U63-U$3)^2</f>
        <v>166102.82420637636</v>
      </c>
      <c r="V64" s="3">
        <f t="shared" ref="V64" si="290">(V63-V$3)^2</f>
        <v>237354.87193494529</v>
      </c>
      <c r="W64" s="3">
        <f t="shared" ref="W64" si="291">(W63-W$3)^2</f>
        <v>340414.85981147428</v>
      </c>
      <c r="X64" s="3">
        <f t="shared" ref="X64" si="292">(X63-X$3)^2</f>
        <v>480534.87467228714</v>
      </c>
      <c r="Y64" s="3">
        <f t="shared" ref="Y64" si="293">(Y63-Y$3)^2</f>
        <v>663513.65770825674</v>
      </c>
      <c r="Z64" s="3">
        <f t="shared" ref="Z64" si="294">(Z63-Z$3)^2</f>
        <v>900187.83079941291</v>
      </c>
      <c r="AA64" s="3">
        <f t="shared" ref="AA64" si="295">(AA63-AA$3)^2</f>
        <v>1190249.0002818711</v>
      </c>
      <c r="AB64" s="46">
        <f t="shared" ref="AB64" si="296">(AB63-AB$3)^2</f>
        <v>1557100.5690625336</v>
      </c>
      <c r="AC64" s="47">
        <f t="shared" ref="AC64" si="297">(AC63-AC$3)^2</f>
        <v>1993759.1014932895</v>
      </c>
      <c r="AD64" s="47">
        <f t="shared" ref="AD64" si="298">(AD63-AD$3)^2</f>
        <v>2513264.4859696771</v>
      </c>
      <c r="AE64" s="47">
        <f t="shared" ref="AE64" si="299">(AE63-AE$3)^2</f>
        <v>3127157.7183177727</v>
      </c>
      <c r="AF64" s="48">
        <f t="shared" ref="AF64" si="300">(AF63-AF$3)^2</f>
        <v>3828797.8612011643</v>
      </c>
    </row>
    <row r="65" spans="1:32" ht="15.75" thickBot="1" x14ac:dyDescent="0.3">
      <c r="A65" s="19" t="s">
        <v>30</v>
      </c>
      <c r="B65" s="20">
        <f>(B64/$AF$3)*100</f>
        <v>7110.1832749813439</v>
      </c>
      <c r="C65" s="21">
        <f>((C64)/($AF$3-$AA$3))*100</f>
        <v>27550.24253912926</v>
      </c>
      <c r="D65" s="4" t="s">
        <v>10</v>
      </c>
      <c r="E65" s="5">
        <f>SUM(F65:AA65)</f>
        <v>6501.8582544901419</v>
      </c>
      <c r="F65">
        <f>SQRT(F64)</f>
        <v>3.0726129926533083</v>
      </c>
      <c r="G65">
        <f t="shared" ref="G65" si="301">SQRT(G64)</f>
        <v>5.0222639553014901</v>
      </c>
      <c r="H65">
        <f t="shared" ref="H65" si="302">SQRT(H64)</f>
        <v>7.9662370071443309</v>
      </c>
      <c r="I65">
        <f t="shared" ref="I65" si="303">SQRT(I64)</f>
        <v>12.284067072503921</v>
      </c>
      <c r="J65">
        <f t="shared" ref="J65" si="304">SQRT(J64)</f>
        <v>18.446230045670973</v>
      </c>
      <c r="K65">
        <f t="shared" ref="K65" si="305">SQRT(K64)</f>
        <v>27.017915365598892</v>
      </c>
      <c r="L65">
        <f t="shared" ref="L65" si="306">SQRT(L64)</f>
        <v>38.656768547535506</v>
      </c>
      <c r="M65">
        <f t="shared" ref="M65" si="307">SQRT(M64)</f>
        <v>54.107919601672641</v>
      </c>
      <c r="N65">
        <f t="shared" ref="N65" si="308">SQRT(N64)</f>
        <v>74.189075010396479</v>
      </c>
      <c r="O65">
        <f t="shared" ref="O65" si="309">SQRT(O64)</f>
        <v>99.778959563868227</v>
      </c>
      <c r="P65">
        <f t="shared" ref="P65" si="310">SQRT(P64)</f>
        <v>131.77788732391068</v>
      </c>
      <c r="Q65">
        <f t="shared" ref="Q65" si="311">SQRT(Q64)</f>
        <v>171.0976605224906</v>
      </c>
      <c r="R65">
        <f t="shared" ref="R65" si="312">SQRT(R64)</f>
        <v>218.47329670317046</v>
      </c>
      <c r="S65">
        <f t="shared" ref="S65" si="313">SQRT(S64)</f>
        <v>274.55524165477243</v>
      </c>
      <c r="T65">
        <f t="shared" ref="T65" si="314">SQRT(T64)</f>
        <v>339.6760323675129</v>
      </c>
      <c r="U65">
        <f t="shared" ref="U65" si="315">SQRT(U64)</f>
        <v>407.55714225906576</v>
      </c>
      <c r="V65">
        <f t="shared" ref="V65" si="316">SQRT(V64)</f>
        <v>487.1907962338218</v>
      </c>
      <c r="W65">
        <f t="shared" ref="W65" si="317">SQRT(W64)</f>
        <v>583.45082038803776</v>
      </c>
      <c r="X65">
        <f t="shared" ref="X65" si="318">SQRT(X64)</f>
        <v>693.20622809686813</v>
      </c>
      <c r="Y65">
        <f t="shared" ref="Y65" si="319">SQRT(Y64)</f>
        <v>814.56347678266104</v>
      </c>
      <c r="Z65">
        <f t="shared" ref="Z65" si="320">SQRT(Z64)</f>
        <v>948.78228840941847</v>
      </c>
      <c r="AA65">
        <f t="shared" ref="AA65" si="321">SQRT(AA64)</f>
        <v>1090.9853345860663</v>
      </c>
      <c r="AB65" s="43">
        <f t="shared" ref="AB65" si="322">SQRT(AB64)</f>
        <v>1247.8383585475058</v>
      </c>
      <c r="AC65" s="44">
        <f t="shared" ref="AC65" si="323">SQRT(AC64)</f>
        <v>1412.0053475441548</v>
      </c>
      <c r="AD65" s="44">
        <f t="shared" ref="AD65" si="324">SQRT(AD64)</f>
        <v>1585.3278796418351</v>
      </c>
      <c r="AE65" s="44">
        <f t="shared" ref="AE65" si="325">SQRT(AE64)</f>
        <v>1768.3771425569187</v>
      </c>
      <c r="AF65" s="45">
        <f t="shared" ref="AF65" si="326">SQRT(AF64)</f>
        <v>1956.7314228583248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7.7726293591772605E-6</v>
      </c>
      <c r="G72">
        <f t="shared" ref="G72" si="327">H73-G73</f>
        <v>1.5641552969828179E-5</v>
      </c>
      <c r="H72">
        <f t="shared" ref="H72" si="328">I73-H73</f>
        <v>2.5623352499630839E-5</v>
      </c>
      <c r="I72">
        <f t="shared" ref="I72" si="329">J73-I73</f>
        <v>4.3129752235726224E-5</v>
      </c>
      <c r="J72">
        <f t="shared" ref="J72" si="330">K73-J73</f>
        <v>3.068245528828166E-5</v>
      </c>
      <c r="K72">
        <f t="shared" ref="K72" si="331">L73-K73</f>
        <v>3.4572072541146776E-4</v>
      </c>
      <c r="L72">
        <f t="shared" ref="L72" si="332">M73-L73</f>
        <v>5.6234115573693816E-4</v>
      </c>
      <c r="M72">
        <f t="shared" ref="M72" si="333">N73-M73</f>
        <v>9.9943206281981854E-4</v>
      </c>
      <c r="N72">
        <f t="shared" ref="N72" si="334">O73-N73</f>
        <v>2.1861958371132157E-3</v>
      </c>
      <c r="O72">
        <f t="shared" ref="O72" si="335">P73-O73</f>
        <v>6.6031911609912529E-3</v>
      </c>
      <c r="P72">
        <f t="shared" ref="P72" si="336">Q73-P73</f>
        <v>1.2222305473328286E-2</v>
      </c>
      <c r="Q72">
        <f t="shared" ref="Q72" si="337">R73-Q73</f>
        <v>1.9922586718918091E-2</v>
      </c>
      <c r="R72">
        <f t="shared" ref="R72" si="338">S73-R73</f>
        <v>5.9540455341911477E-2</v>
      </c>
      <c r="S72">
        <f t="shared" ref="S72" si="339">T73-S73</f>
        <v>0.1304217360648065</v>
      </c>
      <c r="T72">
        <f t="shared" ref="T72" si="340">U73-T73</f>
        <v>0.22176112334636053</v>
      </c>
      <c r="U72">
        <f t="shared" ref="U72" si="341">V73-U73</f>
        <v>0.61971784888693149</v>
      </c>
      <c r="V72">
        <f t="shared" ref="V72" si="342">W73-V73</f>
        <v>0.84186887609593053</v>
      </c>
      <c r="W72">
        <f t="shared" ref="W72" si="343">X73-W73</f>
        <v>0.73385786111152518</v>
      </c>
      <c r="X72">
        <f t="shared" ref="X72" si="344">Y73-X73</f>
        <v>0.79038150083279923</v>
      </c>
      <c r="Y72">
        <f t="shared" ref="Y72" si="345">Z73-Y73</f>
        <v>0.89381127086325662</v>
      </c>
      <c r="Z72">
        <f t="shared" ref="Z72" si="346">AA73-Z73</f>
        <v>0.73045850153450242</v>
      </c>
      <c r="AA72">
        <f t="shared" ref="AA72" si="347">AB73-AA73</f>
        <v>1.1045686243974435</v>
      </c>
      <c r="AB72" s="43">
        <f t="shared" ref="AB72" si="348">AC73-AB73</f>
        <v>1.4184409552214117</v>
      </c>
      <c r="AC72" s="44">
        <f t="shared" ref="AC72" si="349">AD73-AC73</f>
        <v>1.6330132742496781</v>
      </c>
      <c r="AD72" s="44">
        <f t="shared" ref="AD72" si="350">AE73-AD73</f>
        <v>2.5729067206743679</v>
      </c>
      <c r="AE72" s="44">
        <f t="shared" ref="AE72" si="351">AF73-AE73</f>
        <v>2.6659337512972705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1.3012171819897391E-2</v>
      </c>
      <c r="G73">
        <f t="shared" ref="G73:AF73" si="352">$E$3+(F4*$C72)*(EXP(-EXP($A72-$B72*G71)))</f>
        <v>1.3019944449256568E-2</v>
      </c>
      <c r="H73">
        <f t="shared" si="352"/>
        <v>1.3035586002226396E-2</v>
      </c>
      <c r="I73">
        <f t="shared" si="352"/>
        <v>1.3061209354726027E-2</v>
      </c>
      <c r="J73">
        <f t="shared" si="352"/>
        <v>1.3104339106961753E-2</v>
      </c>
      <c r="K73">
        <f t="shared" si="352"/>
        <v>1.3135021562250035E-2</v>
      </c>
      <c r="L73">
        <f t="shared" si="352"/>
        <v>1.3480742287661503E-2</v>
      </c>
      <c r="M73">
        <f t="shared" si="352"/>
        <v>1.4043083443398441E-2</v>
      </c>
      <c r="N73">
        <f t="shared" si="352"/>
        <v>1.5042515506218259E-2</v>
      </c>
      <c r="O73">
        <f t="shared" si="352"/>
        <v>1.7228711343331475E-2</v>
      </c>
      <c r="P73">
        <f t="shared" si="352"/>
        <v>2.3831902504322728E-2</v>
      </c>
      <c r="Q73">
        <f t="shared" si="352"/>
        <v>3.6054207977651014E-2</v>
      </c>
      <c r="R73">
        <f t="shared" si="352"/>
        <v>5.5976794696569104E-2</v>
      </c>
      <c r="S73">
        <f t="shared" si="352"/>
        <v>0.11551725003848058</v>
      </c>
      <c r="T73">
        <f t="shared" si="352"/>
        <v>0.2459389861032871</v>
      </c>
      <c r="U73">
        <f t="shared" si="352"/>
        <v>0.46770010944964763</v>
      </c>
      <c r="V73">
        <f t="shared" si="352"/>
        <v>1.0874179583365791</v>
      </c>
      <c r="W73">
        <f t="shared" si="352"/>
        <v>1.9292868344325096</v>
      </c>
      <c r="X73">
        <f t="shared" si="352"/>
        <v>2.6631446955440348</v>
      </c>
      <c r="Y73">
        <f t="shared" si="352"/>
        <v>3.453526196376834</v>
      </c>
      <c r="Z73">
        <f t="shared" si="352"/>
        <v>4.3473374672400906</v>
      </c>
      <c r="AA73">
        <f t="shared" si="352"/>
        <v>5.077795968774593</v>
      </c>
      <c r="AB73" s="43">
        <f t="shared" si="352"/>
        <v>6.1823645931720366</v>
      </c>
      <c r="AC73" s="44">
        <f t="shared" si="352"/>
        <v>7.6008055483934482</v>
      </c>
      <c r="AD73" s="44">
        <f t="shared" si="352"/>
        <v>9.2338188226431264</v>
      </c>
      <c r="AE73" s="44">
        <f t="shared" si="352"/>
        <v>11.806725543317494</v>
      </c>
      <c r="AF73" s="45">
        <f t="shared" si="352"/>
        <v>14.472659294614765</v>
      </c>
    </row>
    <row r="74" spans="1:32" x14ac:dyDescent="0.25">
      <c r="A74" s="16" t="s">
        <v>27</v>
      </c>
      <c r="B74" s="17">
        <f>AF73-$AF$3</f>
        <v>-13.047467081641816</v>
      </c>
      <c r="C74" s="18">
        <f>((AF73-AA73)-($AF$3-$AA$3))</f>
        <v>6.2524369495835916</v>
      </c>
      <c r="D74" s="4" t="s">
        <v>9</v>
      </c>
      <c r="E74" s="5">
        <f>SUM(F74:AA74)</f>
        <v>2265.6327835296197</v>
      </c>
      <c r="F74" s="3">
        <f>(F73-F$3)^2</f>
        <v>9.7580451340483347E-7</v>
      </c>
      <c r="G74" s="3">
        <f t="shared" ref="G74" si="353">(G73-G$3)^2</f>
        <v>3.9206199840298739E-6</v>
      </c>
      <c r="H74" s="3">
        <f t="shared" ref="H74" si="354">(H73-H$3)^2</f>
        <v>8.7877503501960827E-6</v>
      </c>
      <c r="I74" s="3">
        <f t="shared" ref="I74" si="355">(I73-I$3)^2</f>
        <v>1.5514071747297771E-5</v>
      </c>
      <c r="J74" s="3">
        <f t="shared" ref="J74" si="356">(J73-J$3)^2</f>
        <v>2.3967495579624029E-5</v>
      </c>
      <c r="K74" s="3">
        <f t="shared" ref="K74" si="357">(K73-K$3)^2</f>
        <v>3.4397972075272018E-5</v>
      </c>
      <c r="L74" s="3">
        <f t="shared" ref="L74" si="358">(L73-L$3)^2</f>
        <v>5.6539236544561989E-5</v>
      </c>
      <c r="M74" s="3">
        <f t="shared" ref="M74" si="359">(M73-M$3)^2</f>
        <v>9.9140187315126263E-5</v>
      </c>
      <c r="N74" s="3">
        <f t="shared" ref="N74" si="360">(N73-N$3)^2</f>
        <v>1.9481137339415777E-4</v>
      </c>
      <c r="O74" s="3">
        <f t="shared" ref="O74" si="361">(O73-O$3)^2</f>
        <v>1.8964839126528718E-4</v>
      </c>
      <c r="P74" s="3">
        <f t="shared" ref="P74" si="362">(P73-P$3)^2</f>
        <v>1.2472640167295303E-4</v>
      </c>
      <c r="Q74" s="3">
        <f t="shared" ref="Q74" si="363">(Q73-Q$3)^2</f>
        <v>8.6776906389349305E-6</v>
      </c>
      <c r="R74" s="3">
        <f t="shared" ref="R74" si="364">(R73-R$3)^2</f>
        <v>1.8775358791626173E-2</v>
      </c>
      <c r="S74" s="3">
        <f t="shared" ref="S74" si="365">(S73-S$3)^2</f>
        <v>0.3152628785043502</v>
      </c>
      <c r="T74" s="3">
        <f t="shared" ref="T74" si="366">(T73-T$3)^2</f>
        <v>2.7548066232514445</v>
      </c>
      <c r="U74" s="3">
        <f t="shared" ref="U74" si="367">(U73-U$3)^2</f>
        <v>106.66758173920807</v>
      </c>
      <c r="V74" s="3">
        <f t="shared" ref="V74" si="368">(V73-V$3)^2</f>
        <v>315.92510209659872</v>
      </c>
      <c r="W74" s="3">
        <f t="shared" ref="W74" si="369">(W73-W$3)^2</f>
        <v>386.48859414185523</v>
      </c>
      <c r="X74" s="3">
        <f t="shared" ref="X74" si="370">(X73-X$3)^2</f>
        <v>385.85747895603743</v>
      </c>
      <c r="Y74" s="3">
        <f t="shared" ref="Y74" si="371">(Y73-Y$3)^2</f>
        <v>379.80840662402778</v>
      </c>
      <c r="Z74" s="3">
        <f t="shared" ref="Z74" si="372">(Z73-Z$3)^2</f>
        <v>315.30971838983913</v>
      </c>
      <c r="AA74" s="3">
        <f t="shared" ref="AA74" si="373">(AA73-AA$3)^2</f>
        <v>372.48629561451082</v>
      </c>
      <c r="AB74" s="46">
        <f t="shared" ref="AB74" si="374">(AB73-AB$3)^2</f>
        <v>271.3081843613059</v>
      </c>
      <c r="AC74" s="47">
        <f t="shared" ref="AC74" si="375">(AC73-AC$3)^2</f>
        <v>258.8267830838135</v>
      </c>
      <c r="AD74" s="47">
        <f t="shared" ref="AD74" si="376">(AD73-AD$3)^2</f>
        <v>246.73124796949145</v>
      </c>
      <c r="AE74" s="47">
        <f t="shared" ref="AE74" si="377">(AE73-AE$3)^2</f>
        <v>175.09308729697233</v>
      </c>
      <c r="AF74" s="48">
        <f t="shared" ref="AF74" si="378">(AF73-AF$3)^2</f>
        <v>170.23639724652682</v>
      </c>
    </row>
    <row r="75" spans="1:32" ht="15.75" thickBot="1" x14ac:dyDescent="0.3">
      <c r="A75" s="19" t="s">
        <v>30</v>
      </c>
      <c r="B75" s="20">
        <f>(B74/$AF$3)*100</f>
        <v>-47.410636503830602</v>
      </c>
      <c r="C75" s="21">
        <f>((C74)/($AF$3-$AA$3))*100</f>
        <v>198.96844670174315</v>
      </c>
      <c r="D75" s="4" t="s">
        <v>10</v>
      </c>
      <c r="E75" s="5">
        <f>SUM(F75:AA75)</f>
        <v>126.38860830364946</v>
      </c>
      <c r="F75">
        <f>SQRT(F74)</f>
        <v>9.8782818010260953E-4</v>
      </c>
      <c r="G75">
        <f t="shared" ref="G75" si="379">SQRT(G74)</f>
        <v>1.9800555507434314E-3</v>
      </c>
      <c r="H75">
        <f t="shared" ref="H75" si="380">SQRT(H74)</f>
        <v>2.9644139977736041E-3</v>
      </c>
      <c r="I75">
        <f t="shared" ref="I75" si="381">SQRT(I74)</f>
        <v>3.9387906452739742E-3</v>
      </c>
      <c r="J75">
        <f t="shared" ref="J75" si="382">SQRT(J74)</f>
        <v>4.8956608930382454E-3</v>
      </c>
      <c r="K75">
        <f t="shared" ref="K75" si="383">SQRT(K74)</f>
        <v>5.8649784377499646E-3</v>
      </c>
      <c r="L75">
        <f t="shared" ref="L75" si="384">SQRT(L74)</f>
        <v>7.5192577123384986E-3</v>
      </c>
      <c r="M75">
        <f t="shared" ref="M75" si="385">SQRT(M74)</f>
        <v>9.9569165566015597E-3</v>
      </c>
      <c r="N75">
        <f t="shared" ref="N75" si="386">SQRT(N74)</f>
        <v>1.3957484493781742E-2</v>
      </c>
      <c r="O75">
        <f t="shared" ref="O75" si="387">SQRT(O74)</f>
        <v>1.3771288656668525E-2</v>
      </c>
      <c r="P75">
        <f t="shared" ref="P75" si="388">SQRT(P74)</f>
        <v>1.1168097495677275E-2</v>
      </c>
      <c r="Q75">
        <f t="shared" ref="Q75" si="389">SQRT(Q74)</f>
        <v>2.9457920223489864E-3</v>
      </c>
      <c r="R75">
        <f t="shared" ref="R75" si="390">SQRT(R74)</f>
        <v>0.1370232053034309</v>
      </c>
      <c r="S75">
        <f t="shared" ref="S75" si="391">SQRT(S74)</f>
        <v>0.56148274996151948</v>
      </c>
      <c r="T75">
        <f t="shared" ref="T75" si="392">SQRT(T74)</f>
        <v>1.6597610138967129</v>
      </c>
      <c r="U75">
        <f t="shared" ref="U75" si="393">SQRT(U74)</f>
        <v>10.327999890550352</v>
      </c>
      <c r="V75">
        <f t="shared" ref="V75" si="394">SQRT(V74)</f>
        <v>17.774282041663419</v>
      </c>
      <c r="W75">
        <f t="shared" ref="W75" si="395">SQRT(W74)</f>
        <v>19.65931316556749</v>
      </c>
      <c r="X75">
        <f t="shared" ref="X75" si="396">SQRT(X74)</f>
        <v>19.643255304455966</v>
      </c>
      <c r="Y75">
        <f t="shared" ref="Y75" si="397">SQRT(Y74)</f>
        <v>19.488673803623165</v>
      </c>
      <c r="Z75">
        <f t="shared" ref="Z75" si="398">SQRT(Z74)</f>
        <v>17.756962532759907</v>
      </c>
      <c r="AA75">
        <f t="shared" ref="AA75" si="399">SQRT(AA74)</f>
        <v>19.29990403122541</v>
      </c>
      <c r="AB75" s="43">
        <f t="shared" ref="AB75" si="400">SQRT(AB74)</f>
        <v>16.471435406827965</v>
      </c>
      <c r="AC75" s="44">
        <f t="shared" ref="AC75" si="401">SQRT(AC74)</f>
        <v>16.088094451606551</v>
      </c>
      <c r="AD75" s="44">
        <f t="shared" ref="AD75" si="402">SQRT(AD74)</f>
        <v>15.707681177356875</v>
      </c>
      <c r="AE75" s="44">
        <f t="shared" ref="AE75" si="403">SQRT(AE74)</f>
        <v>13.232274456682507</v>
      </c>
      <c r="AF75" s="45">
        <f t="shared" ref="AF75" si="404">SQRT(AF74)</f>
        <v>13.047467081641816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7.649659702096967E-6</v>
      </c>
      <c r="G82">
        <f t="shared" ref="G82" si="405">H83-G83</f>
        <v>1.5436575774257014E-5</v>
      </c>
      <c r="H82">
        <f t="shared" ref="H82" si="406">I83-H83</f>
        <v>2.5418179139730102E-5</v>
      </c>
      <c r="I82">
        <f t="shared" ref="I82" si="407">J83-I83</f>
        <v>4.2924359738530371E-5</v>
      </c>
      <c r="J82">
        <f t="shared" ref="J82" si="408">K83-J83</f>
        <v>3.0839839792110371E-5</v>
      </c>
      <c r="K82">
        <f t="shared" ref="K82" si="409">L83-K83</f>
        <v>3.4431721120782403E-4</v>
      </c>
      <c r="L82">
        <f t="shared" ref="L82" si="410">M83-L83</f>
        <v>5.6161368826458322E-4</v>
      </c>
      <c r="M82">
        <f t="shared" ref="M82" si="411">N83-M83</f>
        <v>9.9933578672467029E-4</v>
      </c>
      <c r="N82">
        <f t="shared" ref="N82" si="412">O83-N83</f>
        <v>2.186736189084125E-3</v>
      </c>
      <c r="O82">
        <f t="shared" ref="O82" si="413">P83-O83</f>
        <v>6.6052415480606502E-3</v>
      </c>
      <c r="P82">
        <f t="shared" ref="P82" si="414">Q83-P83</f>
        <v>1.2228669776961007E-2</v>
      </c>
      <c r="Q82">
        <f t="shared" ref="Q82" si="415">R83-Q83</f>
        <v>1.993245358781047E-2</v>
      </c>
      <c r="R82">
        <f t="shared" ref="R82" si="416">S83-R83</f>
        <v>5.9560747663968037E-2</v>
      </c>
      <c r="S82">
        <f t="shared" ref="S82" si="417">T83-S83</f>
        <v>0.13044746459297452</v>
      </c>
      <c r="T82">
        <f t="shared" ref="T82" si="418">U83-T83</f>
        <v>0.22176705480527234</v>
      </c>
      <c r="U82">
        <f t="shared" ref="U82" si="419">V83-U83</f>
        <v>0.61968759484080538</v>
      </c>
      <c r="V82">
        <f t="shared" ref="V82" si="420">W83-V83</f>
        <v>0.84173045248877276</v>
      </c>
      <c r="W82">
        <f t="shared" ref="W82" si="421">X83-W83</f>
        <v>0.7337021079867827</v>
      </c>
      <c r="X82">
        <f t="shared" ref="X82" si="422">Y83-X83</f>
        <v>0.79033978119053039</v>
      </c>
      <c r="Y82">
        <f t="shared" ref="Y82" si="423">Z83-Y83</f>
        <v>0.89403907654533299</v>
      </c>
      <c r="Z82">
        <f t="shared" ref="Z82" si="424">AA83-Z83</f>
        <v>0.73111890520608735</v>
      </c>
      <c r="AA82">
        <f t="shared" ref="AA82" si="425">AB83-AA83</f>
        <v>1.105892796013082</v>
      </c>
      <c r="AB82" s="43">
        <f t="shared" ref="AB82" si="426">AC83-AB83</f>
        <v>1.4207862789519226</v>
      </c>
      <c r="AC82" s="44">
        <f t="shared" ref="AC82" si="427">AD83-AC83</f>
        <v>1.6367219178401555</v>
      </c>
      <c r="AD82" s="44">
        <f t="shared" ref="AD82" si="428">AE83-AD83</f>
        <v>2.5792286927565069</v>
      </c>
      <c r="AE82" s="44">
        <f t="shared" ref="AE82" si="429">AF83-AE83</f>
        <v>2.674722724166628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1.3011659952729709E-2</v>
      </c>
      <c r="G83">
        <f>$E$3+($C82/($C82+F5))*F4*(EXP(-EXP($A82-$B82*G81)))</f>
        <v>1.3019309612431806E-2</v>
      </c>
      <c r="H83">
        <f>$E$3+($C82/($C82+G5))*G4*(EXP(-EXP($A82-$B82*H81)))</f>
        <v>1.3034746188206063E-2</v>
      </c>
      <c r="I83">
        <f t="shared" ref="I83:AF83" si="430">$E$3+($C82/($C82+H5))*H4*(EXP(-EXP($A82-$B82*I81)))</f>
        <v>1.3060164367345794E-2</v>
      </c>
      <c r="J83">
        <f t="shared" si="430"/>
        <v>1.3103088727084324E-2</v>
      </c>
      <c r="K83">
        <f t="shared" si="430"/>
        <v>1.3133928566876434E-2</v>
      </c>
      <c r="L83">
        <f t="shared" si="430"/>
        <v>1.3478245778084258E-2</v>
      </c>
      <c r="M83">
        <f t="shared" si="430"/>
        <v>1.4039859466348842E-2</v>
      </c>
      <c r="N83">
        <f t="shared" si="430"/>
        <v>1.5039195253073512E-2</v>
      </c>
      <c r="O83">
        <f t="shared" si="430"/>
        <v>1.7225931442157637E-2</v>
      </c>
      <c r="P83">
        <f t="shared" si="430"/>
        <v>2.3831172990218287E-2</v>
      </c>
      <c r="Q83">
        <f t="shared" si="430"/>
        <v>3.6059842767179294E-2</v>
      </c>
      <c r="R83">
        <f t="shared" si="430"/>
        <v>5.5992296354989764E-2</v>
      </c>
      <c r="S83">
        <f t="shared" si="430"/>
        <v>0.1155530440189578</v>
      </c>
      <c r="T83">
        <f t="shared" si="430"/>
        <v>0.24600050861193232</v>
      </c>
      <c r="U83">
        <f t="shared" si="430"/>
        <v>0.46776756341720466</v>
      </c>
      <c r="V83">
        <f t="shared" si="430"/>
        <v>1.0874551582580101</v>
      </c>
      <c r="W83">
        <f t="shared" si="430"/>
        <v>1.9291856107467829</v>
      </c>
      <c r="X83">
        <f t="shared" si="430"/>
        <v>2.6628877187335656</v>
      </c>
      <c r="Y83">
        <f t="shared" si="430"/>
        <v>3.4532274999240959</v>
      </c>
      <c r="Z83">
        <f t="shared" si="430"/>
        <v>4.3472665764694289</v>
      </c>
      <c r="AA83">
        <f t="shared" si="430"/>
        <v>5.0783854816755163</v>
      </c>
      <c r="AB83" s="43">
        <f t="shared" si="430"/>
        <v>6.1842782776885983</v>
      </c>
      <c r="AC83" s="44">
        <f t="shared" si="430"/>
        <v>7.6050645566405208</v>
      </c>
      <c r="AD83" s="44">
        <f t="shared" si="430"/>
        <v>9.2417864744806764</v>
      </c>
      <c r="AE83" s="44">
        <f t="shared" si="430"/>
        <v>11.821015167237183</v>
      </c>
      <c r="AF83" s="45">
        <f t="shared" si="430"/>
        <v>14.495737891403811</v>
      </c>
    </row>
    <row r="84" spans="1:32" x14ac:dyDescent="0.25">
      <c r="A84" s="16" t="s">
        <v>27</v>
      </c>
      <c r="B84" s="17">
        <f>AF83-$AF$3</f>
        <v>-13.02438848485277</v>
      </c>
      <c r="C84" s="28">
        <f>((AF83-AA83)-($AF$3-$AA$3))</f>
        <v>6.274926033471715</v>
      </c>
      <c r="D84" s="4" t="s">
        <v>9</v>
      </c>
      <c r="E84" s="5">
        <f>SUM(F84:AA84)</f>
        <v>2265.6353005716724</v>
      </c>
      <c r="F84" s="3">
        <f>(F83-F$3)^2</f>
        <v>9.7681604903824078E-7</v>
      </c>
      <c r="G84" s="3">
        <f t="shared" ref="G84" si="431">(G83-G$3)^2</f>
        <v>3.9231344114050386E-6</v>
      </c>
      <c r="H84" s="3">
        <f t="shared" ref="H84" si="432">(H83-H$3)^2</f>
        <v>8.7927301683584727E-6</v>
      </c>
      <c r="I84" s="3">
        <f t="shared" ref="I84" si="433">(I83-I$3)^2</f>
        <v>1.5522304812331782E-5</v>
      </c>
      <c r="J84" s="3">
        <f t="shared" ref="J84" si="434">(J83-J$3)^2</f>
        <v>2.3979740014808616E-5</v>
      </c>
      <c r="K84" s="3">
        <f t="shared" ref="K84" si="435">(K83-K$3)^2</f>
        <v>3.4410794058508356E-5</v>
      </c>
      <c r="L84" s="3">
        <f t="shared" ref="L84" si="436">(L83-L$3)^2</f>
        <v>5.6576786574907308E-5</v>
      </c>
      <c r="M84" s="3">
        <f t="shared" ref="M84" si="437">(M83-M$3)^2</f>
        <v>9.9204399450080795E-5</v>
      </c>
      <c r="N84" s="3">
        <f t="shared" ref="N84" si="438">(N83-N$3)^2</f>
        <v>1.949040691818052E-4</v>
      </c>
      <c r="O84" s="3">
        <f t="shared" ref="O84" si="439">(O83-O$3)^2</f>
        <v>1.8972496463614158E-4</v>
      </c>
      <c r="P84" s="3">
        <f t="shared" ref="P84" si="440">(P83-P$3)^2</f>
        <v>1.2474269677442958E-4</v>
      </c>
      <c r="Q84" s="3">
        <f t="shared" ref="Q84" si="441">(Q83-Q$3)^2</f>
        <v>8.6445245537079116E-6</v>
      </c>
      <c r="R84" s="3">
        <f t="shared" ref="R84" si="442">(R83-R$3)^2</f>
        <v>1.8771110858078956E-2</v>
      </c>
      <c r="S84" s="3">
        <f t="shared" ref="S84" si="443">(S83-S$3)^2</f>
        <v>0.31522268438037837</v>
      </c>
      <c r="T84" s="3">
        <f t="shared" ref="T84" si="444">(T83-T$3)^2</f>
        <v>2.7546024017138104</v>
      </c>
      <c r="U84" s="3">
        <f t="shared" ref="U84" si="445">(U83-U$3)^2</f>
        <v>106.66618841461904</v>
      </c>
      <c r="V84" s="3">
        <f t="shared" ref="V84" si="446">(V83-V$3)^2</f>
        <v>315.92377969419169</v>
      </c>
      <c r="W84" s="3">
        <f t="shared" ref="W84" si="447">(W83-W$3)^2</f>
        <v>386.49257412837648</v>
      </c>
      <c r="X84" s="3">
        <f t="shared" ref="X84" si="448">(X83-X$3)^2</f>
        <v>385.86757474426526</v>
      </c>
      <c r="Y84" s="3">
        <f t="shared" ref="Y84" si="449">(Y83-Y$3)^2</f>
        <v>379.82004910871478</v>
      </c>
      <c r="Z84" s="3">
        <f t="shared" ref="Z84" si="450">(Z83-Z$3)^2</f>
        <v>315.31223600438176</v>
      </c>
      <c r="AA84" s="3">
        <f t="shared" ref="AA84" si="451">(AA83-AA$3)^2</f>
        <v>372.46354087721028</v>
      </c>
      <c r="AB84" s="46">
        <f t="shared" ref="AB84" si="452">(AB83-AB$3)^2</f>
        <v>271.24514576168713</v>
      </c>
      <c r="AC84" s="47">
        <f t="shared" ref="AC84" si="453">(AC83-AC$3)^2</f>
        <v>258.6897625690666</v>
      </c>
      <c r="AD84" s="47">
        <f t="shared" ref="AD84" si="454">(AD83-AD$3)^2</f>
        <v>246.48100478337443</v>
      </c>
      <c r="AE84" s="47">
        <f t="shared" ref="AE84" si="455">(AE83-AE$3)^2</f>
        <v>174.7151230391479</v>
      </c>
      <c r="AF84" s="48">
        <f t="shared" ref="AF84" si="456">(AF83-AF$3)^2</f>
        <v>169.63469540436543</v>
      </c>
    </row>
    <row r="85" spans="1:32" ht="15.75" thickBot="1" x14ac:dyDescent="0.3">
      <c r="A85" s="19" t="s">
        <v>30</v>
      </c>
      <c r="B85" s="20">
        <f>(B84/$AF$3)*100</f>
        <v>-47.32677570874008</v>
      </c>
      <c r="C85" s="29">
        <f>((C84)/($AF$3-$AA$3))*100</f>
        <v>199.68410655166181</v>
      </c>
      <c r="D85" s="4" t="s">
        <v>10</v>
      </c>
      <c r="E85" s="5">
        <f>SUM(F85:AA85)</f>
        <v>126.38854139667779</v>
      </c>
      <c r="F85">
        <f>SQRT(F84)</f>
        <v>9.8834004727029086E-4</v>
      </c>
      <c r="G85">
        <f t="shared" ref="G85" si="457">SQRT(G84)</f>
        <v>1.980690387568193E-3</v>
      </c>
      <c r="H85">
        <f t="shared" ref="H85" si="458">SQRT(H84)</f>
        <v>2.9652538117939369E-3</v>
      </c>
      <c r="I85">
        <f t="shared" ref="I85" si="459">SQRT(I84)</f>
        <v>3.9398356326542077E-3</v>
      </c>
      <c r="J85">
        <f t="shared" ref="J85" si="460">SQRT(J84)</f>
        <v>4.8969112729156748E-3</v>
      </c>
      <c r="K85">
        <f t="shared" ref="K85" si="461">SQRT(K84)</f>
        <v>5.8660714331235653E-3</v>
      </c>
      <c r="L85">
        <f t="shared" ref="L85" si="462">SQRT(L84)</f>
        <v>7.521754221915743E-3</v>
      </c>
      <c r="M85">
        <f t="shared" ref="M85" si="463">SQRT(M84)</f>
        <v>9.960140533651159E-3</v>
      </c>
      <c r="N85">
        <f t="shared" ref="N85" si="464">SQRT(N84)</f>
        <v>1.396080474692649E-2</v>
      </c>
      <c r="O85">
        <f t="shared" ref="O85" si="465">SQRT(O84)</f>
        <v>1.3774068557842363E-2</v>
      </c>
      <c r="P85">
        <f t="shared" ref="P85" si="466">SQRT(P84)</f>
        <v>1.1168827009781716E-2</v>
      </c>
      <c r="Q85">
        <f t="shared" ref="Q85" si="467">SQRT(Q84)</f>
        <v>2.940157232820706E-3</v>
      </c>
      <c r="R85">
        <f t="shared" ref="R85" si="468">SQRT(R84)</f>
        <v>0.13700770364501025</v>
      </c>
      <c r="S85">
        <f t="shared" ref="S85" si="469">SQRT(S84)</f>
        <v>0.56144695598104222</v>
      </c>
      <c r="T85">
        <f t="shared" ref="T85" si="470">SQRT(T84)</f>
        <v>1.6596994913880676</v>
      </c>
      <c r="U85">
        <f t="shared" ref="U85" si="471">SQRT(U84)</f>
        <v>10.327932436582795</v>
      </c>
      <c r="V85">
        <f t="shared" ref="V85" si="472">SQRT(V84)</f>
        <v>17.774244841741989</v>
      </c>
      <c r="W85">
        <f t="shared" ref="W85" si="473">SQRT(W84)</f>
        <v>19.659414389253218</v>
      </c>
      <c r="X85">
        <f t="shared" ref="X85" si="474">SQRT(X84)</f>
        <v>19.643512281266435</v>
      </c>
      <c r="Y85">
        <f t="shared" ref="Y85" si="475">SQRT(Y84)</f>
        <v>19.488972500075903</v>
      </c>
      <c r="Z85">
        <f t="shared" ref="Z85" si="476">SQRT(Z84)</f>
        <v>17.757033423530569</v>
      </c>
      <c r="AA85">
        <f t="shared" ref="AA85" si="477">SQRT(AA84)</f>
        <v>19.299314518324486</v>
      </c>
      <c r="AB85" s="43">
        <f t="shared" ref="AB85" si="478">SQRT(AB84)</f>
        <v>16.469521722311402</v>
      </c>
      <c r="AC85" s="44">
        <f t="shared" ref="AC85" si="479">SQRT(AC84)</f>
        <v>16.083835443359479</v>
      </c>
      <c r="AD85" s="44">
        <f t="shared" ref="AD85" si="480">SQRT(AD84)</f>
        <v>15.699713525519325</v>
      </c>
      <c r="AE85" s="44">
        <f t="shared" ref="AE85" si="481">SQRT(AE84)</f>
        <v>13.217984832762818</v>
      </c>
      <c r="AF85" s="45">
        <f t="shared" ref="AF85" si="482">SQRT(AF84)</f>
        <v>13.02438848485277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4.4908999999999998E-2</v>
      </c>
      <c r="B2" s="61">
        <f>'Models check 1995-2017-2022'!$F$4</f>
        <v>4.7833411111111113E-2</v>
      </c>
      <c r="C2" s="61">
        <f>'Models check 1995-2017-2022'!$G$4</f>
        <v>5.6997244444444449E-2</v>
      </c>
      <c r="D2" s="61">
        <f>'Models check 1995-2017-2022'!$H$4</f>
        <v>6.7151500000000003E-2</v>
      </c>
      <c r="E2" s="61">
        <f>'Models check 1995-2017-2022'!$I$4</f>
        <v>8.0289055555555572E-2</v>
      </c>
      <c r="F2" s="61">
        <f>'Models check 1995-2017-2022'!$J$4</f>
        <v>7.4515250000000005E-2</v>
      </c>
      <c r="G2" s="61">
        <f>'Models check 1995-2017-2022'!$K$4</f>
        <v>0.1942865</v>
      </c>
      <c r="H2" s="61">
        <f>'Models check 1995-2017-2022'!$L$4</f>
        <v>0.31479300555555562</v>
      </c>
      <c r="I2" s="61">
        <f>'Models check 1995-2017-2022'!$M$4</f>
        <v>0.4688157444444444</v>
      </c>
      <c r="J2" s="61">
        <f>'Models check 1995-2017-2022'!$N$4</f>
        <v>0.75098587288888896</v>
      </c>
      <c r="K2" s="61">
        <f>'Models check 1995-2017-2022'!$O$4</f>
        <v>1.5125292461111111</v>
      </c>
      <c r="L2" s="61">
        <f>'Models check 1995-2017-2022'!$P$4</f>
        <v>2.5696538138888889</v>
      </c>
      <c r="M2" s="61">
        <f>'Models check 1995-2017-2022'!$Q$4</f>
        <v>3.8781358194444442</v>
      </c>
      <c r="N2" s="61">
        <f>'Models check 1995-2017-2022'!$R$4</f>
        <v>7.5893511322222222</v>
      </c>
      <c r="O2" s="61">
        <f>'Models check 1995-2017-2022'!$S$4</f>
        <v>14.32391649666268</v>
      </c>
      <c r="P2" s="61">
        <f>'Models check 1995-2017-2022'!$T$4</f>
        <v>23.49694855276784</v>
      </c>
      <c r="Q2" s="61">
        <f>'Models check 1995-2017-2022'!$U$4</f>
        <v>47.169829848214562</v>
      </c>
      <c r="R2" s="61">
        <f>'Models check 1995-2017-2022'!$V$4</f>
        <v>72.209920163895447</v>
      </c>
      <c r="S2" s="61">
        <f>'Models check 1995-2017-2022'!$W$4</f>
        <v>86.539293843353136</v>
      </c>
      <c r="T2" s="61">
        <f>'Models check 1995-2017-2022'!$X$4</f>
        <v>98.23745086832993</v>
      </c>
      <c r="U2" s="61">
        <f>'Models check 1995-2017-2022'!$Y$4</f>
        <v>109.12889129282949</v>
      </c>
      <c r="V2" s="61">
        <f>'Models check 1995-2017-2022'!$Z$4</f>
        <v>113.33675806052599</v>
      </c>
      <c r="W2" s="61">
        <f>'Models check 1995-2017-2022'!$AA$4</f>
        <v>123.6098622674243</v>
      </c>
      <c r="X2" s="61">
        <f>'Models check 1995-2017-2022'!$AB$4</f>
        <v>137.07028077749499</v>
      </c>
      <c r="Y2" s="61">
        <f>'Models check 1995-2017-2022'!$AC$4</f>
        <v>151.15856223130299</v>
      </c>
      <c r="Z2" s="61">
        <f>'Models check 1995-2017-2022'!$AD$4</f>
        <v>176.52050900938389</v>
      </c>
      <c r="AA2" s="61">
        <f>'Models check 1995-2017-2022'!$AE$4</f>
        <v>198.72932143421099</v>
      </c>
      <c r="AB2" s="61">
        <f>'Models check 1995-2017-2022'!$AF$4</f>
        <v>246.43538769986671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4.4908999999999998E-2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4.7833411111111113E-2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5.6997244444444449E-2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6.7151500000000003E-2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8.0289055555555572E-2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7.4515250000000005E-2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0.1942865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0.31479300555555562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0.4688157444444444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0.75098587288888896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1.5125292461111111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2.5696538138888889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3.8781358194444442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7.5893511322222222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14.32391649666268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23.49694855276784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47.169829848214562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72.209920163895447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86.539293843353136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98.23745086832993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109.12889129282949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113.33675806052599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123.6098622674243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137.07028077749499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151.15856223130299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176.52050900938389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198.72932143421099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246.43538769986671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1.2999999999999999E-2</v>
      </c>
      <c r="F3" s="7">
        <f>'Models check 1995-2017-2022'!F3</f>
        <v>1.4E-2</v>
      </c>
      <c r="G3" s="7">
        <f>'Models check 1995-2017-2022'!G3</f>
        <v>1.4999999999999999E-2</v>
      </c>
      <c r="H3" s="7">
        <f>'Models check 1995-2017-2022'!H3</f>
        <v>1.6E-2</v>
      </c>
      <c r="I3" s="7">
        <f>'Models check 1995-2017-2022'!I3</f>
        <v>1.7000000000000001E-2</v>
      </c>
      <c r="J3" s="7">
        <f>'Models check 1995-2017-2022'!J3</f>
        <v>1.7999999999999999E-2</v>
      </c>
      <c r="K3" s="7">
        <f>'Models check 1995-2017-2022'!K3</f>
        <v>1.9E-2</v>
      </c>
      <c r="L3" s="7">
        <f>'Models check 1995-2017-2022'!L3</f>
        <v>2.1000000000000001E-2</v>
      </c>
      <c r="M3" s="7">
        <f>'Models check 1995-2017-2022'!M3</f>
        <v>2.4E-2</v>
      </c>
      <c r="N3" s="7">
        <f>'Models check 1995-2017-2022'!N3</f>
        <v>2.9000000000000001E-2</v>
      </c>
      <c r="O3" s="7">
        <f>'Models check 1995-2017-2022'!O3</f>
        <v>3.1E-2</v>
      </c>
      <c r="P3" s="7">
        <f>'Models check 1995-2017-2022'!P3</f>
        <v>3.5000000000000003E-2</v>
      </c>
      <c r="Q3" s="7">
        <f>'Models check 1995-2017-2022'!Q3</f>
        <v>3.9E-2</v>
      </c>
      <c r="R3" s="7">
        <f>'Models check 1995-2017-2022'!R3</f>
        <v>0.193</v>
      </c>
      <c r="S3" s="7">
        <f>'Models check 1995-2017-2022'!S3</f>
        <v>0.67700000000000005</v>
      </c>
      <c r="T3" s="7">
        <f>'Models check 1995-2017-2022'!T3</f>
        <v>1.9056999999999999</v>
      </c>
      <c r="U3" s="7">
        <f>'Models check 1995-2017-2022'!U3</f>
        <v>10.7957</v>
      </c>
      <c r="V3" s="7">
        <f>'Models check 1995-2017-2022'!V3</f>
        <v>18.861699999999999</v>
      </c>
      <c r="W3" s="7">
        <f>'Models check 1995-2017-2022'!W3</f>
        <v>21.5886</v>
      </c>
      <c r="X3" s="7">
        <f>'Models check 1995-2017-2022'!X3</f>
        <v>22.3064</v>
      </c>
      <c r="Y3" s="7">
        <f>'Models check 1995-2017-2022'!Y3</f>
        <v>22.9422</v>
      </c>
      <c r="Z3" s="7">
        <f>'Models check 1995-2017-2022'!Z3</f>
        <v>22.104299999999999</v>
      </c>
      <c r="AA3" s="7">
        <f>'Models check 1995-2017-2022'!AA3</f>
        <v>24.377700000000001</v>
      </c>
      <c r="AB3" s="36">
        <f>'Models check 1995-2017-2022'!AB3</f>
        <v>22.6538</v>
      </c>
      <c r="AC3" s="7">
        <f>'Models check 1995-2017-2022'!AC3</f>
        <v>23.6889</v>
      </c>
      <c r="AD3" s="7">
        <f>'Models check 1995-2017-2022'!AD3</f>
        <v>24.941500000000001</v>
      </c>
      <c r="AE3" s="7">
        <f>'Models check 1995-2017-2022'!AE3</f>
        <v>25.039000000000001</v>
      </c>
      <c r="AF3" s="37">
        <f>'Models check 1995-2017-2022'!AF3</f>
        <v>27.520126376256581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1.0000000000000009E-3</v>
      </c>
      <c r="G8" s="3">
        <f t="shared" ref="G8:AF8" si="0">G$3-F$3</f>
        <v>9.9999999999999915E-4</v>
      </c>
      <c r="H8" s="3">
        <f t="shared" si="0"/>
        <v>1.0000000000000009E-3</v>
      </c>
      <c r="I8" s="3">
        <f t="shared" si="0"/>
        <v>1.0000000000000009E-3</v>
      </c>
      <c r="J8" s="3">
        <f t="shared" si="0"/>
        <v>9.9999999999999742E-4</v>
      </c>
      <c r="K8" s="3">
        <f t="shared" si="0"/>
        <v>1.0000000000000009E-3</v>
      </c>
      <c r="L8" s="3">
        <f t="shared" si="0"/>
        <v>2.0000000000000018E-3</v>
      </c>
      <c r="M8" s="3">
        <f t="shared" si="0"/>
        <v>2.9999999999999992E-3</v>
      </c>
      <c r="N8" s="3">
        <f t="shared" si="0"/>
        <v>5.000000000000001E-3</v>
      </c>
      <c r="O8" s="3">
        <f t="shared" si="0"/>
        <v>1.9999999999999983E-3</v>
      </c>
      <c r="P8" s="3">
        <f t="shared" si="0"/>
        <v>4.0000000000000036E-3</v>
      </c>
      <c r="Q8" s="3">
        <f t="shared" si="0"/>
        <v>3.9999999999999966E-3</v>
      </c>
      <c r="R8" s="3">
        <f t="shared" si="0"/>
        <v>0.154</v>
      </c>
      <c r="S8" s="3">
        <f t="shared" si="0"/>
        <v>0.48400000000000004</v>
      </c>
      <c r="T8" s="3">
        <f t="shared" si="0"/>
        <v>1.2286999999999999</v>
      </c>
      <c r="U8" s="3">
        <f t="shared" si="0"/>
        <v>8.89</v>
      </c>
      <c r="V8" s="3">
        <f t="shared" si="0"/>
        <v>8.0659999999999989</v>
      </c>
      <c r="W8" s="3">
        <f t="shared" si="0"/>
        <v>2.7269000000000005</v>
      </c>
      <c r="X8" s="3">
        <f t="shared" si="0"/>
        <v>0.71780000000000044</v>
      </c>
      <c r="Y8" s="3">
        <f t="shared" si="0"/>
        <v>0.6357999999999997</v>
      </c>
      <c r="Z8" s="3">
        <f t="shared" si="0"/>
        <v>-0.8379000000000012</v>
      </c>
      <c r="AA8" s="3">
        <f t="shared" si="0"/>
        <v>2.2734000000000023</v>
      </c>
      <c r="AB8" s="46">
        <f t="shared" si="0"/>
        <v>-1.7239000000000004</v>
      </c>
      <c r="AC8" s="47">
        <f t="shared" si="0"/>
        <v>1.0350999999999999</v>
      </c>
      <c r="AD8" s="47">
        <f t="shared" si="0"/>
        <v>1.252600000000001</v>
      </c>
      <c r="AE8" s="47">
        <f t="shared" si="0"/>
        <v>9.7500000000000142E-2</v>
      </c>
      <c r="AF8" s="48">
        <f t="shared" si="0"/>
        <v>2.4811263762565794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3.0324506592161615</v>
      </c>
      <c r="G9">
        <f>$A9*$C9+($B9-$A9)*F$10-($B9/$C9)*(F$10^2)</f>
        <v>3.6592269161619573</v>
      </c>
      <c r="H9">
        <f t="shared" ref="H9:AF9" si="1">$A9*$C9+($B9-$A9)*G$10-($B9/$C9)*(G$10^2)</f>
        <v>4.4142706929278139</v>
      </c>
      <c r="I9">
        <f t="shared" si="1"/>
        <v>5.3232460358447673</v>
      </c>
      <c r="J9">
        <f t="shared" si="1"/>
        <v>6.4166842203904473</v>
      </c>
      <c r="K9">
        <f t="shared" si="1"/>
        <v>7.7307836152481944</v>
      </c>
      <c r="L9">
        <f t="shared" si="1"/>
        <v>9.3082826536393206</v>
      </c>
      <c r="M9">
        <f t="shared" si="1"/>
        <v>11.199381842185574</v>
      </c>
      <c r="N9">
        <f t="shared" si="1"/>
        <v>13.46267036628365</v>
      </c>
      <c r="O9">
        <f t="shared" si="1"/>
        <v>16.165983105697251</v>
      </c>
      <c r="P9">
        <f t="shared" si="1"/>
        <v>19.387071760873074</v>
      </c>
      <c r="Q9">
        <f t="shared" si="1"/>
        <v>23.213916052565029</v>
      </c>
      <c r="R9">
        <f t="shared" si="1"/>
        <v>27.744424657018886</v>
      </c>
      <c r="S9">
        <f t="shared" si="1"/>
        <v>33.085179248545764</v>
      </c>
      <c r="T9">
        <f t="shared" si="1"/>
        <v>39.348760976192409</v>
      </c>
      <c r="U9">
        <f t="shared" si="1"/>
        <v>46.649076335266841</v>
      </c>
      <c r="V9">
        <f t="shared" si="1"/>
        <v>55.093990610160198</v>
      </c>
      <c r="W9">
        <f t="shared" si="1"/>
        <v>64.774523185648775</v>
      </c>
      <c r="X9">
        <f t="shared" si="1"/>
        <v>75.749928299371049</v>
      </c>
      <c r="Y9">
        <f t="shared" si="1"/>
        <v>88.028277160198357</v>
      </c>
      <c r="Z9">
        <f t="shared" si="1"/>
        <v>101.54279945728345</v>
      </c>
      <c r="AA9">
        <f t="shared" si="1"/>
        <v>116.12536149846738</v>
      </c>
      <c r="AB9" s="43">
        <f>$A9*$C9+($B9-$A9)*AA$10-($B9/$C9)*(AA$10^2)</f>
        <v>131.48012086054172</v>
      </c>
      <c r="AC9" s="44">
        <f t="shared" si="1"/>
        <v>147.16250112077535</v>
      </c>
      <c r="AD9" s="44">
        <f t="shared" si="1"/>
        <v>162.57076169272435</v>
      </c>
      <c r="AE9" s="44">
        <f t="shared" si="1"/>
        <v>176.95875546722991</v>
      </c>
      <c r="AF9" s="45">
        <f t="shared" si="1"/>
        <v>189.47773600718224</v>
      </c>
      <c r="AG9" s="45">
        <f t="shared" ref="AG9" si="2">$A9*$C9+($B9-$A9)*AF$10-($B9/$C9)*(AF$10^2)</f>
        <v>199.25102635565932</v>
      </c>
      <c r="AH9" s="45">
        <f t="shared" ref="AH9" si="3">$A9*$C9+($B9-$A9)*AG$10-($B9/$C9)*(AG$10^2)</f>
        <v>205.47746231070801</v>
      </c>
      <c r="AI9" s="45">
        <f t="shared" ref="AI9" si="4">$A9*$C9+($B9-$A9)*AH$10-($B9/$C9)*(AH$10^2)</f>
        <v>207.54897363317423</v>
      </c>
      <c r="AJ9" s="45">
        <f t="shared" ref="AJ9" si="5">$A9*$C9+($B9-$A9)*AI$10-($B9/$C9)*(AI$10^2)</f>
        <v>205.15794919113975</v>
      </c>
      <c r="AK9" s="45">
        <f t="shared" ref="AK9" si="6">$A9*$C9+($B9-$A9)*AJ$10-($B9/$C9)*(AJ$10^2)</f>
        <v>198.36612910512918</v>
      </c>
      <c r="AL9" s="45">
        <f t="shared" ref="AL9" si="7">$A9*$C9+($B9-$A9)*AK$10-($B9/$C9)*(AK$10^2)</f>
        <v>187.61268502666945</v>
      </c>
      <c r="AM9" s="45">
        <f t="shared" ref="AM9" si="8">$A9*$C9+($B9-$A9)*AL$10-($B9/$C9)*(AL$10^2)</f>
        <v>173.65482580999407</v>
      </c>
      <c r="AN9" s="69">
        <f t="shared" ref="AN9" si="9">$A9*$C9+($B9-$A9)*AM$10-($B9/$C9)*(AM$10^2)</f>
        <v>157.45423756750063</v>
      </c>
      <c r="AO9" s="45">
        <f t="shared" ref="AO9" si="10">$A9*$C9+($B9-$A9)*AN$10-($B9/$C9)*(AN$10^2)</f>
        <v>140.03833915549279</v>
      </c>
      <c r="AP9" s="45">
        <f t="shared" ref="AP9" si="11">$A9*$C9+($B9-$A9)*AO$10-($B9/$C9)*(AO$10^2)</f>
        <v>122.36991695960955</v>
      </c>
      <c r="AQ9" s="45">
        <f t="shared" ref="AQ9" si="12">$A9*$C9+($B9-$A9)*AP$10-($B9/$C9)*(AP$10^2)</f>
        <v>105.25125781617214</v>
      </c>
      <c r="AR9" s="45">
        <f t="shared" ref="AR9" si="13">$A9*$C9+($B9-$A9)*AQ$10-($B9/$C9)*(AQ$10^2)</f>
        <v>89.2743747564258</v>
      </c>
      <c r="AS9" s="45">
        <f t="shared" ref="AS9" si="14">$A9*$C9+($B9-$A9)*AR$10-($B9/$C9)*(AR$10^2)</f>
        <v>74.814474172267978</v>
      </c>
      <c r="AT9" s="45">
        <f t="shared" ref="AT9" si="15">$A9*$C9+($B9-$A9)*AS$10-($B9/$C9)*(AS$10^2)</f>
        <v>62.054604716205972</v>
      </c>
      <c r="AU9" s="45">
        <f t="shared" ref="AU9" si="16">$A9*$C9+($B9-$A9)*AT$10-($B9/$C9)*(AT$10^2)</f>
        <v>51.026763471840695</v>
      </c>
      <c r="AV9" s="45">
        <f t="shared" ref="AV9" si="17">$A9*$C9+($B9-$A9)*AU$10-($B9/$C9)*(AU$10^2)</f>
        <v>41.656914115506083</v>
      </c>
      <c r="AW9" s="45">
        <f t="shared" ref="AW9" si="18">$A9*$C9+($B9-$A9)*AV$10-($B9/$C9)*(AV$10^2)</f>
        <v>33.80568413767844</v>
      </c>
      <c r="AX9" s="69">
        <f t="shared" ref="AX9" si="19">$A9*$C9+($B9-$A9)*AW$10-($B9/$C9)*(AW$10^2)</f>
        <v>27.300780472629071</v>
      </c>
      <c r="AY9" s="45">
        <f t="shared" ref="AY9" si="20">$A9*$C9+($B9-$A9)*AX$10-($B9/$C9)*(AX$10^2)</f>
        <v>21.960301496554507</v>
      </c>
      <c r="AZ9" s="45">
        <f t="shared" ref="AZ9" si="21">$A9*$C9+($B9-$A9)*AY$10-($B9/$C9)*(AY$10^2)</f>
        <v>17.607928785225226</v>
      </c>
      <c r="BA9" s="45">
        <f t="shared" ref="BA9" si="22">$A9*$C9+($B9-$A9)*AZ$10-($B9/$C9)*(AZ$10^2)</f>
        <v>14.081725874286576</v>
      </c>
      <c r="BB9" s="45">
        <f t="shared" ref="BB9" si="23">$A9*$C9+($B9-$A9)*BA$10-($B9/$C9)*(BA$10^2)</f>
        <v>11.238349074426878</v>
      </c>
      <c r="BC9" s="45">
        <f t="shared" ref="BC9" si="24">$A9*$C9+($B9-$A9)*BB$10-($B9/$C9)*(BB$10^2)</f>
        <v>8.9542232623708742</v>
      </c>
      <c r="BD9" s="45">
        <f t="shared" ref="BD9" si="25">$A9*$C9+($B9-$A9)*BC$10-($B9/$C9)*(BC$10^2)</f>
        <v>7.124875569620599</v>
      </c>
      <c r="BE9" s="45">
        <f t="shared" ref="BE9" si="26">$A9*$C9+($B9-$A9)*BD$10-($B9/$C9)*(BD$10^2)</f>
        <v>5.6632718877531261</v>
      </c>
      <c r="BF9" s="45">
        <f t="shared" ref="BF9" si="27">$A9*$C9+($B9-$A9)*BE$10-($B9/$C9)*(BE$10^2)</f>
        <v>4.4977151702854599</v>
      </c>
      <c r="BG9" s="45">
        <f t="shared" ref="BG9" si="28">$A9*$C9+($B9-$A9)*BF$10-($B9/$C9)*(BF$10^2)</f>
        <v>3.5696511944584017</v>
      </c>
      <c r="BH9" s="69">
        <f t="shared" ref="BH9" si="29">$A9*$C9+($B9-$A9)*BG$10-($B9/$C9)*(BG$10^2)</f>
        <v>2.8315789083594609</v>
      </c>
    </row>
    <row r="10" spans="1:60" ht="15.75" thickBot="1" x14ac:dyDescent="0.3">
      <c r="A10" s="13" t="s">
        <v>68</v>
      </c>
      <c r="B10" s="65">
        <f>AN10</f>
        <v>3113.6424534976154</v>
      </c>
      <c r="C10" s="74">
        <f>AN10/$AN$4</f>
        <v>9.3025379514385845E-2</v>
      </c>
      <c r="D10" s="4" t="s">
        <v>8</v>
      </c>
      <c r="F10" s="6">
        <f>E$3+F9</f>
        <v>3.0454506592161614</v>
      </c>
      <c r="G10" s="6">
        <f>F10+G9</f>
        <v>6.7046775753781187</v>
      </c>
      <c r="H10" s="6">
        <f t="shared" ref="H10:AF10" si="30">G10+H9</f>
        <v>11.118948268305932</v>
      </c>
      <c r="I10" s="6">
        <f t="shared" si="30"/>
        <v>16.4421943041507</v>
      </c>
      <c r="J10" s="6">
        <f t="shared" si="30"/>
        <v>22.858878524541147</v>
      </c>
      <c r="K10" s="6">
        <f t="shared" si="30"/>
        <v>30.58966213978934</v>
      </c>
      <c r="L10" s="6">
        <f t="shared" si="30"/>
        <v>39.897944793428664</v>
      </c>
      <c r="M10" s="6">
        <f t="shared" si="30"/>
        <v>51.097326635614237</v>
      </c>
      <c r="N10" s="6">
        <f t="shared" si="30"/>
        <v>64.559997001897884</v>
      </c>
      <c r="O10" s="6">
        <f t="shared" si="30"/>
        <v>80.725980107595134</v>
      </c>
      <c r="P10" s="6">
        <f t="shared" si="30"/>
        <v>100.1130518684682</v>
      </c>
      <c r="Q10" s="6">
        <f t="shared" si="30"/>
        <v>123.32696792103323</v>
      </c>
      <c r="R10" s="6">
        <f t="shared" si="30"/>
        <v>151.07139257805213</v>
      </c>
      <c r="S10" s="6">
        <f t="shared" si="30"/>
        <v>184.15657182659788</v>
      </c>
      <c r="T10" s="6">
        <f t="shared" si="30"/>
        <v>223.50533280279029</v>
      </c>
      <c r="U10" s="6">
        <f t="shared" si="30"/>
        <v>270.15440913805713</v>
      </c>
      <c r="V10" s="6">
        <f t="shared" si="30"/>
        <v>325.24839974821731</v>
      </c>
      <c r="W10" s="6">
        <f t="shared" si="30"/>
        <v>390.02292293386608</v>
      </c>
      <c r="X10" s="6">
        <f t="shared" si="30"/>
        <v>465.77285123323713</v>
      </c>
      <c r="Y10" s="6">
        <f t="shared" si="30"/>
        <v>553.80112839343553</v>
      </c>
      <c r="Z10" s="6">
        <f t="shared" si="30"/>
        <v>655.34392785071896</v>
      </c>
      <c r="AA10" s="6">
        <f t="shared" si="30"/>
        <v>771.46928934918628</v>
      </c>
      <c r="AB10" s="49">
        <f t="shared" si="30"/>
        <v>902.94941020972806</v>
      </c>
      <c r="AC10" s="50">
        <f t="shared" si="30"/>
        <v>1050.1119113305035</v>
      </c>
      <c r="AD10" s="50">
        <f t="shared" si="30"/>
        <v>1212.6826730232278</v>
      </c>
      <c r="AE10" s="50">
        <f t="shared" si="30"/>
        <v>1389.6414284904577</v>
      </c>
      <c r="AF10" s="51">
        <f t="shared" si="30"/>
        <v>1579.11916449764</v>
      </c>
      <c r="AG10" s="51">
        <f t="shared" ref="AG10" si="31">AF10+AG9</f>
        <v>1778.3701908532994</v>
      </c>
      <c r="AH10" s="51">
        <f t="shared" ref="AH10" si="32">AG10+AH9</f>
        <v>1983.8476531640074</v>
      </c>
      <c r="AI10" s="51">
        <f t="shared" ref="AI10" si="33">AH10+AI9</f>
        <v>2191.3966267971819</v>
      </c>
      <c r="AJ10" s="51">
        <f t="shared" ref="AJ10" si="34">AI10+AJ9</f>
        <v>2396.5545759883216</v>
      </c>
      <c r="AK10" s="51">
        <f t="shared" ref="AK10" si="35">AJ10+AK9</f>
        <v>2594.920705093451</v>
      </c>
      <c r="AL10" s="51">
        <f t="shared" ref="AL10" si="36">AK10+AL9</f>
        <v>2782.5333901201207</v>
      </c>
      <c r="AM10" s="51">
        <f t="shared" ref="AM10" si="37">AL10+AM9</f>
        <v>2956.1882159301149</v>
      </c>
      <c r="AN10" s="70">
        <f t="shared" ref="AN10" si="38">AM10+AN9</f>
        <v>3113.6424534976154</v>
      </c>
      <c r="AO10" s="51">
        <f t="shared" ref="AO10" si="39">AN10+AO9</f>
        <v>3253.6807926531083</v>
      </c>
      <c r="AP10" s="51">
        <f t="shared" ref="AP10" si="40">AO10+AP9</f>
        <v>3376.0507096127176</v>
      </c>
      <c r="AQ10" s="51">
        <f t="shared" ref="AQ10" si="41">AP10+AQ9</f>
        <v>3481.3019674288898</v>
      </c>
      <c r="AR10" s="51">
        <f t="shared" ref="AR10" si="42">AQ10+AR9</f>
        <v>3570.5763421853158</v>
      </c>
      <c r="AS10" s="51">
        <f t="shared" ref="AS10" si="43">AR10+AS9</f>
        <v>3645.3908163575838</v>
      </c>
      <c r="AT10" s="51">
        <f t="shared" ref="AT10" si="44">AS10+AT9</f>
        <v>3707.4454210737899</v>
      </c>
      <c r="AU10" s="51">
        <f t="shared" ref="AU10" si="45">AT10+AU9</f>
        <v>3758.4721845456306</v>
      </c>
      <c r="AV10" s="51">
        <f t="shared" ref="AV10" si="46">AU10+AV9</f>
        <v>3800.1290986611366</v>
      </c>
      <c r="AW10" s="51">
        <f t="shared" ref="AW10" si="47">AV10+AW9</f>
        <v>3833.9347827988149</v>
      </c>
      <c r="AX10" s="70">
        <f t="shared" ref="AX10" si="48">AW10+AX9</f>
        <v>3861.2355632714439</v>
      </c>
      <c r="AY10" s="51">
        <f t="shared" ref="AY10" si="49">AX10+AY9</f>
        <v>3883.1958647679985</v>
      </c>
      <c r="AZ10" s="51">
        <f t="shared" ref="AZ10" si="50">AY10+AZ9</f>
        <v>3900.8037935532238</v>
      </c>
      <c r="BA10" s="51">
        <f t="shared" ref="BA10" si="51">AZ10+BA9</f>
        <v>3914.8855194275102</v>
      </c>
      <c r="BB10" s="51">
        <f t="shared" ref="BB10" si="52">BA10+BB9</f>
        <v>3926.1238685019371</v>
      </c>
      <c r="BC10" s="51">
        <f t="shared" ref="BC10" si="53">BB10+BC9</f>
        <v>3935.0780917643078</v>
      </c>
      <c r="BD10" s="51">
        <f t="shared" ref="BD10" si="54">BC10+BD9</f>
        <v>3942.2029673339284</v>
      </c>
      <c r="BE10" s="51">
        <f t="shared" ref="BE10" si="55">BD10+BE9</f>
        <v>3947.8662392216816</v>
      </c>
      <c r="BF10" s="51">
        <f t="shared" ref="BF10" si="56">BE10+BF9</f>
        <v>3952.3639543919671</v>
      </c>
      <c r="BG10" s="51">
        <f t="shared" ref="BG10" si="57">BF10+BG9</f>
        <v>3955.9336055864255</v>
      </c>
      <c r="BH10" s="70">
        <f t="shared" ref="BH10" si="58">BG10+BH9</f>
        <v>3958.765184494785</v>
      </c>
    </row>
    <row r="11" spans="1:60" ht="15.75" thickBot="1" x14ac:dyDescent="0.3">
      <c r="A11" s="13" t="s">
        <v>69</v>
      </c>
      <c r="B11" s="17">
        <f>AX10</f>
        <v>3861.2355632714439</v>
      </c>
      <c r="C11" s="73">
        <f>AX10/$AX$4</f>
        <v>9.7959946373240986E-2</v>
      </c>
      <c r="D11" s="4" t="s">
        <v>9</v>
      </c>
      <c r="E11" s="5">
        <f>SUM(F11:AF11)</f>
        <v>9390817.4203183986</v>
      </c>
      <c r="F11">
        <f>(F10-F3)^2</f>
        <v>9.1896930992621009</v>
      </c>
      <c r="G11">
        <f t="shared" ref="G11:AF11" si="59">(G10-G3)^2</f>
        <v>44.751786062516871</v>
      </c>
      <c r="H11">
        <f t="shared" si="59"/>
        <v>123.27546024867769</v>
      </c>
      <c r="I11">
        <f t="shared" si="59"/>
        <v>269.78700792910462</v>
      </c>
      <c r="J11">
        <f t="shared" si="59"/>
        <v>521.70573177284496</v>
      </c>
      <c r="K11">
        <f t="shared" si="59"/>
        <v>934.5653836651494</v>
      </c>
      <c r="L11">
        <f t="shared" si="59"/>
        <v>1590.1707260581575</v>
      </c>
      <c r="M11">
        <f t="shared" si="59"/>
        <v>2608.4846936281428</v>
      </c>
      <c r="N11">
        <f t="shared" si="59"/>
        <v>4164.2495740589538</v>
      </c>
      <c r="O11">
        <f t="shared" si="59"/>
        <v>6511.6798145651737</v>
      </c>
      <c r="P11">
        <f t="shared" si="59"/>
        <v>10015.616465787813</v>
      </c>
      <c r="Q11">
        <f t="shared" si="59"/>
        <v>15199.923034097719</v>
      </c>
      <c r="R11">
        <f t="shared" si="59"/>
        <v>22764.28934693681</v>
      </c>
      <c r="S11">
        <f t="shared" si="59"/>
        <v>33664.753277671698</v>
      </c>
      <c r="T11">
        <f t="shared" si="59"/>
        <v>49106.39725833149</v>
      </c>
      <c r="U11">
        <f t="shared" si="59"/>
        <v>67266.940005759316</v>
      </c>
      <c r="V11">
        <f t="shared" si="59"/>
        <v>93872.809782604279</v>
      </c>
      <c r="W11">
        <f t="shared" si="59"/>
        <v>135743.85031573634</v>
      </c>
      <c r="X11">
        <f t="shared" si="59"/>
        <v>196662.49336940108</v>
      </c>
      <c r="Y11">
        <f t="shared" si="59"/>
        <v>281811.20185502677</v>
      </c>
      <c r="Z11">
        <f t="shared" si="59"/>
        <v>400992.42628051707</v>
      </c>
      <c r="AA11">
        <f t="shared" si="59"/>
        <v>558145.84287629323</v>
      </c>
      <c r="AB11" s="43">
        <f t="shared" si="59"/>
        <v>774920.3613545174</v>
      </c>
      <c r="AC11" s="44">
        <f t="shared" si="59"/>
        <v>1053544.1981887787</v>
      </c>
      <c r="AD11" s="44">
        <f t="shared" si="59"/>
        <v>1410729.0940945935</v>
      </c>
      <c r="AE11" s="44">
        <f t="shared" si="59"/>
        <v>1862139.7878420546</v>
      </c>
      <c r="AF11" s="45">
        <f t="shared" si="59"/>
        <v>2407459.5750992023</v>
      </c>
    </row>
    <row r="12" spans="1:60" ht="15.75" thickBot="1" x14ac:dyDescent="0.3">
      <c r="A12" s="13" t="s">
        <v>70</v>
      </c>
      <c r="B12" s="66">
        <f>BH10</f>
        <v>3958.765184494785</v>
      </c>
      <c r="C12" s="75">
        <f>BH10/$BH$4</f>
        <v>8.7270414116196265E-2</v>
      </c>
      <c r="D12" s="4" t="s">
        <v>10</v>
      </c>
      <c r="E12" s="5">
        <f>SUM(F12:AF12)</f>
        <v>10405.658266828877</v>
      </c>
      <c r="F12">
        <f>SQRT(F11)</f>
        <v>3.0314506592161616</v>
      </c>
      <c r="G12">
        <f t="shared" ref="G12:AF12" si="60">SQRT(G11)</f>
        <v>6.689677575378119</v>
      </c>
      <c r="H12">
        <f t="shared" si="60"/>
        <v>11.102948268305932</v>
      </c>
      <c r="I12">
        <f t="shared" si="60"/>
        <v>16.4251943041507</v>
      </c>
      <c r="J12">
        <f t="shared" si="60"/>
        <v>22.840878524541147</v>
      </c>
      <c r="K12">
        <f t="shared" si="60"/>
        <v>30.570662139789341</v>
      </c>
      <c r="L12">
        <f t="shared" si="60"/>
        <v>39.876944793428663</v>
      </c>
      <c r="M12">
        <f t="shared" si="60"/>
        <v>51.073326635614237</v>
      </c>
      <c r="N12">
        <f t="shared" si="60"/>
        <v>64.530997001897887</v>
      </c>
      <c r="O12">
        <f t="shared" si="60"/>
        <v>80.694980107595129</v>
      </c>
      <c r="P12">
        <f t="shared" si="60"/>
        <v>100.07805186846821</v>
      </c>
      <c r="Q12">
        <f t="shared" si="60"/>
        <v>123.28796792103323</v>
      </c>
      <c r="R12">
        <f t="shared" si="60"/>
        <v>150.87839257805211</v>
      </c>
      <c r="S12">
        <f t="shared" si="60"/>
        <v>183.47957182659789</v>
      </c>
      <c r="T12">
        <f t="shared" si="60"/>
        <v>221.5996328027903</v>
      </c>
      <c r="U12">
        <f t="shared" si="60"/>
        <v>259.35870913805712</v>
      </c>
      <c r="V12">
        <f t="shared" si="60"/>
        <v>306.38669974821732</v>
      </c>
      <c r="W12">
        <f t="shared" si="60"/>
        <v>368.4343229338661</v>
      </c>
      <c r="X12">
        <f t="shared" si="60"/>
        <v>443.46645123323714</v>
      </c>
      <c r="Y12">
        <f t="shared" si="60"/>
        <v>530.85892839343558</v>
      </c>
      <c r="Z12">
        <f t="shared" si="60"/>
        <v>633.23962785071899</v>
      </c>
      <c r="AA12">
        <f t="shared" si="60"/>
        <v>747.09158934918628</v>
      </c>
      <c r="AB12" s="43">
        <f t="shared" si="60"/>
        <v>880.29561020972801</v>
      </c>
      <c r="AC12" s="44">
        <f t="shared" si="60"/>
        <v>1026.4230113305034</v>
      </c>
      <c r="AD12" s="44">
        <f t="shared" si="60"/>
        <v>1187.7411730232279</v>
      </c>
      <c r="AE12" s="44">
        <f t="shared" si="60"/>
        <v>1364.6024284904577</v>
      </c>
      <c r="AF12" s="45">
        <f t="shared" si="60"/>
        <v>1551.5990381213835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1.0000000000000009E-3</v>
      </c>
      <c r="G15" s="3">
        <f t="shared" ref="G15:AF15" si="61">G$3-F$3</f>
        <v>9.9999999999999915E-4</v>
      </c>
      <c r="H15" s="3">
        <f t="shared" si="61"/>
        <v>1.0000000000000009E-3</v>
      </c>
      <c r="I15" s="3">
        <f t="shared" si="61"/>
        <v>1.0000000000000009E-3</v>
      </c>
      <c r="J15" s="3">
        <f t="shared" si="61"/>
        <v>9.9999999999999742E-4</v>
      </c>
      <c r="K15" s="3">
        <f t="shared" si="61"/>
        <v>1.0000000000000009E-3</v>
      </c>
      <c r="L15" s="3">
        <f t="shared" si="61"/>
        <v>2.0000000000000018E-3</v>
      </c>
      <c r="M15" s="3">
        <f t="shared" si="61"/>
        <v>2.9999999999999992E-3</v>
      </c>
      <c r="N15" s="3">
        <f t="shared" si="61"/>
        <v>5.000000000000001E-3</v>
      </c>
      <c r="O15" s="3">
        <f t="shared" si="61"/>
        <v>1.9999999999999983E-3</v>
      </c>
      <c r="P15" s="3">
        <f t="shared" si="61"/>
        <v>4.0000000000000036E-3</v>
      </c>
      <c r="Q15" s="3">
        <f t="shared" si="61"/>
        <v>3.9999999999999966E-3</v>
      </c>
      <c r="R15" s="3">
        <f t="shared" si="61"/>
        <v>0.154</v>
      </c>
      <c r="S15" s="3">
        <f t="shared" si="61"/>
        <v>0.48400000000000004</v>
      </c>
      <c r="T15" s="3">
        <f t="shared" si="61"/>
        <v>1.2286999999999999</v>
      </c>
      <c r="U15" s="3">
        <f t="shared" si="61"/>
        <v>8.89</v>
      </c>
      <c r="V15" s="3">
        <f t="shared" si="61"/>
        <v>8.0659999999999989</v>
      </c>
      <c r="W15" s="3">
        <f t="shared" si="61"/>
        <v>2.7269000000000005</v>
      </c>
      <c r="X15" s="3">
        <f t="shared" si="61"/>
        <v>0.71780000000000044</v>
      </c>
      <c r="Y15" s="3">
        <f t="shared" si="61"/>
        <v>0.6357999999999997</v>
      </c>
      <c r="Z15" s="3">
        <f t="shared" si="61"/>
        <v>-0.8379000000000012</v>
      </c>
      <c r="AA15" s="3">
        <f t="shared" si="61"/>
        <v>2.2734000000000023</v>
      </c>
      <c r="AB15" s="46">
        <f t="shared" si="61"/>
        <v>-1.7239000000000004</v>
      </c>
      <c r="AC15" s="47">
        <f t="shared" si="61"/>
        <v>1.0350999999999999</v>
      </c>
      <c r="AD15" s="47">
        <f t="shared" si="61"/>
        <v>1.252600000000001</v>
      </c>
      <c r="AE15" s="47">
        <f t="shared" si="61"/>
        <v>9.7500000000000142E-2</v>
      </c>
      <c r="AF15" s="48">
        <f t="shared" si="61"/>
        <v>2.4811263762565794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2.471307805730544</v>
      </c>
      <c r="G16">
        <f>$A16*($C16*F$4)+($B16-$A16)*(F$17)-($B16/($C16*F$4))*(F17^2)</f>
        <v>3.1116207434793921</v>
      </c>
      <c r="H16">
        <f t="shared" ref="H16:AF16" si="62">$A16*($C16*G$4)+($B16-$A16)*(G$17)-($B16/($C16*G$4))*(G17^2)</f>
        <v>3.8859308066700926</v>
      </c>
      <c r="I16">
        <f t="shared" si="62"/>
        <v>4.8214123102396895</v>
      </c>
      <c r="J16">
        <f t="shared" si="62"/>
        <v>5.950378553048802</v>
      </c>
      <c r="K16">
        <f t="shared" si="62"/>
        <v>7.3110919720915923</v>
      </c>
      <c r="L16">
        <f t="shared" si="62"/>
        <v>8.9486290397485764</v>
      </c>
      <c r="M16">
        <f t="shared" si="62"/>
        <v>10.915765938778756</v>
      </c>
      <c r="N16">
        <f t="shared" si="62"/>
        <v>13.273828086762325</v>
      </c>
      <c r="O16">
        <f t="shared" si="62"/>
        <v>16.093414625579932</v>
      </c>
      <c r="P16">
        <f t="shared" si="62"/>
        <v>19.454866019986298</v>
      </c>
      <c r="Q16">
        <f t="shared" si="62"/>
        <v>23.448287333178254</v>
      </c>
      <c r="R16">
        <f t="shared" si="62"/>
        <v>28.172871263403856</v>
      </c>
      <c r="S16">
        <f t="shared" si="62"/>
        <v>33.735186038771737</v>
      </c>
      <c r="T16">
        <f t="shared" si="62"/>
        <v>40.246011053717865</v>
      </c>
      <c r="U16">
        <f t="shared" si="62"/>
        <v>47.81523281613336</v>
      </c>
      <c r="V16">
        <f t="shared" si="62"/>
        <v>56.544281901465197</v>
      </c>
      <c r="W16">
        <f t="shared" si="62"/>
        <v>66.515639434932325</v>
      </c>
      <c r="X16">
        <f t="shared" si="62"/>
        <v>77.779126189414981</v>
      </c>
      <c r="Y16">
        <f t="shared" si="62"/>
        <v>90.335076883812803</v>
      </c>
      <c r="Z16">
        <f t="shared" si="62"/>
        <v>104.11516059886183</v>
      </c>
      <c r="AA16">
        <f t="shared" si="62"/>
        <v>118.96256336293874</v>
      </c>
      <c r="AB16" s="43">
        <f t="shared" si="62"/>
        <v>134.61444284498046</v>
      </c>
      <c r="AC16" s="44">
        <f t="shared" si="62"/>
        <v>150.69079284850136</v>
      </c>
      <c r="AD16" s="44">
        <f t="shared" si="62"/>
        <v>166.6947198805629</v>
      </c>
      <c r="AE16" s="44">
        <f t="shared" si="62"/>
        <v>182.02906514146082</v>
      </c>
      <c r="AF16" s="45">
        <f t="shared" si="62"/>
        <v>196.0327017059833</v>
      </c>
      <c r="AG16" s="45">
        <f t="shared" ref="AG16" si="63">$A16*($C16*AF$4)+($B16-$A16)*(AF$17)-($B16/($C16*AF$4))*(AF17^2)</f>
        <v>208.03636182613207</v>
      </c>
      <c r="AH16" s="45">
        <f t="shared" ref="AH16" si="64">$A16*($C16*AG$4)+($B16-$A16)*(AG$17)-($B16/($C16*AG$4))*(AG17^2)</f>
        <v>221.03677350228023</v>
      </c>
      <c r="AI16" s="45">
        <f t="shared" ref="AI16" si="65">$A16*($C16*AH$4)+($B16-$A16)*(AH$17)-($B16/($C16*AH$4))*(AH17^2)</f>
        <v>223.75455941409206</v>
      </c>
      <c r="AJ16" s="45">
        <f t="shared" ref="AJ16" si="66">$A16*($C16*AI$4)+($B16-$A16)*(AI$17)-($B16/($C16*AI$4))*(AI17^2)</f>
        <v>226.65530385892851</v>
      </c>
      <c r="AK16" s="45">
        <f t="shared" ref="AK16" si="67">$A16*($C16*AJ$4)+($B16-$A16)*(AJ$17)-($B16/($C16*AJ$4))*(AJ17^2)</f>
        <v>226.17609900559205</v>
      </c>
      <c r="AL16" s="45">
        <f t="shared" ref="AL16" si="68">$A16*($C16*AK$4)+($B16-$A16)*(AK$17)-($B16/($C16*AK$4))*(AK17^2)</f>
        <v>222.5300636551184</v>
      </c>
      <c r="AM16" s="45">
        <f t="shared" ref="AM16" si="69">$A16*($C16*AL$4)+($B16-$A16)*(AL$17)-($B16/($C16*AL$4))*(AL17^2)</f>
        <v>216.13939645666613</v>
      </c>
      <c r="AN16" s="69">
        <f t="shared" ref="AN16" si="70">$A16*($C16*AM$4)+($B16-$A16)*(AM$17)-($B16/($C16*AM$4))*(AM17^2)</f>
        <v>207.57422973258167</v>
      </c>
      <c r="AO16" s="45">
        <f t="shared" ref="AO16" si="71">$A16*($C16*AN$4)+($B16-$A16)*(AN$17)-($B16/($C16*AN$4))*(AN17^2)</f>
        <v>197.47712433533309</v>
      </c>
      <c r="AP16" s="45">
        <f t="shared" ref="AP16" si="72">$A16*($C16*AO$4)+($B16-$A16)*(AO$17)-($B16/($C16*AO$4))*(AO17^2)</f>
        <v>186.48899226218305</v>
      </c>
      <c r="AQ16" s="45">
        <f t="shared" ref="AQ16" si="73">$A16*($C16*AP$4)+($B16-$A16)*(AP$17)-($B16/($C16*AP$4))*(AP17^2)</f>
        <v>175.18921267069254</v>
      </c>
      <c r="AR16" s="45">
        <f t="shared" ref="AR16" si="74">$A16*($C16*AQ$4)+($B16-$A16)*(AQ$17)-($B16/($C16*AQ$4))*(AQ17^2)</f>
        <v>164.05684383045866</v>
      </c>
      <c r="AS16" s="45">
        <f t="shared" ref="AS16" si="75">$A16*($C16*AR$4)+($B16-$A16)*(AR$17)-($B16/($C16*AR$4))*(AR17^2)</f>
        <v>153.45367731419105</v>
      </c>
      <c r="AT16" s="45">
        <f t="shared" ref="AT16" si="76">$A16*($C16*AS$4)+($B16-$A16)*(AS$17)-($B16/($C16*AS$4))*(AS17^2)</f>
        <v>143.62537204718194</v>
      </c>
      <c r="AU16" s="45">
        <f t="shared" ref="AU16" si="77">$A16*($C16*AT$4)+($B16-$A16)*(AT$17)-($B16/($C16*AT$4))*(AT17^2)</f>
        <v>134.71478095063151</v>
      </c>
      <c r="AV16" s="45">
        <f t="shared" ref="AV16" si="78">$A16*($C16*AU$4)+($B16-$A16)*(AU$17)-($B16/($C16*AU$4))*(AU17^2)</f>
        <v>126.78153073594376</v>
      </c>
      <c r="AW16" s="45">
        <f t="shared" ref="AW16" si="79">$A16*($C16*AV$4)+($B16-$A16)*(AV$17)-($B16/($C16*AV$4))*(AV17^2)</f>
        <v>119.82311632248081</v>
      </c>
      <c r="AX16" s="69">
        <f t="shared" ref="AX16" si="80">$A16*($C16*AW$4)+($B16-$A16)*(AW$17)-($B16/($C16*AW$4))*(AW17^2)</f>
        <v>113.79440204041737</v>
      </c>
      <c r="AY16" s="45">
        <f t="shared" ref="AY16" si="81">$A16*($C16*AX$4)+($B16-$A16)*(AX$17)-($B16/($C16*AX$4))*(AX17^2)</f>
        <v>108.62392205731192</v>
      </c>
      <c r="AZ16" s="45">
        <f t="shared" ref="AZ16" si="82">$A16*($C16*AY$4)+($B16-$A16)*(AY$17)-($B16/($C16*AY$4))*(AY17^2)</f>
        <v>104.22648500644118</v>
      </c>
      <c r="BA16" s="45">
        <f t="shared" ref="BA16" si="83">$A16*($C16*AZ$4)+($B16-$A16)*(AZ$17)-($B16/($C16*AZ$4))*(AZ17^2)</f>
        <v>100.51227614216225</v>
      </c>
      <c r="BB16" s="45">
        <f t="shared" ref="BB16" si="84">$A16*($C16*BA$4)+($B16-$A16)*(BA$17)-($B16/($C16*BA$4))*(BA17^2)</f>
        <v>97.392992202426626</v>
      </c>
      <c r="BC16" s="45">
        <f t="shared" ref="BC16" si="85">$A16*($C16*BB$4)+($B16-$A16)*(BB$17)-($B16/($C16*BB$4))*(BB17^2)</f>
        <v>94.78565037331623</v>
      </c>
      <c r="BD16" s="45">
        <f t="shared" ref="BD16" si="86">$A16*($C16*BC$4)+($B16-$A16)*(BC$17)-($B16/($C16*BC$4))*(BC17^2)</f>
        <v>92.61468301902687</v>
      </c>
      <c r="BE16" s="45">
        <f t="shared" ref="BE16" si="87">$A16*($C16*BD$4)+($B16-$A16)*(BD$17)-($B16/($C16*BD$4))*(BD17^2)</f>
        <v>90.812836710574629</v>
      </c>
      <c r="BF16" s="45">
        <f t="shared" ref="BF16" si="88">$A16*($C16*BE$4)+($B16-$A16)*(BE$17)-($B16/($C16*BE$4))*(BE17^2)</f>
        <v>89.321282871107769</v>
      </c>
      <c r="BG16" s="45">
        <f t="shared" ref="BG16" si="89">$A16*($C16*BF$4)+($B16-$A16)*(BF$17)-($B16/($C16*BF$4))*(BF17^2)</f>
        <v>88.089242376118818</v>
      </c>
      <c r="BH16" s="69">
        <f t="shared" ref="BH16" si="90">$A16*($C16*BG$4)+($B16-$A16)*(BG$17)-($B16/($C16*BG$4))*(BG17^2)</f>
        <v>87.073338205484788</v>
      </c>
    </row>
    <row r="17" spans="1:62" ht="15.75" thickBot="1" x14ac:dyDescent="0.3">
      <c r="A17" s="13" t="s">
        <v>68</v>
      </c>
      <c r="B17" s="65">
        <f>AN17</f>
        <v>3365.8851926516263</v>
      </c>
      <c r="C17" s="74">
        <f>AN17/$AN$4</f>
        <v>0.10056156161942859</v>
      </c>
      <c r="D17" s="4" t="s">
        <v>8</v>
      </c>
      <c r="F17" s="6">
        <f>E$3+F16</f>
        <v>2.4843078057305439</v>
      </c>
      <c r="G17" s="6">
        <f>F17+G16</f>
        <v>5.595928549209936</v>
      </c>
      <c r="H17" s="6">
        <f t="shared" ref="H17:AF17" si="91">G17+H16</f>
        <v>9.4818593558800295</v>
      </c>
      <c r="I17" s="6">
        <f t="shared" si="91"/>
        <v>14.30327166611972</v>
      </c>
      <c r="J17" s="6">
        <f t="shared" si="91"/>
        <v>20.25365021916852</v>
      </c>
      <c r="K17" s="6">
        <f t="shared" si="91"/>
        <v>27.564742191260112</v>
      </c>
      <c r="L17" s="6">
        <f t="shared" si="91"/>
        <v>36.513371231008691</v>
      </c>
      <c r="M17" s="6">
        <f t="shared" si="91"/>
        <v>47.429137169787445</v>
      </c>
      <c r="N17" s="6">
        <f t="shared" si="91"/>
        <v>60.702965256549774</v>
      </c>
      <c r="O17" s="6">
        <f t="shared" si="91"/>
        <v>76.796379882129713</v>
      </c>
      <c r="P17" s="6">
        <f t="shared" si="91"/>
        <v>96.251245902116011</v>
      </c>
      <c r="Q17" s="6">
        <f t="shared" si="91"/>
        <v>119.69953323529427</v>
      </c>
      <c r="R17" s="6">
        <f t="shared" si="91"/>
        <v>147.87240449869813</v>
      </c>
      <c r="S17" s="6">
        <f t="shared" si="91"/>
        <v>181.60759053746986</v>
      </c>
      <c r="T17" s="6">
        <f t="shared" si="91"/>
        <v>221.85360159118773</v>
      </c>
      <c r="U17" s="6">
        <f t="shared" si="91"/>
        <v>269.66883440732107</v>
      </c>
      <c r="V17" s="6">
        <f t="shared" si="91"/>
        <v>326.21311630878625</v>
      </c>
      <c r="W17" s="6">
        <f t="shared" si="91"/>
        <v>392.72875574371858</v>
      </c>
      <c r="X17" s="6">
        <f t="shared" si="91"/>
        <v>470.50788193313355</v>
      </c>
      <c r="Y17" s="6">
        <f t="shared" si="91"/>
        <v>560.84295881694629</v>
      </c>
      <c r="Z17" s="6">
        <f t="shared" si="91"/>
        <v>664.95811941580814</v>
      </c>
      <c r="AA17" s="6">
        <f t="shared" si="91"/>
        <v>783.92068277874682</v>
      </c>
      <c r="AB17" s="49">
        <f t="shared" si="91"/>
        <v>918.53512562372725</v>
      </c>
      <c r="AC17" s="50">
        <f t="shared" si="91"/>
        <v>1069.2259184722286</v>
      </c>
      <c r="AD17" s="50">
        <f t="shared" si="91"/>
        <v>1235.9206383527915</v>
      </c>
      <c r="AE17" s="50">
        <f t="shared" si="91"/>
        <v>1417.9497034942524</v>
      </c>
      <c r="AF17" s="51">
        <f t="shared" si="91"/>
        <v>1613.9824052002357</v>
      </c>
      <c r="AG17" s="51">
        <f t="shared" ref="AG17" si="92">AF17+AG16</f>
        <v>1822.0187670263676</v>
      </c>
      <c r="AH17" s="51">
        <f t="shared" ref="AH17" si="93">AG17+AH16</f>
        <v>2043.055540528648</v>
      </c>
      <c r="AI17" s="51">
        <f t="shared" ref="AI17" si="94">AH17+AI16</f>
        <v>2266.8100999427402</v>
      </c>
      <c r="AJ17" s="51">
        <f t="shared" ref="AJ17" si="95">AI17+AJ16</f>
        <v>2493.4654038016688</v>
      </c>
      <c r="AK17" s="51">
        <f t="shared" ref="AK17" si="96">AJ17+AK16</f>
        <v>2719.6415028072606</v>
      </c>
      <c r="AL17" s="51">
        <f t="shared" ref="AL17" si="97">AK17+AL16</f>
        <v>2942.1715664623789</v>
      </c>
      <c r="AM17" s="51">
        <f t="shared" ref="AM17" si="98">AL17+AM16</f>
        <v>3158.3109629190449</v>
      </c>
      <c r="AN17" s="70">
        <f t="shared" ref="AN17" si="99">AM17+AN16</f>
        <v>3365.8851926516263</v>
      </c>
      <c r="AO17" s="51">
        <f t="shared" ref="AO17" si="100">AN17+AO16</f>
        <v>3563.3623169869593</v>
      </c>
      <c r="AP17" s="51">
        <f t="shared" ref="AP17" si="101">AO17+AP16</f>
        <v>3749.8513092491421</v>
      </c>
      <c r="AQ17" s="51">
        <f t="shared" ref="AQ17" si="102">AP17+AQ16</f>
        <v>3925.0405219198346</v>
      </c>
      <c r="AR17" s="51">
        <f t="shared" ref="AR17" si="103">AQ17+AR16</f>
        <v>4089.0973657502932</v>
      </c>
      <c r="AS17" s="51">
        <f t="shared" ref="AS17" si="104">AR17+AS16</f>
        <v>4242.5510430644845</v>
      </c>
      <c r="AT17" s="51">
        <f t="shared" ref="AT17" si="105">AS17+AT16</f>
        <v>4386.1764151116668</v>
      </c>
      <c r="AU17" s="51">
        <f t="shared" ref="AU17" si="106">AT17+AU16</f>
        <v>4520.8911960622981</v>
      </c>
      <c r="AV17" s="51">
        <f t="shared" ref="AV17" si="107">AU17+AV16</f>
        <v>4647.6727267982424</v>
      </c>
      <c r="AW17" s="51">
        <f t="shared" ref="AW17" si="108">AV17+AW16</f>
        <v>4767.4958431207233</v>
      </c>
      <c r="AX17" s="70">
        <f t="shared" ref="AX17" si="109">AW17+AX16</f>
        <v>4881.2902451611408</v>
      </c>
      <c r="AY17" s="51">
        <f t="shared" ref="AY17" si="110">AX17+AY16</f>
        <v>4989.9141672184523</v>
      </c>
      <c r="AZ17" s="51">
        <f t="shared" ref="AZ17" si="111">AY17+AZ16</f>
        <v>5094.1406522248935</v>
      </c>
      <c r="BA17" s="51">
        <f t="shared" ref="BA17" si="112">AZ17+BA16</f>
        <v>5194.6529283670561</v>
      </c>
      <c r="BB17" s="51">
        <f t="shared" ref="BB17" si="113">BA17+BB16</f>
        <v>5292.0459205694824</v>
      </c>
      <c r="BC17" s="51">
        <f t="shared" ref="BC17" si="114">BB17+BC16</f>
        <v>5386.8315709427989</v>
      </c>
      <c r="BD17" s="51">
        <f t="shared" ref="BD17" si="115">BC17+BD16</f>
        <v>5479.4462539618253</v>
      </c>
      <c r="BE17" s="51">
        <f t="shared" ref="BE17" si="116">BD17+BE16</f>
        <v>5570.2590906723999</v>
      </c>
      <c r="BF17" s="51">
        <f t="shared" ref="BF17" si="117">BE17+BF16</f>
        <v>5659.5803735435074</v>
      </c>
      <c r="BG17" s="51">
        <f t="shared" ref="BG17" si="118">BF17+BG16</f>
        <v>5747.6696159196263</v>
      </c>
      <c r="BH17" s="70">
        <f t="shared" ref="BH17" si="119">BG17+BH16</f>
        <v>5834.7429541251113</v>
      </c>
    </row>
    <row r="18" spans="1:62" ht="15.75" thickBot="1" x14ac:dyDescent="0.3">
      <c r="A18" s="13" t="s">
        <v>69</v>
      </c>
      <c r="B18" s="17">
        <f>AX17</f>
        <v>4881.2902451611408</v>
      </c>
      <c r="C18" s="73">
        <f>AX17/$AX$4</f>
        <v>0.12383883935925367</v>
      </c>
      <c r="D18" s="4" t="s">
        <v>9</v>
      </c>
      <c r="E18" s="5">
        <f>SUM(F18:AF18)</f>
        <v>9740048.6149563566</v>
      </c>
      <c r="F18">
        <f>(F3-F17)^2</f>
        <v>6.1024206550532556</v>
      </c>
      <c r="G18">
        <f t="shared" ref="G18:AF18" si="120">(G3-G17)^2</f>
        <v>31.146763471386524</v>
      </c>
      <c r="H18">
        <f t="shared" si="120"/>
        <v>89.602493345301482</v>
      </c>
      <c r="I18">
        <f>(I3-I17)^2</f>
        <v>204.09755811817513</v>
      </c>
      <c r="J18">
        <f t="shared" si="120"/>
        <v>409.48153979253493</v>
      </c>
      <c r="K18">
        <f t="shared" si="120"/>
        <v>758.7679128673675</v>
      </c>
      <c r="L18">
        <f t="shared" si="120"/>
        <v>1331.6931580617506</v>
      </c>
      <c r="M18">
        <f t="shared" si="120"/>
        <v>2247.2470300863633</v>
      </c>
      <c r="N18">
        <f t="shared" si="120"/>
        <v>3681.3300599530085</v>
      </c>
      <c r="O18">
        <f t="shared" si="120"/>
        <v>5892.923548447684</v>
      </c>
      <c r="P18">
        <f t="shared" si="120"/>
        <v>9257.5659754964563</v>
      </c>
      <c r="Q18">
        <f t="shared" si="120"/>
        <v>14318.643214154963</v>
      </c>
      <c r="R18">
        <f t="shared" si="120"/>
        <v>21809.206513090099</v>
      </c>
      <c r="S18">
        <f t="shared" si="120"/>
        <v>32735.878592237583</v>
      </c>
      <c r="T18">
        <f t="shared" si="120"/>
        <v>48377.079414366803</v>
      </c>
      <c r="U18">
        <f t="shared" si="120"/>
        <v>67015.299717870919</v>
      </c>
      <c r="V18">
        <f t="shared" si="120"/>
        <v>94464.893107016847</v>
      </c>
      <c r="W18">
        <f t="shared" si="120"/>
        <v>137745.01520547169</v>
      </c>
      <c r="X18">
        <f t="shared" si="120"/>
        <v>200884.56840705703</v>
      </c>
      <c r="Y18">
        <f t="shared" si="120"/>
        <v>289337.22633584664</v>
      </c>
      <c r="Z18">
        <f t="shared" si="120"/>
        <v>413261.03313749249</v>
      </c>
      <c r="AA18">
        <f t="shared" si="120"/>
        <v>576905.54268843564</v>
      </c>
      <c r="AB18" s="43">
        <f t="shared" si="120"/>
        <v>802603.34960132674</v>
      </c>
      <c r="AC18" s="44">
        <f t="shared" si="120"/>
        <v>1093147.6569957971</v>
      </c>
      <c r="AD18" s="44">
        <f t="shared" si="120"/>
        <v>1466470.4735256694</v>
      </c>
      <c r="AE18" s="44">
        <f t="shared" si="120"/>
        <v>1940200.2279088532</v>
      </c>
      <c r="AF18" s="45">
        <f t="shared" si="120"/>
        <v>2516862.5621313732</v>
      </c>
    </row>
    <row r="19" spans="1:62" ht="15.75" thickBot="1" x14ac:dyDescent="0.3">
      <c r="A19" s="13" t="s">
        <v>70</v>
      </c>
      <c r="B19" s="66">
        <f>BH17</f>
        <v>5834.7429541251113</v>
      </c>
      <c r="C19" s="75">
        <f>BH17/$BH$4</f>
        <v>0.12862607660146952</v>
      </c>
      <c r="D19" s="4" t="s">
        <v>10</v>
      </c>
      <c r="E19" s="5">
        <f>SUM(F19:AF19)</f>
        <v>10522.99050326305</v>
      </c>
      <c r="F19">
        <f>SQRT(F18)</f>
        <v>2.4703078057305441</v>
      </c>
      <c r="G19">
        <f t="shared" ref="G19:AF19" si="121">SQRT(G18)</f>
        <v>5.5809285492099363</v>
      </c>
      <c r="H19">
        <f t="shared" si="121"/>
        <v>9.4658593558800295</v>
      </c>
      <c r="I19">
        <f t="shared" si="121"/>
        <v>14.28627166611972</v>
      </c>
      <c r="J19">
        <f t="shared" si="121"/>
        <v>20.235650219168519</v>
      </c>
      <c r="K19">
        <f t="shared" si="121"/>
        <v>27.545742191260114</v>
      </c>
      <c r="L19">
        <f t="shared" si="121"/>
        <v>36.49237123100869</v>
      </c>
      <c r="M19">
        <f t="shared" si="121"/>
        <v>47.405137169787444</v>
      </c>
      <c r="N19">
        <f t="shared" si="121"/>
        <v>60.673965256549771</v>
      </c>
      <c r="O19">
        <f t="shared" si="121"/>
        <v>76.765379882129707</v>
      </c>
      <c r="P19">
        <f t="shared" si="121"/>
        <v>96.216245902116015</v>
      </c>
      <c r="Q19">
        <f t="shared" si="121"/>
        <v>119.66053323529427</v>
      </c>
      <c r="R19">
        <f t="shared" si="121"/>
        <v>147.67940449869812</v>
      </c>
      <c r="S19">
        <f t="shared" si="121"/>
        <v>180.93059053746987</v>
      </c>
      <c r="T19">
        <f t="shared" si="121"/>
        <v>219.94790159118773</v>
      </c>
      <c r="U19">
        <f t="shared" si="121"/>
        <v>258.87313440732106</v>
      </c>
      <c r="V19">
        <f t="shared" si="121"/>
        <v>307.35141630878627</v>
      </c>
      <c r="W19">
        <f t="shared" si="121"/>
        <v>371.14015574371859</v>
      </c>
      <c r="X19">
        <f t="shared" si="121"/>
        <v>448.20148193313355</v>
      </c>
      <c r="Y19">
        <f t="shared" si="121"/>
        <v>537.90075881694634</v>
      </c>
      <c r="Z19">
        <f t="shared" si="121"/>
        <v>642.85381941580818</v>
      </c>
      <c r="AA19">
        <f t="shared" si="121"/>
        <v>759.54298277874682</v>
      </c>
      <c r="AB19" s="43">
        <f t="shared" si="121"/>
        <v>895.88132562372721</v>
      </c>
      <c r="AC19" s="44">
        <f t="shared" si="121"/>
        <v>1045.5370184722285</v>
      </c>
      <c r="AD19" s="44">
        <f t="shared" si="121"/>
        <v>1210.9791383527916</v>
      </c>
      <c r="AE19" s="44">
        <f t="shared" si="121"/>
        <v>1392.9107034942524</v>
      </c>
      <c r="AF19" s="45">
        <f t="shared" si="121"/>
        <v>1586.4622788239792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1.0000000000000009E-3</v>
      </c>
      <c r="G23" s="3">
        <f t="shared" ref="G23:AF23" si="122">G$3-F$3</f>
        <v>9.9999999999999915E-4</v>
      </c>
      <c r="H23" s="3">
        <f t="shared" si="122"/>
        <v>1.0000000000000009E-3</v>
      </c>
      <c r="I23" s="3">
        <f t="shared" si="122"/>
        <v>1.0000000000000009E-3</v>
      </c>
      <c r="J23" s="3">
        <f t="shared" si="122"/>
        <v>9.9999999999999742E-4</v>
      </c>
      <c r="K23" s="3">
        <f t="shared" si="122"/>
        <v>1.0000000000000009E-3</v>
      </c>
      <c r="L23" s="3">
        <f t="shared" si="122"/>
        <v>2.0000000000000018E-3</v>
      </c>
      <c r="M23" s="3">
        <f t="shared" si="122"/>
        <v>2.9999999999999992E-3</v>
      </c>
      <c r="N23" s="3">
        <f t="shared" si="122"/>
        <v>5.000000000000001E-3</v>
      </c>
      <c r="O23" s="3">
        <f t="shared" si="122"/>
        <v>1.9999999999999983E-3</v>
      </c>
      <c r="P23" s="3">
        <f t="shared" si="122"/>
        <v>4.0000000000000036E-3</v>
      </c>
      <c r="Q23" s="3">
        <f t="shared" si="122"/>
        <v>3.9999999999999966E-3</v>
      </c>
      <c r="R23" s="3">
        <f t="shared" si="122"/>
        <v>0.154</v>
      </c>
      <c r="S23" s="3">
        <f t="shared" si="122"/>
        <v>0.48400000000000004</v>
      </c>
      <c r="T23" s="3">
        <f t="shared" si="122"/>
        <v>1.2286999999999999</v>
      </c>
      <c r="U23" s="3">
        <f t="shared" si="122"/>
        <v>8.89</v>
      </c>
      <c r="V23" s="3">
        <f t="shared" si="122"/>
        <v>8.0659999999999989</v>
      </c>
      <c r="W23" s="3">
        <f t="shared" si="122"/>
        <v>2.7269000000000005</v>
      </c>
      <c r="X23" s="3">
        <f t="shared" si="122"/>
        <v>0.71780000000000044</v>
      </c>
      <c r="Y23" s="3">
        <f t="shared" si="122"/>
        <v>0.6357999999999997</v>
      </c>
      <c r="Z23" s="3">
        <f t="shared" si="122"/>
        <v>-0.8379000000000012</v>
      </c>
      <c r="AA23" s="3">
        <f t="shared" si="122"/>
        <v>2.2734000000000023</v>
      </c>
      <c r="AB23" s="46">
        <f t="shared" si="122"/>
        <v>-1.7239000000000004</v>
      </c>
      <c r="AC23" s="47">
        <f t="shared" si="122"/>
        <v>1.0350999999999999</v>
      </c>
      <c r="AD23" s="47">
        <f t="shared" si="122"/>
        <v>1.252600000000001</v>
      </c>
      <c r="AE23" s="47">
        <f t="shared" si="122"/>
        <v>9.7500000000000142E-2</v>
      </c>
      <c r="AF23" s="48">
        <f t="shared" si="122"/>
        <v>2.4811263762565794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1.7962545158968344</v>
      </c>
      <c r="G24">
        <f>$A24*($C24/($C24+F5))*F$4+($B24-$A24)*(F$25)-($B24/(($C24/($C24+F5))*F$4)*(F$25^2))</f>
        <v>2.3862092062084361</v>
      </c>
      <c r="H24">
        <f t="shared" ref="H24:AF24" si="123">$A24*($C24/($C24+G5))*G$4+($B24-$A24)*(G$25)-($B24/(($C24/($C24+G5))*G$4)*(G$25^2))</f>
        <v>3.1194107053089057</v>
      </c>
      <c r="I24">
        <f t="shared" si="123"/>
        <v>4.0266000023629536</v>
      </c>
      <c r="J24">
        <f t="shared" si="123"/>
        <v>5.1443852240389321</v>
      </c>
      <c r="K24">
        <f t="shared" si="123"/>
        <v>6.5161103067514468</v>
      </c>
      <c r="L24">
        <f t="shared" si="123"/>
        <v>8.1927455161799134</v>
      </c>
      <c r="M24">
        <f t="shared" si="123"/>
        <v>10.233745189087784</v>
      </c>
      <c r="N24">
        <f t="shared" si="123"/>
        <v>12.70778945188651</v>
      </c>
      <c r="O24">
        <f t="shared" si="123"/>
        <v>15.693289695381001</v>
      </c>
      <c r="P24">
        <f t="shared" si="123"/>
        <v>19.278492009180138</v>
      </c>
      <c r="Q24">
        <f t="shared" si="123"/>
        <v>23.56095990330553</v>
      </c>
      <c r="R24">
        <f t="shared" si="123"/>
        <v>28.646161440483858</v>
      </c>
      <c r="S24">
        <f t="shared" si="123"/>
        <v>34.644834480911669</v>
      </c>
      <c r="T24">
        <f t="shared" si="123"/>
        <v>41.668771009368889</v>
      </c>
      <c r="U24">
        <f t="shared" si="123"/>
        <v>49.824668594585837</v>
      </c>
      <c r="V24">
        <f t="shared" si="123"/>
        <v>59.205772574918655</v>
      </c>
      <c r="W24">
        <f t="shared" si="123"/>
        <v>69.881210565349505</v>
      </c>
      <c r="X24">
        <f t="shared" si="123"/>
        <v>81.883234114850737</v>
      </c>
      <c r="Y24">
        <f t="shared" si="123"/>
        <v>95.19304963558487</v>
      </c>
      <c r="Z24">
        <f t="shared" si="123"/>
        <v>109.72652750235639</v>
      </c>
      <c r="AA24">
        <f t="shared" si="123"/>
        <v>125.32175310316265</v>
      </c>
      <c r="AB24" s="43">
        <f t="shared" si="123"/>
        <v>141.73097940671818</v>
      </c>
      <c r="AC24" s="44">
        <f t="shared" si="123"/>
        <v>158.61983451664179</v>
      </c>
      <c r="AD24" s="44">
        <f t="shared" si="123"/>
        <v>175.57636905724536</v>
      </c>
      <c r="AE24" s="44">
        <f t="shared" si="123"/>
        <v>192.13148538520636</v>
      </c>
      <c r="AF24" s="45">
        <f t="shared" si="123"/>
        <v>207.79043597764201</v>
      </c>
      <c r="AG24" s="45">
        <f t="shared" ref="AG24" si="124">$A24*($C24/($C24+AF5))*AF$4+($B24-$A24)*(AF$25)-($B24/(($C24/($C24+AF5))*AF$4)*(AF$25^2))</f>
        <v>222.07266571964797</v>
      </c>
      <c r="AH24" s="45">
        <f t="shared" ref="AH24" si="125">$A24*($C24/($C24+AG5))*AG$4+($B24-$A24)*(AG$25)-($B24/(($C24/($C24+AG5))*AG$4)*(AG$25^2))</f>
        <v>238.99393632462881</v>
      </c>
      <c r="AI24" s="45">
        <f t="shared" ref="AI24" si="126">$A24*($C24/($C24+AH5))*AH$4+($B24-$A24)*(AH$25)-($B24/(($C24/($C24+AH5))*AH$4)*(AH$25^2))</f>
        <v>244.86369881383251</v>
      </c>
      <c r="AJ24" s="45">
        <f t="shared" ref="AJ24" si="127">$A24*($C24/($C24+AI5))*AI$4+($B24-$A24)*(AI$25)-($B24/(($C24/($C24+AI5))*AI$4)*(AI$25^2))</f>
        <v>252.82299698367774</v>
      </c>
      <c r="AK24" s="45">
        <f t="shared" ref="AK24" si="128">$A24*($C24/($C24+AJ5))*AJ$4+($B24-$A24)*(AJ$25)-($B24/(($C24/($C24+AJ5))*AJ$4)*(AJ$25^2))</f>
        <v>258.40215709815305</v>
      </c>
      <c r="AL24" s="45">
        <f t="shared" ref="AL24" si="129">$A24*($C24/($C24+AK5))*AK$4+($B24-$A24)*(AK$25)-($B24/(($C24/($C24+AK5))*AK$4)*(AK$25^2))</f>
        <v>261.68049648299581</v>
      </c>
      <c r="AM24" s="45">
        <f t="shared" ref="AM24" si="130">$A24*($C24/($C24+AL5))*AL$4+($B24-$A24)*(AL$25)-($B24/(($C24/($C24+AL5))*AL$4)*(AL$25^2))</f>
        <v>262.85303757599638</v>
      </c>
      <c r="AN24" s="69">
        <f t="shared" ref="AN24" si="131">$A24*($C24/($C24+AM5))*AM$4+($B24-$A24)*(AM$25)-($B24/(($C24/($C24+AM5))*AM$4)*(AM$25^2))</f>
        <v>262.19962335598507</v>
      </c>
      <c r="AO24" s="45">
        <f t="shared" ref="AO24" si="132">$A24*($C24/($C24+AN5))*AN$4+($B24-$A24)*(AN$25)-($B24/(($C24/($C24+AN5))*AN$4)*(AN$25^2))</f>
        <v>260.04915634532313</v>
      </c>
      <c r="AP24" s="45">
        <f t="shared" ref="AP24" si="133">$A24*($C24/($C24+AO5))*AO$4+($B24-$A24)*(AO$25)-($B24/(($C24/($C24+AO5))*AO$4)*(AO$25^2))</f>
        <v>256.74500495529264</v>
      </c>
      <c r="AQ24" s="45">
        <f t="shared" ref="AQ24" si="134">$A24*($C24/($C24+AP5))*AP$4+($B24-$A24)*(AP$25)-($B24/(($C24/($C24+AP5))*AP$4)*(AP$25^2))</f>
        <v>252.61615568142008</v>
      </c>
      <c r="AR24" s="45">
        <f t="shared" ref="AR24" si="135">$A24*($C24/($C24+AQ5))*AQ$4+($B24-$A24)*(AQ$25)-($B24/(($C24/($C24+AQ5))*AQ$4)*(AQ$25^2))</f>
        <v>247.95659414842419</v>
      </c>
      <c r="AS24" s="45">
        <f t="shared" ref="AS24" si="136">$A24*($C24/($C24+AR5))*AR$4+($B24-$A24)*(AR$25)-($B24/(($C24/($C24+AR5))*AR$4)*(AR$25^2))</f>
        <v>243.01337002156163</v>
      </c>
      <c r="AT24" s="45">
        <f t="shared" ref="AT24" si="137">$A24*($C24/($C24+AS5))*AS$4+($B24-$A24)*(AS$25)-($B24/(($C24/($C24+AS5))*AS$4)*(AS$25^2))</f>
        <v>237.98230464831408</v>
      </c>
      <c r="AU24" s="45">
        <f t="shared" ref="AU24" si="138">$A24*($C24/($C24+AT5))*AT$4+($B24-$A24)*(AT$25)-($B24/(($C24/($C24+AT5))*AT$4)*(AT$25^2))</f>
        <v>233.00949585147464</v>
      </c>
      <c r="AV24" s="45">
        <f t="shared" ref="AV24" si="139">$A24*($C24/($C24+AU5))*AU$4+($B24-$A24)*(AU$25)-($B24/(($C24/($C24+AU5))*AU$4)*(AU$25^2))</f>
        <v>228.19658202335279</v>
      </c>
      <c r="AW24" s="45">
        <f t="shared" ref="AW24" si="140">$A24*($C24/($C24+AV5))*AV$4+($B24-$A24)*(AV$25)-($B24/(($C24/($C24+AV5))*AV$4)*(AV$25^2))</f>
        <v>223.60794887637189</v>
      </c>
      <c r="AX24" s="69">
        <f t="shared" ref="AX24" si="141">$A24*($C24/($C24+AW5))*AW$4+($B24-$A24)*(AW$25)-($B24/(($C24/($C24+AW5))*AW$4)*(AW$25^2))</f>
        <v>219.27848535843168</v>
      </c>
      <c r="AY24" s="45">
        <f t="shared" ref="AY24" si="142">$A24*($C24/($C24+AX5))*AX$4+($B24-$A24)*(AX$25)-($B24/(($C24/($C24+AX5))*AX$4)*(AX$25^2))</f>
        <v>215.22095718303808</v>
      </c>
      <c r="AZ24" s="45">
        <f t="shared" ref="AZ24" si="143">$A24*($C24/($C24+AY5))*AY$4+($B24-$A24)*(AY$25)-($B24/(($C24/($C24+AY5))*AY$4)*(AY$25^2))</f>
        <v>211.43247005365606</v>
      </c>
      <c r="BA24" s="45">
        <f t="shared" ref="BA24" si="144">$A24*($C24/($C24+AZ5))*AZ$4+($B24-$A24)*(AZ$25)-($B24/(($C24/($C24+AZ5))*AZ$4)*(AZ$25^2))</f>
        <v>207.89979968554803</v>
      </c>
      <c r="BB24" s="45">
        <f t="shared" ref="BB24" si="145">$A24*($C24/($C24+BA5))*BA$4+($B24-$A24)*(BA$25)-($B24/(($C24/($C24+BA5))*BA$4)*(BA$25^2))</f>
        <v>204.60356942234739</v>
      </c>
      <c r="BC24" s="45">
        <f t="shared" ref="BC24" si="146">$A24*($C24/($C24+BB5))*BB$4+($B24-$A24)*(BB$25)-($B24/(($C24/($C24+BB5))*BB$4)*(BB$25^2))</f>
        <v>201.52137507207158</v>
      </c>
      <c r="BD24" s="45">
        <f t="shared" ref="BD24" si="147">$A24*($C24/($C24+BC5))*BC$4+($B24-$A24)*(BC$25)-($B24/(($C24/($C24+BC5))*BC$4)*(BC$25^2))</f>
        <v>198.63001313844734</v>
      </c>
      <c r="BE24" s="45">
        <f t="shared" ref="BE24" si="148">$A24*($C24/($C24+BD5))*BD$4+($B24-$A24)*(BD$25)-($B24/(($C24/($C24+BD5))*BD$4)*(BD$25^2))</f>
        <v>195.90698423017307</v>
      </c>
      <c r="BF24" s="45">
        <f t="shared" ref="BF24" si="149">$A24*($C24/($C24+BE5))*BE$4+($B24-$A24)*(BE$25)-($B24/(($C24/($C24+BE5))*BE$4)*(BE$25^2))</f>
        <v>193.3314350434739</v>
      </c>
      <c r="BG24" s="45">
        <f t="shared" ref="BG24" si="150">$A24*($C24/($C24+BF5))*BF$4+($B24-$A24)*(BF$25)-($B24/(($C24/($C24+BF5))*BF$4)*(BF$25^2))</f>
        <v>190.88468193415224</v>
      </c>
      <c r="BH24" s="69">
        <f t="shared" ref="BH24" si="151">$A24*($C24/($C24+BG5))*BG$4+($B24-$A24)*(BG$25)-($B24/(($C24/($C24+BG5))*BG$4)*(BG$25^2))</f>
        <v>188.55043444604212</v>
      </c>
    </row>
    <row r="25" spans="1:62" ht="15.75" thickBot="1" x14ac:dyDescent="0.3">
      <c r="A25" s="13" t="s">
        <v>68</v>
      </c>
      <c r="B25" s="65">
        <f>AN25</f>
        <v>3688.4026914455326</v>
      </c>
      <c r="C25" s="74">
        <f>AN25/$AN$4</f>
        <v>0.11019732204260481</v>
      </c>
      <c r="D25" s="4" t="s">
        <v>8</v>
      </c>
      <c r="F25" s="6">
        <f>E$3+F24</f>
        <v>1.8092545158968343</v>
      </c>
      <c r="G25" s="6">
        <f>F$25+G24</f>
        <v>4.19546372210527</v>
      </c>
      <c r="H25" s="6">
        <f t="shared" ref="H25:BH25" si="152">G$25+H24</f>
        <v>7.3148744274141757</v>
      </c>
      <c r="I25" s="6">
        <f t="shared" si="152"/>
        <v>11.341474429777129</v>
      </c>
      <c r="J25" s="6">
        <f t="shared" si="152"/>
        <v>16.48585965381606</v>
      </c>
      <c r="K25" s="6">
        <f t="shared" si="152"/>
        <v>23.001969960567507</v>
      </c>
      <c r="L25" s="6">
        <f t="shared" si="152"/>
        <v>31.194715476747419</v>
      </c>
      <c r="M25" s="6">
        <f t="shared" si="152"/>
        <v>41.428460665835203</v>
      </c>
      <c r="N25" s="6">
        <f t="shared" si="152"/>
        <v>54.136250117721715</v>
      </c>
      <c r="O25" s="6">
        <f t="shared" si="152"/>
        <v>69.829539813102713</v>
      </c>
      <c r="P25" s="6">
        <f t="shared" si="152"/>
        <v>89.108031822282854</v>
      </c>
      <c r="Q25" s="6">
        <f t="shared" si="152"/>
        <v>112.66899172558838</v>
      </c>
      <c r="R25" s="6">
        <f t="shared" si="152"/>
        <v>141.31515316607224</v>
      </c>
      <c r="S25" s="6">
        <f t="shared" si="152"/>
        <v>175.9599876469839</v>
      </c>
      <c r="T25" s="6">
        <f t="shared" si="152"/>
        <v>217.6287586563528</v>
      </c>
      <c r="U25" s="6">
        <f t="shared" si="152"/>
        <v>267.45342725093866</v>
      </c>
      <c r="V25" s="6">
        <f t="shared" si="152"/>
        <v>326.65919982585729</v>
      </c>
      <c r="W25" s="6">
        <f t="shared" si="152"/>
        <v>396.54041039120682</v>
      </c>
      <c r="X25" s="6">
        <f t="shared" si="152"/>
        <v>478.42364450605754</v>
      </c>
      <c r="Y25" s="6">
        <f t="shared" si="152"/>
        <v>573.61669414164237</v>
      </c>
      <c r="Z25" s="6">
        <f t="shared" si="152"/>
        <v>683.34322164399873</v>
      </c>
      <c r="AA25" s="6">
        <f t="shared" si="152"/>
        <v>808.66497474716141</v>
      </c>
      <c r="AB25" s="6">
        <f t="shared" si="152"/>
        <v>950.39595415387953</v>
      </c>
      <c r="AC25" s="6">
        <f t="shared" si="152"/>
        <v>1109.0157886705213</v>
      </c>
      <c r="AD25" s="6">
        <f t="shared" si="152"/>
        <v>1284.5921577277666</v>
      </c>
      <c r="AE25" s="6">
        <f t="shared" si="152"/>
        <v>1476.7236431129729</v>
      </c>
      <c r="AF25" s="6">
        <f t="shared" si="152"/>
        <v>1684.5140790906148</v>
      </c>
      <c r="AG25" s="6">
        <f t="shared" si="152"/>
        <v>1906.5867448102629</v>
      </c>
      <c r="AH25" s="6">
        <f t="shared" si="152"/>
        <v>2145.5806811348916</v>
      </c>
      <c r="AI25" s="6">
        <f t="shared" si="152"/>
        <v>2390.444379948724</v>
      </c>
      <c r="AJ25" s="6">
        <f t="shared" si="152"/>
        <v>2643.2673769324019</v>
      </c>
      <c r="AK25" s="6">
        <f t="shared" si="152"/>
        <v>2901.669534030555</v>
      </c>
      <c r="AL25" s="6">
        <f t="shared" si="152"/>
        <v>3163.3500305135508</v>
      </c>
      <c r="AM25" s="6">
        <f t="shared" si="152"/>
        <v>3426.2030680895473</v>
      </c>
      <c r="AN25" s="71">
        <f t="shared" si="152"/>
        <v>3688.4026914455326</v>
      </c>
      <c r="AO25" s="6">
        <f t="shared" si="152"/>
        <v>3948.4518477908559</v>
      </c>
      <c r="AP25" s="6">
        <f t="shared" si="152"/>
        <v>4205.1968527461486</v>
      </c>
      <c r="AQ25" s="6">
        <f t="shared" si="152"/>
        <v>4457.813008427569</v>
      </c>
      <c r="AR25" s="6">
        <f t="shared" si="152"/>
        <v>4705.7696025759933</v>
      </c>
      <c r="AS25" s="6">
        <f t="shared" si="152"/>
        <v>4948.7829725975553</v>
      </c>
      <c r="AT25" s="6">
        <f t="shared" si="152"/>
        <v>5186.7652772458696</v>
      </c>
      <c r="AU25" s="6">
        <f t="shared" si="152"/>
        <v>5419.7747730973442</v>
      </c>
      <c r="AV25" s="6">
        <f t="shared" si="152"/>
        <v>5647.9713551206969</v>
      </c>
      <c r="AW25" s="6">
        <f t="shared" si="152"/>
        <v>5871.5793039970686</v>
      </c>
      <c r="AX25" s="71">
        <f t="shared" si="152"/>
        <v>6090.8577893555002</v>
      </c>
      <c r="AY25" s="6">
        <f t="shared" si="152"/>
        <v>6306.0787465385383</v>
      </c>
      <c r="AZ25" s="6">
        <f t="shared" si="152"/>
        <v>6517.5112165921946</v>
      </c>
      <c r="BA25" s="6">
        <f t="shared" si="152"/>
        <v>6725.4110162777424</v>
      </c>
      <c r="BB25" s="6">
        <f t="shared" si="152"/>
        <v>6930.0145857000898</v>
      </c>
      <c r="BC25" s="6">
        <f t="shared" si="152"/>
        <v>7131.5359607721612</v>
      </c>
      <c r="BD25" s="6">
        <f t="shared" si="152"/>
        <v>7330.165973910609</v>
      </c>
      <c r="BE25" s="6">
        <f t="shared" si="152"/>
        <v>7526.0729581407822</v>
      </c>
      <c r="BF25" s="6">
        <f>BE$25+BF24</f>
        <v>7719.4043931842562</v>
      </c>
      <c r="BG25" s="6">
        <f t="shared" si="152"/>
        <v>7910.2890751184086</v>
      </c>
      <c r="BH25" s="71">
        <f t="shared" si="152"/>
        <v>8098.839509564451</v>
      </c>
    </row>
    <row r="26" spans="1:62" ht="15.75" thickBot="1" x14ac:dyDescent="0.3">
      <c r="A26" s="13" t="s">
        <v>69</v>
      </c>
      <c r="B26" s="17">
        <f>AX25</f>
        <v>6090.8577893555002</v>
      </c>
      <c r="C26" s="73">
        <f>AX25/$AX$4</f>
        <v>0.15452569330081997</v>
      </c>
      <c r="D26" s="4" t="s">
        <v>9</v>
      </c>
      <c r="E26" s="5">
        <f>SUM(F26:AF26)</f>
        <v>10472489.862127174</v>
      </c>
      <c r="F26">
        <f>(F3-F25)^2</f>
        <v>3.2229387768479767</v>
      </c>
      <c r="G26">
        <f t="shared" ref="G26:AF26" si="153">(G3-G25)^2</f>
        <v>17.47627693183825</v>
      </c>
      <c r="H26">
        <f t="shared" si="153"/>
        <v>53.273567907160611</v>
      </c>
      <c r="I26">
        <f t="shared" si="153"/>
        <v>128.24372111067606</v>
      </c>
      <c r="J26">
        <f t="shared" si="153"/>
        <v>271.19040157778278</v>
      </c>
      <c r="K26">
        <f t="shared" si="153"/>
        <v>528.21690820834851</v>
      </c>
      <c r="L26">
        <f t="shared" si="153"/>
        <v>971.80053662520152</v>
      </c>
      <c r="M26">
        <f t="shared" si="153"/>
        <v>1714.3293630286944</v>
      </c>
      <c r="N26">
        <f t="shared" si="153"/>
        <v>2927.594515301696</v>
      </c>
      <c r="O26">
        <f t="shared" si="153"/>
        <v>4871.8361600412836</v>
      </c>
      <c r="P26">
        <f t="shared" si="153"/>
        <v>7934.0049980134145</v>
      </c>
      <c r="Q26">
        <f t="shared" si="153"/>
        <v>12685.515036106108</v>
      </c>
      <c r="R26">
        <f t="shared" si="153"/>
        <v>19915.462114228347</v>
      </c>
      <c r="S26">
        <f t="shared" si="153"/>
        <v>30724.125758452716</v>
      </c>
      <c r="T26">
        <f t="shared" si="153"/>
        <v>46536.438036052234</v>
      </c>
      <c r="U26">
        <f t="shared" si="153"/>
        <v>65873.188957617211</v>
      </c>
      <c r="V26">
        <f t="shared" si="153"/>
        <v>94739.300899048627</v>
      </c>
      <c r="W26">
        <f t="shared" si="153"/>
        <v>140588.86011564353</v>
      </c>
      <c r="X26">
        <f t="shared" si="153"/>
        <v>208042.94073579868</v>
      </c>
      <c r="Y26">
        <f t="shared" si="153"/>
        <v>303242.39849815378</v>
      </c>
      <c r="Z26">
        <f t="shared" si="153"/>
        <v>437236.91149691836</v>
      </c>
      <c r="AA26">
        <f t="shared" si="153"/>
        <v>615106.52933032939</v>
      </c>
      <c r="AB26" s="43">
        <f t="shared" si="153"/>
        <v>860705.50459408073</v>
      </c>
      <c r="AC26" s="44">
        <f t="shared" si="153"/>
        <v>1177934.4552712338</v>
      </c>
      <c r="AD26" s="44">
        <f t="shared" si="153"/>
        <v>1586719.7795139952</v>
      </c>
      <c r="AE26" s="44">
        <f t="shared" si="153"/>
        <v>2107388.3030500398</v>
      </c>
      <c r="AF26" s="45">
        <f t="shared" si="153"/>
        <v>2745628.959331953</v>
      </c>
    </row>
    <row r="27" spans="1:62" ht="15.75" thickBot="1" x14ac:dyDescent="0.3">
      <c r="A27" s="13" t="s">
        <v>70</v>
      </c>
      <c r="B27" s="66">
        <f>BH25</f>
        <v>8098.839509564451</v>
      </c>
      <c r="C27" s="75">
        <f>BH25/$BH$4</f>
        <v>0.17853776238827399</v>
      </c>
      <c r="D27" s="4" t="s">
        <v>10</v>
      </c>
      <c r="E27" s="5">
        <f>SUM(F27:AF27)</f>
        <v>10767.488354686626</v>
      </c>
      <c r="F27">
        <f>SQRT(F26)</f>
        <v>1.7952545158968343</v>
      </c>
      <c r="G27">
        <f t="shared" ref="G27:AF27" si="154">SQRT(G26)</f>
        <v>4.1804637221052703</v>
      </c>
      <c r="H27">
        <f t="shared" si="154"/>
        <v>7.2988744274141757</v>
      </c>
      <c r="I27">
        <f t="shared" si="154"/>
        <v>11.32447442977713</v>
      </c>
      <c r="J27">
        <f t="shared" si="154"/>
        <v>16.46785965381606</v>
      </c>
      <c r="K27">
        <f t="shared" si="154"/>
        <v>22.982969960567509</v>
      </c>
      <c r="L27">
        <f t="shared" si="154"/>
        <v>31.173715476747418</v>
      </c>
      <c r="M27">
        <f t="shared" si="154"/>
        <v>41.404460665835202</v>
      </c>
      <c r="N27">
        <f t="shared" si="154"/>
        <v>54.107250117721712</v>
      </c>
      <c r="O27">
        <f t="shared" si="154"/>
        <v>69.798539813102707</v>
      </c>
      <c r="P27">
        <f t="shared" si="154"/>
        <v>89.073031822282857</v>
      </c>
      <c r="Q27">
        <f t="shared" si="154"/>
        <v>112.62999172558838</v>
      </c>
      <c r="R27">
        <f t="shared" si="154"/>
        <v>141.12215316607222</v>
      </c>
      <c r="S27">
        <f t="shared" si="154"/>
        <v>175.28298764698391</v>
      </c>
      <c r="T27">
        <f t="shared" si="154"/>
        <v>215.7230586563528</v>
      </c>
      <c r="U27">
        <f t="shared" si="154"/>
        <v>256.65772725093865</v>
      </c>
      <c r="V27">
        <f t="shared" si="154"/>
        <v>307.7974998258573</v>
      </c>
      <c r="W27">
        <f t="shared" si="154"/>
        <v>374.95181039120683</v>
      </c>
      <c r="X27">
        <f t="shared" si="154"/>
        <v>456.11724450605755</v>
      </c>
      <c r="Y27">
        <f t="shared" si="154"/>
        <v>550.67449414164241</v>
      </c>
      <c r="Z27">
        <f t="shared" si="154"/>
        <v>661.23892164399876</v>
      </c>
      <c r="AA27">
        <f t="shared" si="154"/>
        <v>784.2872747471614</v>
      </c>
      <c r="AB27" s="43">
        <f t="shared" si="154"/>
        <v>927.74215415387948</v>
      </c>
      <c r="AC27" s="44">
        <f t="shared" si="154"/>
        <v>1085.3268886705212</v>
      </c>
      <c r="AD27" s="44">
        <f t="shared" si="154"/>
        <v>1259.6506577277667</v>
      </c>
      <c r="AE27" s="44">
        <f t="shared" si="154"/>
        <v>1451.6846431129729</v>
      </c>
      <c r="AF27" s="45">
        <f t="shared" si="154"/>
        <v>1656.9939527143583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3253.5783562868087</v>
      </c>
      <c r="C34" s="74">
        <f>AN34/$AN$4</f>
        <v>9.7206203311296119E-2</v>
      </c>
      <c r="D34" s="4" t="s">
        <v>8</v>
      </c>
      <c r="F34" s="12">
        <f>$E$3+$C33*(1/(1+EXP(-$A33*(F32-$B33))))</f>
        <v>19.522506166421227</v>
      </c>
      <c r="G34" s="12">
        <f t="shared" ref="G34:BH34" si="156">$E$3+$C33*(1/(1+EXP(-$A33*(G32-$B33))))</f>
        <v>24.020081377300741</v>
      </c>
      <c r="H34" s="12">
        <f t="shared" si="156"/>
        <v>29.546336216517759</v>
      </c>
      <c r="I34" s="12">
        <f t="shared" si="156"/>
        <v>36.332371409300066</v>
      </c>
      <c r="J34" s="12">
        <f t="shared" si="156"/>
        <v>44.659075421532599</v>
      </c>
      <c r="K34" s="12">
        <f t="shared" si="156"/>
        <v>54.866765907453392</v>
      </c>
      <c r="L34" s="12">
        <f t="shared" si="156"/>
        <v>67.366140922669331</v>
      </c>
      <c r="M34" s="12">
        <f t="shared" si="156"/>
        <v>82.650414853771039</v>
      </c>
      <c r="N34" s="12">
        <f t="shared" si="156"/>
        <v>101.30830419369516</v>
      </c>
      <c r="O34" s="12">
        <f t="shared" si="156"/>
        <v>124.03720816369673</v>
      </c>
      <c r="P34" s="12">
        <f t="shared" si="156"/>
        <v>151.65546443189302</v>
      </c>
      <c r="Q34" s="12">
        <f t="shared" si="156"/>
        <v>185.11191889597339</v>
      </c>
      <c r="R34" s="12">
        <f t="shared" si="156"/>
        <v>225.49021444134681</v>
      </c>
      <c r="S34" s="12">
        <f t="shared" si="156"/>
        <v>274.00420009610593</v>
      </c>
      <c r="T34" s="12">
        <f t="shared" si="156"/>
        <v>331.97978964609683</v>
      </c>
      <c r="U34" s="12">
        <f t="shared" si="156"/>
        <v>400.8176859886633</v>
      </c>
      <c r="V34" s="12">
        <f t="shared" si="156"/>
        <v>481.93104363028516</v>
      </c>
      <c r="W34" s="12">
        <f t="shared" si="156"/>
        <v>576.65298301519692</v>
      </c>
      <c r="X34" s="12">
        <f t="shared" si="156"/>
        <v>686.11166341125693</v>
      </c>
      <c r="Y34" s="12">
        <f t="shared" si="156"/>
        <v>811.07606742874236</v>
      </c>
      <c r="Z34" s="12">
        <f t="shared" si="156"/>
        <v>951.78395266232451</v>
      </c>
      <c r="AA34" s="12">
        <f t="shared" si="156"/>
        <v>1107.7736789256237</v>
      </c>
      <c r="AB34" s="52">
        <f t="shared" si="156"/>
        <v>1277.7512802717645</v>
      </c>
      <c r="AC34" s="53">
        <f t="shared" si="156"/>
        <v>1459.5290959303395</v>
      </c>
      <c r="AD34" s="53">
        <f t="shared" si="156"/>
        <v>1650.0679862419552</v>
      </c>
      <c r="AE34" s="53">
        <f t="shared" si="156"/>
        <v>1845.6390986770211</v>
      </c>
      <c r="AF34" s="54">
        <f t="shared" si="156"/>
        <v>2042.0953142956566</v>
      </c>
      <c r="AG34" s="54">
        <f>$E$3+$C33*(1/(1+EXP(-$A33*(AG32-$B33))))</f>
        <v>2235.2142810986506</v>
      </c>
      <c r="AH34" s="54">
        <f t="shared" si="156"/>
        <v>2421.0547091659478</v>
      </c>
      <c r="AI34" s="54">
        <f t="shared" si="156"/>
        <v>2596.2637166374325</v>
      </c>
      <c r="AJ34" s="54">
        <f t="shared" si="156"/>
        <v>2758.2871488061828</v>
      </c>
      <c r="AK34" s="54">
        <f t="shared" si="156"/>
        <v>2905.4609612292502</v>
      </c>
      <c r="AL34" s="54">
        <f t="shared" si="156"/>
        <v>3036.9897493153549</v>
      </c>
      <c r="AM34" s="54">
        <f t="shared" si="156"/>
        <v>3152.839202700025</v>
      </c>
      <c r="AN34" s="69">
        <f t="shared" si="156"/>
        <v>3253.5783562868087</v>
      </c>
      <c r="AO34" s="54">
        <f t="shared" si="156"/>
        <v>3340.2059112814345</v>
      </c>
      <c r="AP34" s="54">
        <f t="shared" si="156"/>
        <v>3413.9866374830385</v>
      </c>
      <c r="AQ34" s="54">
        <f t="shared" si="156"/>
        <v>3476.3134505400863</v>
      </c>
      <c r="AR34" s="54">
        <f t="shared" si="156"/>
        <v>3528.6014475948336</v>
      </c>
      <c r="AS34" s="54">
        <f t="shared" si="156"/>
        <v>3572.2135247583205</v>
      </c>
      <c r="AT34" s="54">
        <f t="shared" si="156"/>
        <v>3608.4133707766432</v>
      </c>
      <c r="AU34" s="54">
        <f t="shared" si="156"/>
        <v>3638.3400736608141</v>
      </c>
      <c r="AV34" s="54">
        <f t="shared" si="156"/>
        <v>3662.9985134920448</v>
      </c>
      <c r="AW34" s="54">
        <f t="shared" si="156"/>
        <v>3683.2604520607611</v>
      </c>
      <c r="AX34" s="69">
        <f t="shared" si="156"/>
        <v>3699.8722729323745</v>
      </c>
      <c r="AY34" s="54">
        <f t="shared" si="156"/>
        <v>3713.4663760010199</v>
      </c>
      <c r="AZ34" s="54">
        <f t="shared" si="156"/>
        <v>3724.5741414641889</v>
      </c>
      <c r="BA34" s="54">
        <f t="shared" si="156"/>
        <v>3733.6390993326668</v>
      </c>
      <c r="BB34" s="54">
        <f t="shared" si="156"/>
        <v>3741.0294754831489</v>
      </c>
      <c r="BC34" s="54">
        <f t="shared" si="156"/>
        <v>3747.0496613863597</v>
      </c>
      <c r="BD34" s="54">
        <f t="shared" si="156"/>
        <v>3751.9504063987574</v>
      </c>
      <c r="BE34" s="54">
        <f t="shared" si="156"/>
        <v>3755.9376914145528</v>
      </c>
      <c r="BF34" s="54">
        <f t="shared" si="156"/>
        <v>3759.1803378331279</v>
      </c>
      <c r="BG34" s="54">
        <f t="shared" si="156"/>
        <v>3761.8164571364337</v>
      </c>
      <c r="BH34" s="69">
        <f t="shared" si="156"/>
        <v>3763.9588692354364</v>
      </c>
    </row>
    <row r="35" spans="1:60" ht="15.75" thickBot="1" x14ac:dyDescent="0.3">
      <c r="A35" s="13" t="s">
        <v>69</v>
      </c>
      <c r="B35" s="17">
        <f>AX34</f>
        <v>3699.8722729323745</v>
      </c>
      <c r="C35" s="73">
        <f>AX34/$AX$4</f>
        <v>9.3866142975545061E-2</v>
      </c>
      <c r="D35" s="4" t="s">
        <v>9</v>
      </c>
      <c r="E35" s="5">
        <f>SUM(F35:AF35)</f>
        <v>17762333.670553353</v>
      </c>
      <c r="F35" s="3">
        <f>(F34-F$3)^2</f>
        <v>380.58181284529508</v>
      </c>
      <c r="G35" s="3">
        <f t="shared" ref="G35:AF35" si="157">(G34-G$3)^2</f>
        <v>576.24393193083085</v>
      </c>
      <c r="H35" s="3">
        <f t="shared" si="157"/>
        <v>872.04075706058052</v>
      </c>
      <c r="I35" s="3">
        <f t="shared" si="157"/>
        <v>1318.8062005954084</v>
      </c>
      <c r="J35" s="3">
        <f t="shared" si="157"/>
        <v>1992.8256147909619</v>
      </c>
      <c r="K35" s="3">
        <f t="shared" si="157"/>
        <v>3008.2774250388065</v>
      </c>
      <c r="L35" s="3">
        <f t="shared" si="157"/>
        <v>4535.3680058941909</v>
      </c>
      <c r="M35" s="3">
        <f t="shared" si="157"/>
        <v>6827.1244315874756</v>
      </c>
      <c r="N35" s="3">
        <f t="shared" si="157"/>
        <v>10257.49745795904</v>
      </c>
      <c r="O35" s="3">
        <f t="shared" si="157"/>
        <v>15377.539663138085</v>
      </c>
      <c r="P35" s="3">
        <f t="shared" si="157"/>
        <v>22988.765234542938</v>
      </c>
      <c r="Q35" s="3">
        <f t="shared" si="157"/>
        <v>34251.985308675547</v>
      </c>
      <c r="R35" s="3">
        <f t="shared" si="157"/>
        <v>50758.834835030204</v>
      </c>
      <c r="S35" s="3">
        <f t="shared" si="157"/>
        <v>74707.758312376725</v>
      </c>
      <c r="T35" s="3">
        <f t="shared" si="157"/>
        <v>108948.90465569955</v>
      </c>
      <c r="U35" s="3">
        <f t="shared" si="157"/>
        <v>152117.14955454107</v>
      </c>
      <c r="V35" s="3">
        <f t="shared" si="157"/>
        <v>214433.21701018314</v>
      </c>
      <c r="W35" s="3">
        <f t="shared" si="157"/>
        <v>308096.46929204121</v>
      </c>
      <c r="X35" s="3">
        <f t="shared" si="157"/>
        <v>440637.42773248814</v>
      </c>
      <c r="Y35" s="3">
        <f t="shared" si="157"/>
        <v>621154.99298818654</v>
      </c>
      <c r="Z35" s="3">
        <f t="shared" si="157"/>
        <v>864304.2565743404</v>
      </c>
      <c r="AA35" s="3">
        <f t="shared" si="157"/>
        <v>1173746.8471522105</v>
      </c>
      <c r="AB35" s="46">
        <f t="shared" si="157"/>
        <v>1575269.6849845322</v>
      </c>
      <c r="AC35" s="47">
        <f t="shared" si="157"/>
        <v>2061637.0682492754</v>
      </c>
      <c r="AD35" s="47">
        <f t="shared" si="157"/>
        <v>2641036.0962851238</v>
      </c>
      <c r="AE35" s="47">
        <f t="shared" si="157"/>
        <v>3314584.7193027791</v>
      </c>
      <c r="AF35" s="48">
        <f t="shared" si="157"/>
        <v>4058513.1877804864</v>
      </c>
    </row>
    <row r="36" spans="1:60" ht="15.75" thickBot="1" x14ac:dyDescent="0.3">
      <c r="A36" s="13" t="s">
        <v>70</v>
      </c>
      <c r="B36" s="66">
        <f>BH34</f>
        <v>3763.9588692354364</v>
      </c>
      <c r="C36" s="75">
        <f>BH34/$BH$4</f>
        <v>8.2975936668602146E-2</v>
      </c>
      <c r="D36" s="4" t="s">
        <v>10</v>
      </c>
      <c r="E36" s="5">
        <f>SUM(F36:AF36)</f>
        <v>14773.907016246347</v>
      </c>
      <c r="F36">
        <f>SQRT(F35)</f>
        <v>19.508506166421228</v>
      </c>
      <c r="G36">
        <f t="shared" ref="G36:AF36" si="158">SQRT(G35)</f>
        <v>24.005081377300741</v>
      </c>
      <c r="H36">
        <f t="shared" si="158"/>
        <v>29.53033621651776</v>
      </c>
      <c r="I36">
        <f t="shared" si="158"/>
        <v>36.315371409300063</v>
      </c>
      <c r="J36">
        <f t="shared" si="158"/>
        <v>44.641075421532598</v>
      </c>
      <c r="K36">
        <f t="shared" si="158"/>
        <v>54.847765907453393</v>
      </c>
      <c r="L36">
        <f t="shared" si="158"/>
        <v>67.34514092266933</v>
      </c>
      <c r="M36">
        <f t="shared" si="158"/>
        <v>82.626414853771038</v>
      </c>
      <c r="N36">
        <f t="shared" si="158"/>
        <v>101.27930419369517</v>
      </c>
      <c r="O36">
        <f t="shared" si="158"/>
        <v>124.00620816369673</v>
      </c>
      <c r="P36">
        <f t="shared" si="158"/>
        <v>151.62046443189303</v>
      </c>
      <c r="Q36">
        <f t="shared" si="158"/>
        <v>185.0729188959734</v>
      </c>
      <c r="R36">
        <f t="shared" si="158"/>
        <v>225.2972144413468</v>
      </c>
      <c r="S36">
        <f t="shared" si="158"/>
        <v>273.32720009610591</v>
      </c>
      <c r="T36">
        <f t="shared" si="158"/>
        <v>330.07408964609681</v>
      </c>
      <c r="U36">
        <f t="shared" si="158"/>
        <v>390.02198598866329</v>
      </c>
      <c r="V36">
        <f t="shared" si="158"/>
        <v>463.06934363028518</v>
      </c>
      <c r="W36">
        <f t="shared" si="158"/>
        <v>555.06438301519688</v>
      </c>
      <c r="X36">
        <f t="shared" si="158"/>
        <v>663.80526341125687</v>
      </c>
      <c r="Y36">
        <f t="shared" si="158"/>
        <v>788.13386742874241</v>
      </c>
      <c r="Z36">
        <f t="shared" si="158"/>
        <v>929.67965266232454</v>
      </c>
      <c r="AA36">
        <f t="shared" si="158"/>
        <v>1083.3959789256237</v>
      </c>
      <c r="AB36" s="43">
        <f t="shared" si="158"/>
        <v>1255.0974802717644</v>
      </c>
      <c r="AC36" s="44">
        <f t="shared" si="158"/>
        <v>1435.8401959303394</v>
      </c>
      <c r="AD36" s="44">
        <f t="shared" si="158"/>
        <v>1625.1264862419553</v>
      </c>
      <c r="AE36" s="44">
        <f t="shared" si="158"/>
        <v>1820.6000986770212</v>
      </c>
      <c r="AF36" s="45">
        <f t="shared" si="158"/>
        <v>2014.5751879194002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-5538.0660247867172</v>
      </c>
    </row>
    <row r="44" spans="1:60" ht="15.75" thickBot="1" x14ac:dyDescent="0.3">
      <c r="A44" s="13" t="s">
        <v>68</v>
      </c>
      <c r="B44" s="65">
        <f>AN44</f>
        <v>3530.9738895365467</v>
      </c>
      <c r="C44" s="74">
        <f>AN44/$AN$4</f>
        <v>0.10549386804530091</v>
      </c>
      <c r="D44" s="4" t="s">
        <v>8</v>
      </c>
      <c r="F44" s="12">
        <f>$E$3+$C43*E4*(1/(1+EXP(-$A43*(F42-$B43))))</f>
        <v>16.230625576529775</v>
      </c>
      <c r="G44" s="12">
        <f>$E$3+$C43*F4*(1/(1+EXP(-$A43*(G42-$B43))))</f>
        <v>20.478184446994561</v>
      </c>
      <c r="H44" s="12">
        <f t="shared" ref="H44:AF44" si="188">$E$3+$C43*G4*(1/(1+EXP(-$A43*(H42-$B43))))</f>
        <v>25.774947684237677</v>
      </c>
      <c r="I44" s="12">
        <f t="shared" si="188"/>
        <v>32.365767213457666</v>
      </c>
      <c r="J44" s="12">
        <f t="shared" si="188"/>
        <v>40.548224722029367</v>
      </c>
      <c r="K44" s="12">
        <f>$E$3+$C43*J4*(1/(1+EXP(-$A43*(K42-$B43))))</f>
        <v>50.682259044984207</v>
      </c>
      <c r="L44" s="12">
        <f t="shared" si="188"/>
        <v>63.200776164128698</v>
      </c>
      <c r="M44" s="12">
        <f t="shared" si="188"/>
        <v>78.620947815448645</v>
      </c>
      <c r="N44" s="12">
        <f t="shared" si="188"/>
        <v>97.55565458284434</v>
      </c>
      <c r="O44" s="12">
        <f t="shared" si="188"/>
        <v>120.72418190402354</v>
      </c>
      <c r="P44" s="12">
        <f t="shared" si="188"/>
        <v>148.96082007471867</v>
      </c>
      <c r="Q44" s="12">
        <f t="shared" si="188"/>
        <v>183.21945498030095</v>
      </c>
      <c r="R44" s="12">
        <f t="shared" si="188"/>
        <v>224.57159813844541</v>
      </c>
      <c r="S44" s="12">
        <f t="shared" si="188"/>
        <v>274.19467651778945</v>
      </c>
      <c r="T44" s="12">
        <f t="shared" si="188"/>
        <v>333.34694142588853</v>
      </c>
      <c r="U44" s="12">
        <f t="shared" si="188"/>
        <v>403.32530788013588</v>
      </c>
      <c r="V44" s="12">
        <f t="shared" si="188"/>
        <v>485.40313085965579</v>
      </c>
      <c r="W44" s="12">
        <f t="shared" si="188"/>
        <v>580.74672298068674</v>
      </c>
      <c r="X44" s="12">
        <f t="shared" si="188"/>
        <v>690.31258779060818</v>
      </c>
      <c r="Y44" s="12">
        <f t="shared" si="188"/>
        <v>814.73186242665599</v>
      </c>
      <c r="Z44" s="12">
        <f t="shared" si="188"/>
        <v>954.19379042202866</v>
      </c>
      <c r="AA44" s="12">
        <f t="shared" si="188"/>
        <v>1108.3449670505386</v>
      </c>
      <c r="AB44" s="52">
        <f t="shared" si="188"/>
        <v>1276.2238346538959</v>
      </c>
      <c r="AC44" s="53">
        <f t="shared" si="188"/>
        <v>1456.2485989888114</v>
      </c>
      <c r="AD44" s="53">
        <f t="shared" si="188"/>
        <v>1646.2703066316465</v>
      </c>
      <c r="AE44" s="53">
        <f t="shared" si="188"/>
        <v>1843.6918167105284</v>
      </c>
      <c r="AF44" s="54">
        <f t="shared" si="188"/>
        <v>2045.6403218072721</v>
      </c>
      <c r="AG44" s="54">
        <f t="shared" ref="AG44" si="189">$E$3+$C43*AF4*(1/(1+EXP(-$A43*(AG42-$B43))))</f>
        <v>2249.1697422448397</v>
      </c>
      <c r="AH44" s="54">
        <f t="shared" ref="AH44" si="190">$E$3+$C43*AG4*(1/(1+EXP(-$A43*(AH42-$B43))))</f>
        <v>2501.193159133778</v>
      </c>
      <c r="AI44" s="54">
        <f t="shared" ref="AI44" si="191">$E$3+$C43*AH4*(1/(1+EXP(-$A43*(AI42-$B43))))</f>
        <v>2650.0084523788341</v>
      </c>
      <c r="AJ44" s="54">
        <f t="shared" ref="AJ44" si="192">$E$3+$C43*AI4*(1/(1+EXP(-$A43*(AJ42-$B43))))</f>
        <v>2842.7220452204651</v>
      </c>
      <c r="AK44" s="54">
        <f t="shared" ref="AK44" si="193">$E$3+$C43*AJ4*(1/(1+EXP(-$A43*(AK42-$B43))))</f>
        <v>3028.0190039845002</v>
      </c>
      <c r="AL44" s="54">
        <f t="shared" ref="AL44" si="194">$E$3+$C43*AK4*(1/(1+EXP(-$A43*(AL42-$B43))))</f>
        <v>3204.8239915579502</v>
      </c>
      <c r="AM44" s="54">
        <f t="shared" ref="AM44" si="195">$E$3+$C43*AL4*(1/(1+EXP(-$A43*(AM42-$B43))))</f>
        <v>3372.5379864475694</v>
      </c>
      <c r="AN44" s="69">
        <f t="shared" ref="AN44" si="196">$E$3+$C43*AM4*(1/(1+EXP(-$A43*(AN42-$B43))))</f>
        <v>3530.9738895365467</v>
      </c>
      <c r="AO44" s="54">
        <f t="shared" ref="AO44" si="197">$E$3+$C43*AN4*(1/(1+EXP(-$A43*(AO42-$B43))))</f>
        <v>3680.2761862336451</v>
      </c>
      <c r="AP44" s="54">
        <f t="shared" ref="AP44" si="198">$E$3+$C43*AO4*(1/(1+EXP(-$A43*(AP42-$B43))))</f>
        <v>3820.8372569984272</v>
      </c>
      <c r="AQ44" s="54">
        <f t="shared" ref="AQ44" si="199">$E$3+$C43*AP4*(1/(1+EXP(-$A43*(AQ42-$B43))))</f>
        <v>3953.2193172530488</v>
      </c>
      <c r="AR44" s="54">
        <f t="shared" ref="AR44" si="200">$E$3+$C43*AQ4*(1/(1+EXP(-$A43*(AR42-$B43))))</f>
        <v>4078.0872709787905</v>
      </c>
      <c r="AS44" s="54">
        <f t="shared" ref="AS44" si="201">$E$3+$C43*AR4*(1/(1+EXP(-$A43*(AS42-$B43))))</f>
        <v>4196.1546841848067</v>
      </c>
      <c r="AT44" s="54">
        <f t="shared" ref="AT44" si="202">$E$3+$C43*AS4*(1/(1+EXP(-$A43*(AT42-$B43))))</f>
        <v>4308.1428960088142</v>
      </c>
      <c r="AU44" s="54">
        <f t="shared" ref="AU44" si="203">$E$3+$C43*AT4*(1/(1+EXP(-$A43*(AU42-$B43))))</f>
        <v>4414.7519621277324</v>
      </c>
      <c r="AV44" s="54">
        <f t="shared" ref="AV44" si="204">$E$3+$C43*AU4*(1/(1+EXP(-$A43*(AV42-$B43))))</f>
        <v>4516.6414941668181</v>
      </c>
      <c r="AW44" s="54">
        <f t="shared" ref="AW44" si="205">$E$3+$C43*AV4*(1/(1+EXP(-$A43*(AW42-$B43))))</f>
        <v>4614.419306586281</v>
      </c>
      <c r="AX44" s="69">
        <f t="shared" ref="AX44" si="206">$E$3+$C43*AW4*(1/(1+EXP(-$A43*(AX42-$B43))))</f>
        <v>4708.6359175928183</v>
      </c>
      <c r="AY44" s="54">
        <f t="shared" ref="AY44" si="207">$E$3+$C43*AX4*(1/(1+EXP(-$A43*(AY42-$B43))))</f>
        <v>4799.7832279015565</v>
      </c>
      <c r="AZ44" s="54">
        <f t="shared" ref="AZ44" si="208">$E$3+$C43*AY4*(1/(1+EXP(-$A43*(AZ42-$B43))))</f>
        <v>4888.2960240199609</v>
      </c>
      <c r="BA44" s="54">
        <f t="shared" ref="BA44" si="209">$E$3+$C43*AZ4*(1/(1+EXP(-$A43*(BA42-$B43))))</f>
        <v>4974.5552643865576</v>
      </c>
      <c r="BB44" s="54">
        <f t="shared" ref="BB44" si="210">$E$3+$C43*BA4*(1/(1+EXP(-$A43*(BB42-$B43))))</f>
        <v>5058.8923789663786</v>
      </c>
      <c r="BC44" s="54">
        <f t="shared" ref="BC44" si="211">$E$3+$C43*BB4*(1/(1+EXP(-$A43*(BC42-$B43))))</f>
        <v>5141.5940358443322</v>
      </c>
      <c r="BD44" s="54">
        <f t="shared" ref="BD44" si="212">$E$3+$C43*BC4*(1/(1+EXP(-$A43*(BD42-$B43))))</f>
        <v>5222.9070024791354</v>
      </c>
      <c r="BE44" s="54">
        <f t="shared" ref="BE44" si="213">$E$3+$C43*BD4*(1/(1+EXP(-$A43*(BE42-$B43))))</f>
        <v>5303.0428602352949</v>
      </c>
      <c r="BF44" s="54">
        <f t="shared" ref="BF44" si="214">$E$3+$C43*BE4*(1/(1+EXP(-$A43*(BF42-$B43))))</f>
        <v>5382.1824261240045</v>
      </c>
      <c r="BG44" s="54">
        <f t="shared" ref="BG44" si="215">$E$3+$C43*BF4*(1/(1+EXP(-$A43*(BG42-$B43))))</f>
        <v>5460.4798029259027</v>
      </c>
      <c r="BH44" s="69">
        <f t="shared" ref="BH44" si="216">$E$3+$C43*BG4*(1/(1+EXP(-$A43*(BH42-$B43))))</f>
        <v>5538.0660247867172</v>
      </c>
    </row>
    <row r="45" spans="1:60" ht="15.75" thickBot="1" x14ac:dyDescent="0.3">
      <c r="A45" s="13" t="s">
        <v>69</v>
      </c>
      <c r="B45" s="17">
        <f>AX44</f>
        <v>4708.6359175928183</v>
      </c>
      <c r="C45" s="73">
        <f>AX44/$AX$4</f>
        <v>0.11945858117698128</v>
      </c>
      <c r="D45" s="4" t="s">
        <v>9</v>
      </c>
      <c r="E45" s="77">
        <f>SUM(F45:AF45)</f>
        <v>17765610.168925323</v>
      </c>
      <c r="F45" s="3">
        <f>(F44-F$3)^2</f>
        <v>262.97894508935968</v>
      </c>
      <c r="G45" s="3">
        <f t="shared" ref="G45:AF45" si="217">(G44-G$3)^2</f>
        <v>418.74191771172008</v>
      </c>
      <c r="H45" s="3">
        <f t="shared" si="217"/>
        <v>663.52338579929369</v>
      </c>
      <c r="I45" s="3">
        <f t="shared" si="217"/>
        <v>1046.4427402304734</v>
      </c>
      <c r="J45" s="3">
        <f t="shared" si="217"/>
        <v>1642.6991160182004</v>
      </c>
      <c r="K45" s="3">
        <f t="shared" si="217"/>
        <v>2566.7658170591744</v>
      </c>
      <c r="L45" s="3">
        <f t="shared" si="217"/>
        <v>3991.6841161494044</v>
      </c>
      <c r="M45" s="3">
        <f t="shared" si="217"/>
        <v>6177.4802059043577</v>
      </c>
      <c r="N45" s="3">
        <f t="shared" si="217"/>
        <v>9511.448354121434</v>
      </c>
      <c r="O45" s="3">
        <f t="shared" si="217"/>
        <v>14566.844158117714</v>
      </c>
      <c r="P45" s="3">
        <f t="shared" si="217"/>
        <v>22178.899884927479</v>
      </c>
      <c r="Q45" s="3">
        <f t="shared" si="217"/>
        <v>33555.079086790065</v>
      </c>
      <c r="R45" s="3">
        <f t="shared" si="217"/>
        <v>50345.755302573969</v>
      </c>
      <c r="S45" s="3">
        <f t="shared" si="217"/>
        <v>74811.91936769009</v>
      </c>
      <c r="T45" s="3">
        <f t="shared" si="217"/>
        <v>109853.29651793411</v>
      </c>
      <c r="U45" s="3">
        <f t="shared" si="217"/>
        <v>154079.49306253323</v>
      </c>
      <c r="V45" s="3">
        <f t="shared" si="217"/>
        <v>217660.906708575</v>
      </c>
      <c r="W45" s="3">
        <f t="shared" si="217"/>
        <v>312657.80649528478</v>
      </c>
      <c r="X45" s="3">
        <f t="shared" si="217"/>
        <v>446232.26692654123</v>
      </c>
      <c r="Y45" s="3">
        <f t="shared" si="217"/>
        <v>626930.86952571792</v>
      </c>
      <c r="Z45" s="3">
        <f t="shared" si="217"/>
        <v>868790.81815519708</v>
      </c>
      <c r="AA45" s="3">
        <f t="shared" si="217"/>
        <v>1174985.0360370136</v>
      </c>
      <c r="AB45" s="46">
        <f t="shared" si="217"/>
        <v>1571437.8317821696</v>
      </c>
      <c r="AC45" s="47">
        <f t="shared" si="217"/>
        <v>2052227.2911669137</v>
      </c>
      <c r="AD45" s="47">
        <f t="shared" si="217"/>
        <v>2628707.0992135992</v>
      </c>
      <c r="AE45" s="47">
        <f t="shared" si="217"/>
        <v>3307498.0677291388</v>
      </c>
      <c r="AF45" s="48">
        <f t="shared" si="217"/>
        <v>4072809.1232065209</v>
      </c>
    </row>
    <row r="46" spans="1:60" ht="15.75" thickBot="1" x14ac:dyDescent="0.3">
      <c r="A46" s="13" t="s">
        <v>70</v>
      </c>
      <c r="B46" s="66">
        <f>BH44</f>
        <v>5538.0660247867172</v>
      </c>
      <c r="C46" s="75">
        <f>BH44/$BH$4</f>
        <v>0.12208587598954881</v>
      </c>
      <c r="D46" s="4" t="s">
        <v>10</v>
      </c>
      <c r="E46" s="5">
        <f>SUM(F46:AF46)</f>
        <v>14745.734682118031</v>
      </c>
      <c r="F46">
        <f>SQRT(F45)</f>
        <v>16.216625576529776</v>
      </c>
      <c r="G46">
        <f t="shared" ref="G46:AF46" si="218">SQRT(G45)</f>
        <v>20.463184446994561</v>
      </c>
      <c r="H46">
        <f t="shared" si="218"/>
        <v>25.758947684237679</v>
      </c>
      <c r="I46">
        <f t="shared" si="218"/>
        <v>32.348767213457663</v>
      </c>
      <c r="J46">
        <f t="shared" si="218"/>
        <v>40.530224722029367</v>
      </c>
      <c r="K46">
        <f t="shared" si="218"/>
        <v>50.663259044984208</v>
      </c>
      <c r="L46">
        <f t="shared" si="218"/>
        <v>63.179776164128697</v>
      </c>
      <c r="M46">
        <f t="shared" si="218"/>
        <v>78.596947815448644</v>
      </c>
      <c r="N46">
        <f t="shared" si="218"/>
        <v>97.526654582844344</v>
      </c>
      <c r="O46">
        <f t="shared" si="218"/>
        <v>120.69318190402353</v>
      </c>
      <c r="P46">
        <f t="shared" si="218"/>
        <v>148.92582007471867</v>
      </c>
      <c r="Q46">
        <f t="shared" si="218"/>
        <v>183.18045498030096</v>
      </c>
      <c r="R46">
        <f t="shared" si="218"/>
        <v>224.3785981384454</v>
      </c>
      <c r="S46">
        <f t="shared" si="218"/>
        <v>273.51767651778943</v>
      </c>
      <c r="T46">
        <f t="shared" si="218"/>
        <v>331.44124142588851</v>
      </c>
      <c r="U46">
        <f t="shared" si="218"/>
        <v>392.52960788013587</v>
      </c>
      <c r="V46">
        <f t="shared" si="218"/>
        <v>466.5414308596558</v>
      </c>
      <c r="W46">
        <f t="shared" si="218"/>
        <v>559.1581229806867</v>
      </c>
      <c r="X46">
        <f t="shared" si="218"/>
        <v>668.00618779060812</v>
      </c>
      <c r="Y46">
        <f t="shared" si="218"/>
        <v>791.78966242665604</v>
      </c>
      <c r="Z46">
        <f t="shared" si="218"/>
        <v>932.08949042202869</v>
      </c>
      <c r="AA46">
        <f t="shared" si="218"/>
        <v>1083.9672670505386</v>
      </c>
      <c r="AB46" s="43">
        <f t="shared" si="218"/>
        <v>1253.5700346538958</v>
      </c>
      <c r="AC46" s="44">
        <f t="shared" si="218"/>
        <v>1432.5596989888113</v>
      </c>
      <c r="AD46" s="44">
        <f t="shared" si="218"/>
        <v>1621.3288066316466</v>
      </c>
      <c r="AE46" s="44">
        <f t="shared" si="218"/>
        <v>1818.6528167105284</v>
      </c>
      <c r="AF46" s="45">
        <f t="shared" si="218"/>
        <v>2018.1201954310156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-7482.3141347161236</v>
      </c>
    </row>
    <row r="54" spans="1:60" ht="15.75" thickBot="1" x14ac:dyDescent="0.3">
      <c r="A54" s="13" t="s">
        <v>68</v>
      </c>
      <c r="B54" s="65">
        <f>AN54</f>
        <v>3807.5329839087503</v>
      </c>
      <c r="C54" s="74">
        <f>AN54/$AN$4</f>
        <v>0.11375654274105136</v>
      </c>
      <c r="D54" s="4" t="s">
        <v>8</v>
      </c>
      <c r="F54" s="12">
        <f>$E$3+($C53/($C53+E5))*E4*(1/(1+EXP(-$A53*(F52-$B53))))</f>
        <v>13.065953960524018</v>
      </c>
      <c r="G54" s="12">
        <f t="shared" ref="G54:AF54" si="248">$E$3+($C53/($C53+F5))*F4*(1/(1+EXP(-$A53*(G52-$B53))))</f>
        <v>16.902712380507463</v>
      </c>
      <c r="H54" s="12">
        <f t="shared" si="248"/>
        <v>21.78929191541302</v>
      </c>
      <c r="I54" s="12">
        <f t="shared" si="248"/>
        <v>27.989589569244004</v>
      </c>
      <c r="J54" s="12">
        <f t="shared" si="248"/>
        <v>35.825758338254275</v>
      </c>
      <c r="K54" s="12">
        <f t="shared" si="248"/>
        <v>45.687985593300937</v>
      </c>
      <c r="L54" s="12">
        <f t="shared" si="248"/>
        <v>58.044648065889525</v>
      </c>
      <c r="M54" s="12">
        <f t="shared" si="248"/>
        <v>73.452247467103447</v>
      </c>
      <c r="N54" s="12">
        <f t="shared" si="248"/>
        <v>92.564240313532736</v>
      </c>
      <c r="O54" s="12">
        <f t="shared" si="248"/>
        <v>116.1375355969807</v>
      </c>
      <c r="P54" s="12">
        <f t="shared" si="248"/>
        <v>145.03507304920632</v>
      </c>
      <c r="Q54" s="12">
        <f t="shared" si="248"/>
        <v>180.22256757793988</v>
      </c>
      <c r="R54" s="12">
        <f t="shared" si="248"/>
        <v>222.75729844945693</v>
      </c>
      <c r="S54" s="12">
        <f t="shared" si="248"/>
        <v>273.76685269933574</v>
      </c>
      <c r="T54" s="12">
        <f t="shared" si="248"/>
        <v>334.41613751180012</v>
      </c>
      <c r="U54" s="12">
        <f t="shared" si="248"/>
        <v>405.86188082808201</v>
      </c>
      <c r="V54" s="12">
        <f t="shared" si="248"/>
        <v>489.19530673454216</v>
      </c>
      <c r="W54" s="12">
        <f t="shared" si="248"/>
        <v>585.37564181155176</v>
      </c>
      <c r="X54" s="12">
        <f t="shared" si="248"/>
        <v>695.15934117397273</v>
      </c>
      <c r="Y54" s="12">
        <f t="shared" si="248"/>
        <v>819.03198492436695</v>
      </c>
      <c r="Z54" s="12">
        <f t="shared" si="248"/>
        <v>957.15111848283652</v>
      </c>
      <c r="AA54" s="12">
        <f t="shared" si="248"/>
        <v>1109.3083367263098</v>
      </c>
      <c r="AB54" s="52">
        <f t="shared" si="248"/>
        <v>1274.9173032016458</v>
      </c>
      <c r="AC54" s="53">
        <f t="shared" si="248"/>
        <v>1453.0312202901914</v>
      </c>
      <c r="AD54" s="53">
        <f t="shared" si="248"/>
        <v>1642.3890721604987</v>
      </c>
      <c r="AE54" s="53">
        <f t="shared" si="248"/>
        <v>1841.4856659305792</v>
      </c>
      <c r="AF54" s="54">
        <f t="shared" si="248"/>
        <v>2048.6571042520495</v>
      </c>
      <c r="AG54" s="54">
        <f t="shared" ref="AG54" si="249">$E$3+($C53/($C53+AF5))*AF4*(1/(1+EXP(-$A53*(AG52-$B53))))</f>
        <v>2262.171596288606</v>
      </c>
      <c r="AH54" s="54">
        <f t="shared" ref="AH54" si="250">$E$3+($C53/($C53+AG5))*AG4*(1/(1+EXP(-$A53*(AH52-$B53))))</f>
        <v>2530.6308069566294</v>
      </c>
      <c r="AI54" s="54">
        <f t="shared" ref="AI54" si="251">$E$3+($C53/($C53+AH5))*AH4*(1/(1+EXP(-$A53*(AI52-$B53))))</f>
        <v>2701.4681908651328</v>
      </c>
      <c r="AJ54" s="54">
        <f t="shared" ref="AJ54" si="252">$E$3+($C53/($C53+AI5))*AI4*(1/(1+EXP(-$A53*(AJ52-$B53))))</f>
        <v>2924.1559122621607</v>
      </c>
      <c r="AK54" s="54">
        <f t="shared" ref="AK54" si="253">$E$3+($C53/($C53+AJ5))*AJ4*(1/(1+EXP(-$A53*(AK52-$B53))))</f>
        <v>3147.090621602023</v>
      </c>
      <c r="AL54" s="54">
        <f t="shared" ref="AL54" si="254">$E$3+($C53/($C53+AK5))*AK4*(1/(1+EXP(-$A53*(AL52-$B53))))</f>
        <v>3369.1867104932549</v>
      </c>
      <c r="AM54" s="54">
        <f t="shared" ref="AM54" si="255">$E$3+($C53/($C53+AL5))*AL4*(1/(1+EXP(-$A53*(AM52-$B53))))</f>
        <v>3589.5631131412733</v>
      </c>
      <c r="AN54" s="69">
        <f t="shared" ref="AN54" si="256">$E$3+($C53/($C53+AM5))*AM4*(1/(1+EXP(-$A53*(AN52-$B53))))</f>
        <v>3807.5329839087503</v>
      </c>
      <c r="AO54" s="54">
        <f t="shared" ref="AO54" si="257">$E$3+($C53/($C53+AN5))*AN4*(1/(1+EXP(-$A53*(AO52-$B53))))</f>
        <v>4022.5851551855621</v>
      </c>
      <c r="AP54" s="54">
        <f t="shared" ref="AP54" si="258">$E$3+($C53/($C53+AO5))*AO4*(1/(1+EXP(-$A53*(AP52-$B53))))</f>
        <v>4234.3610027361728</v>
      </c>
      <c r="AQ54" s="54">
        <f t="shared" ref="AQ54" si="259">$E$3+($C53/($C53+AP5))*AP4*(1/(1+EXP(-$A53*(AQ52-$B53))))</f>
        <v>4442.6296676129286</v>
      </c>
      <c r="AR54" s="54">
        <f t="shared" ref="AR54" si="260">$E$3+($C53/($C53+AQ5))*AQ4*(1/(1+EXP(-$A53*(AR52-$B53))))</f>
        <v>4647.2637972793364</v>
      </c>
      <c r="AS54" s="54">
        <f t="shared" ref="AS54" si="261">$E$3+($C53/($C53+AR5))*AR4*(1/(1+EXP(-$A53*(AS52-$B53))))</f>
        <v>4848.2172209252012</v>
      </c>
      <c r="AT54" s="54">
        <f t="shared" ref="AT54" si="262">$E$3+($C53/($C53+AS5))*AS4*(1/(1+EXP(-$A53*(AT52-$B53))))</f>
        <v>5045.5053467302487</v>
      </c>
      <c r="AU54" s="54">
        <f t="shared" ref="AU54" si="263">$E$3+($C53/($C53+AT5))*AT4*(1/(1+EXP(-$A53*(AU52-$B53))))</f>
        <v>5239.1885920104442</v>
      </c>
      <c r="AV54" s="54">
        <f t="shared" ref="AV54" si="264">$E$3+($C53/($C53+AU5))*AU4*(1/(1+EXP(-$A53*(AV52-$B53))))</f>
        <v>5429.3588268321773</v>
      </c>
      <c r="AW54" s="54">
        <f t="shared" ref="AW54" si="265">$E$3+($C53/($C53+AV5))*AV4*(1/(1+EXP(-$A53*(AW52-$B53))))</f>
        <v>5616.128605834323</v>
      </c>
      <c r="AX54" s="69">
        <f t="shared" ref="AX54" si="266">$E$3+($C53/($C53+AW5))*AW4*(1/(1+EXP(-$A53*(AX52-$B53))))</f>
        <v>5799.6228532163886</v>
      </c>
      <c r="AY54" s="54">
        <f t="shared" ref="AY54" si="267">$E$3+($C53/($C53+AX5))*AX4*(1/(1+EXP(-$A53*(AY52-$B53))))</f>
        <v>5979.9726243057776</v>
      </c>
      <c r="AZ54" s="54">
        <f t="shared" ref="AZ54" si="268">$E$3+($C53/($C53+AY5))*AY4*(1/(1+EXP(-$A53*(AZ52-$B53))))</f>
        <v>6157.3105701632676</v>
      </c>
      <c r="BA54" s="54">
        <f t="shared" ref="BA54" si="269">$E$3+($C53/($C53+AZ5))*AZ4*(1/(1+EXP(-$A53*(BA52-$B53))))</f>
        <v>6331.7677610309102</v>
      </c>
      <c r="BB54" s="54">
        <f t="shared" ref="BB54" si="270">$E$3+($C53/($C53+BA5))*BA4*(1/(1+EXP(-$A53*(BB52-$B53))))</f>
        <v>6503.4715669481029</v>
      </c>
      <c r="BC54" s="54">
        <f t="shared" ref="BC54" si="271">$E$3+($C53/($C53+BB5))*BB4*(1/(1+EXP(-$A53*(BC52-$B53))))</f>
        <v>6672.544340787379</v>
      </c>
      <c r="BD54" s="54">
        <f t="shared" ref="BD54" si="272">$E$3+($C53/($C53+BC5))*BC4*(1/(1+EXP(-$A53*(BD52-$B53))))</f>
        <v>6839.1026948659437</v>
      </c>
      <c r="BE54" s="54">
        <f t="shared" ref="BE54" si="273">$E$3+($C53/($C53+BD5))*BD4*(1/(1+EXP(-$A53*(BE52-$B53))))</f>
        <v>7003.2572041511285</v>
      </c>
      <c r="BF54" s="54">
        <f t="shared" ref="BF54" si="274">$E$3+($C53/($C53+BE5))*BE4*(1/(1+EXP(-$A53*(BF52-$B53))))</f>
        <v>7165.112405505417</v>
      </c>
      <c r="BG54" s="54">
        <f t="shared" ref="BG54" si="275">$E$3+($C53/($C53+BF5))*BF4*(1/(1+EXP(-$A53*(BG52-$B53))))</f>
        <v>7324.7669930405837</v>
      </c>
      <c r="BH54" s="69">
        <f t="shared" ref="BH54" si="276">$E$3+($C53/($C53+BG5))*BG4*(1/(1+EXP(-$A53*(BH52-$B53))))</f>
        <v>7482.3141347161236</v>
      </c>
    </row>
    <row r="55" spans="1:60" ht="15.75" thickBot="1" x14ac:dyDescent="0.3">
      <c r="A55" s="13" t="s">
        <v>69</v>
      </c>
      <c r="B55" s="17">
        <f>AX54</f>
        <v>5799.6228532163886</v>
      </c>
      <c r="C55" s="73">
        <f>AX54/$AX$4</f>
        <v>0.14713703279080692</v>
      </c>
      <c r="D55" s="4" t="s">
        <v>9</v>
      </c>
      <c r="E55" s="5">
        <f>SUM(F55:AF55)</f>
        <v>17768866.211527273</v>
      </c>
      <c r="F55" s="3">
        <f>(F54-F$3)^2</f>
        <v>170.35350218763861</v>
      </c>
      <c r="G55" s="3">
        <f t="shared" ref="G55:AF55" si="277">(G54-G$3)^2</f>
        <v>285.19482944674502</v>
      </c>
      <c r="H55" s="3">
        <f t="shared" si="277"/>
        <v>474.07624083379005</v>
      </c>
      <c r="I55" s="3">
        <f t="shared" si="277"/>
        <v>782.46576720937844</v>
      </c>
      <c r="J55" s="3">
        <f t="shared" si="277"/>
        <v>1282.1955572108186</v>
      </c>
      <c r="K55" s="3">
        <f t="shared" si="277"/>
        <v>2085.6562451211284</v>
      </c>
      <c r="L55" s="3">
        <f t="shared" si="277"/>
        <v>3366.7437348742051</v>
      </c>
      <c r="M55" s="3">
        <f t="shared" si="277"/>
        <v>5391.7075260901838</v>
      </c>
      <c r="N55" s="3">
        <f t="shared" si="277"/>
        <v>8562.7706998832546</v>
      </c>
      <c r="O55" s="3">
        <f t="shared" si="277"/>
        <v>13480.727608332945</v>
      </c>
      <c r="P55" s="3">
        <f t="shared" si="277"/>
        <v>21025.021184275171</v>
      </c>
      <c r="Q55" s="3">
        <f t="shared" si="277"/>
        <v>32466.118025114032</v>
      </c>
      <c r="R55" s="3">
        <f t="shared" si="277"/>
        <v>49534.866944298927</v>
      </c>
      <c r="S55" s="3">
        <f t="shared" si="277"/>
        <v>74578.067647344884</v>
      </c>
      <c r="T55" s="3">
        <f t="shared" si="277"/>
        <v>110563.19105428872</v>
      </c>
      <c r="U55" s="3">
        <f t="shared" si="277"/>
        <v>156077.28723408678</v>
      </c>
      <c r="V55" s="3">
        <f t="shared" si="277"/>
        <v>221213.70162392297</v>
      </c>
      <c r="W55" s="3">
        <f t="shared" si="277"/>
        <v>317855.82851462037</v>
      </c>
      <c r="X55" s="3">
        <f t="shared" si="277"/>
        <v>452731.08044646552</v>
      </c>
      <c r="Y55" s="3">
        <f t="shared" si="277"/>
        <v>633758.94566092489</v>
      </c>
      <c r="Z55" s="3">
        <f t="shared" si="277"/>
        <v>874312.55275487469</v>
      </c>
      <c r="AA55" s="3">
        <f t="shared" si="277"/>
        <v>1177074.4865073559</v>
      </c>
      <c r="AB55" s="46">
        <f t="shared" si="277"/>
        <v>1568163.8814508584</v>
      </c>
      <c r="AC55" s="47">
        <f t="shared" si="277"/>
        <v>2043019.4685725479</v>
      </c>
      <c r="AD55" s="47">
        <f t="shared" si="277"/>
        <v>2616136.6486878921</v>
      </c>
      <c r="AE55" s="47">
        <f t="shared" si="277"/>
        <v>3299478.4901703172</v>
      </c>
      <c r="AF55" s="48">
        <f t="shared" si="277"/>
        <v>4084994.683336894</v>
      </c>
    </row>
    <row r="56" spans="1:60" ht="15.75" thickBot="1" x14ac:dyDescent="0.3">
      <c r="A56" s="13" t="s">
        <v>70</v>
      </c>
      <c r="B56" s="66">
        <f>BH54</f>
        <v>7482.3141347161236</v>
      </c>
      <c r="C56" s="75">
        <f>BH54/$BH$4</f>
        <v>0.16494654839384679</v>
      </c>
      <c r="D56" s="4" t="s">
        <v>10</v>
      </c>
      <c r="E56" s="5">
        <f>SUM(F56:AF56)</f>
        <v>14709.348242628861</v>
      </c>
      <c r="F56">
        <f>SQRT(F55)</f>
        <v>13.051953960524019</v>
      </c>
      <c r="G56">
        <f t="shared" ref="G56:AF56" si="278">SQRT(G55)</f>
        <v>16.887712380507462</v>
      </c>
      <c r="H56">
        <f t="shared" si="278"/>
        <v>21.773291915413022</v>
      </c>
      <c r="I56">
        <f t="shared" si="278"/>
        <v>27.972589569244004</v>
      </c>
      <c r="J56">
        <f t="shared" si="278"/>
        <v>35.807758338254274</v>
      </c>
      <c r="K56">
        <f t="shared" si="278"/>
        <v>45.668985593300938</v>
      </c>
      <c r="L56">
        <f t="shared" si="278"/>
        <v>58.023648065889525</v>
      </c>
      <c r="M56">
        <f t="shared" si="278"/>
        <v>73.428247467103446</v>
      </c>
      <c r="N56">
        <f t="shared" si="278"/>
        <v>92.535240313532739</v>
      </c>
      <c r="O56">
        <f t="shared" si="278"/>
        <v>116.10653559698069</v>
      </c>
      <c r="P56">
        <f t="shared" si="278"/>
        <v>145.00007304920632</v>
      </c>
      <c r="Q56">
        <f t="shared" si="278"/>
        <v>180.1835675779399</v>
      </c>
      <c r="R56">
        <f t="shared" si="278"/>
        <v>222.56429844945691</v>
      </c>
      <c r="S56">
        <f t="shared" si="278"/>
        <v>273.08985269933572</v>
      </c>
      <c r="T56">
        <f t="shared" si="278"/>
        <v>332.51043751180009</v>
      </c>
      <c r="U56">
        <f t="shared" si="278"/>
        <v>395.066180828082</v>
      </c>
      <c r="V56">
        <f t="shared" si="278"/>
        <v>470.33360673454217</v>
      </c>
      <c r="W56">
        <f t="shared" si="278"/>
        <v>563.78704181155172</v>
      </c>
      <c r="X56">
        <f t="shared" si="278"/>
        <v>672.85294117397268</v>
      </c>
      <c r="Y56">
        <f t="shared" si="278"/>
        <v>796.089784924367</v>
      </c>
      <c r="Z56">
        <f t="shared" si="278"/>
        <v>935.04681848283656</v>
      </c>
      <c r="AA56">
        <f t="shared" si="278"/>
        <v>1084.9306367263098</v>
      </c>
      <c r="AB56" s="43">
        <f t="shared" si="278"/>
        <v>1252.2635032016458</v>
      </c>
      <c r="AC56" s="44">
        <f t="shared" si="278"/>
        <v>1429.3423202901913</v>
      </c>
      <c r="AD56" s="44">
        <f t="shared" si="278"/>
        <v>1617.4475721604988</v>
      </c>
      <c r="AE56" s="44">
        <f t="shared" si="278"/>
        <v>1816.4466659305792</v>
      </c>
      <c r="AF56" s="45">
        <f t="shared" si="278"/>
        <v>2021.136977875793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-10540.95563231985</v>
      </c>
    </row>
    <row r="63" spans="1:60" ht="15.75" thickBot="1" x14ac:dyDescent="0.3">
      <c r="A63" s="13" t="s">
        <v>68</v>
      </c>
      <c r="B63" s="65">
        <f>AN63</f>
        <v>4221.588507849734</v>
      </c>
      <c r="C63" s="74">
        <f>AN63/$AN$4</f>
        <v>0.12612715781002634</v>
      </c>
      <c r="D63" s="4" t="s">
        <v>8</v>
      </c>
      <c r="F63" s="12">
        <f>$E$3+($C62)*(EXP(-EXP($A62-$B62*F61)))</f>
        <v>5.7053119165805368</v>
      </c>
      <c r="G63" s="12">
        <f t="shared" ref="G63:AF63" si="308">$E$3+($C62)*(EXP(-EXP($A62-$B62*G61)))</f>
        <v>8.4840146516157002</v>
      </c>
      <c r="H63" s="12">
        <f t="shared" si="308"/>
        <v>12.373934498700999</v>
      </c>
      <c r="I63" s="12">
        <f t="shared" si="308"/>
        <v>17.716447039897201</v>
      </c>
      <c r="J63" s="12">
        <f t="shared" si="308"/>
        <v>24.921967565124554</v>
      </c>
      <c r="K63" s="12">
        <f t="shared" si="308"/>
        <v>34.473841611196512</v>
      </c>
      <c r="L63" s="12">
        <f t="shared" si="308"/>
        <v>46.930015098261762</v>
      </c>
      <c r="M63" s="12">
        <f t="shared" si="308"/>
        <v>62.92208949921497</v>
      </c>
      <c r="N63" s="12">
        <f t="shared" si="308"/>
        <v>83.151491067038094</v>
      </c>
      <c r="O63" s="12">
        <f t="shared" si="308"/>
        <v>108.38263345741355</v>
      </c>
      <c r="P63" s="12">
        <f t="shared" si="308"/>
        <v>139.43311806823897</v>
      </c>
      <c r="Q63" s="12">
        <f t="shared" si="308"/>
        <v>177.16118283623138</v>
      </c>
      <c r="R63" s="12">
        <f t="shared" si="308"/>
        <v>222.45076510947544</v>
      </c>
      <c r="S63" s="12">
        <f t="shared" si="308"/>
        <v>276.1946761439624</v>
      </c>
      <c r="T63" s="12">
        <f t="shared" si="308"/>
        <v>339.27648491151751</v>
      </c>
      <c r="U63" s="12">
        <f t="shared" si="308"/>
        <v>412.5517716068332</v>
      </c>
      <c r="V63" s="12">
        <f t="shared" si="308"/>
        <v>496.8294342611087</v>
      </c>
      <c r="W63" s="12">
        <f t="shared" si="308"/>
        <v>592.85371621904562</v>
      </c>
      <c r="X63" s="12">
        <f t="shared" si="308"/>
        <v>701.2875717208849</v>
      </c>
      <c r="Y63" s="12">
        <f t="shared" si="308"/>
        <v>822.69790739627547</v>
      </c>
      <c r="Z63" s="12">
        <f t="shared" si="308"/>
        <v>957.54313644664194</v>
      </c>
      <c r="AA63" s="12">
        <f t="shared" si="308"/>
        <v>1106.1633676079523</v>
      </c>
      <c r="AB63" s="52">
        <f t="shared" si="308"/>
        <v>1268.7734305088568</v>
      </c>
      <c r="AC63" s="53">
        <f t="shared" si="308"/>
        <v>1445.4588199838292</v>
      </c>
      <c r="AD63" s="53">
        <f t="shared" si="308"/>
        <v>1636.1745304140388</v>
      </c>
      <c r="AE63" s="53">
        <f t="shared" si="308"/>
        <v>1840.7466520721603</v>
      </c>
      <c r="AF63" s="54">
        <f t="shared" si="308"/>
        <v>2058.876518130462</v>
      </c>
      <c r="AG63" s="54">
        <f t="shared" ref="AG63:BH63" si="309">$E$3+($C62)*(EXP(-EXP($A62-$B62*AG61)))</f>
        <v>2290.1471254314315</v>
      </c>
      <c r="AH63" s="54">
        <f t="shared" si="309"/>
        <v>2534.031505002064</v>
      </c>
      <c r="AI63" s="54">
        <f t="shared" si="309"/>
        <v>2789.9026891982612</v>
      </c>
      <c r="AJ63" s="54">
        <f t="shared" si="309"/>
        <v>3057.0449099997868</v>
      </c>
      <c r="AK63" s="54">
        <f t="shared" si="309"/>
        <v>3334.6656654070989</v>
      </c>
      <c r="AL63" s="54">
        <f t="shared" si="309"/>
        <v>3621.9083057827829</v>
      </c>
      <c r="AM63" s="54">
        <f t="shared" si="309"/>
        <v>3917.8648167993656</v>
      </c>
      <c r="AN63" s="76">
        <f t="shared" si="309"/>
        <v>4221.588507849734</v>
      </c>
      <c r="AO63" s="54">
        <f t="shared" si="309"/>
        <v>4532.1063519134832</v>
      </c>
      <c r="AP63" s="54">
        <f t="shared" si="309"/>
        <v>4848.4307627410781</v>
      </c>
      <c r="AQ63" s="54">
        <f t="shared" si="309"/>
        <v>5169.5706358951393</v>
      </c>
      <c r="AR63" s="54">
        <f t="shared" si="309"/>
        <v>5494.5415200750986</v>
      </c>
      <c r="AS63" s="54">
        <f t="shared" si="309"/>
        <v>5822.3748229825487</v>
      </c>
      <c r="AT63" s="54">
        <f t="shared" si="309"/>
        <v>6152.1259908173579</v>
      </c>
      <c r="AU63" s="54">
        <f t="shared" si="309"/>
        <v>6482.8816316852417</v>
      </c>
      <c r="AV63" s="54">
        <f t="shared" si="309"/>
        <v>6813.765580365919</v>
      </c>
      <c r="AW63" s="54">
        <f t="shared" si="309"/>
        <v>7143.9439248817607</v>
      </c>
      <c r="AX63" s="76">
        <f t="shared" si="309"/>
        <v>7472.6290341475133</v>
      </c>
      <c r="AY63" s="54">
        <f t="shared" si="309"/>
        <v>7799.0826408420198</v>
      </c>
      <c r="AZ63" s="54">
        <f t="shared" si="309"/>
        <v>8122.6180447982442</v>
      </c>
      <c r="BA63" s="54">
        <f t="shared" si="309"/>
        <v>8442.6015100044679</v>
      </c>
      <c r="BB63" s="54">
        <f t="shared" si="309"/>
        <v>8758.4529331359536</v>
      </c>
      <c r="BC63" s="54">
        <f t="shared" si="309"/>
        <v>9069.6458638004697</v>
      </c>
      <c r="BD63" s="54">
        <f t="shared" si="309"/>
        <v>9375.7069567892522</v>
      </c>
      <c r="BE63" s="54">
        <f t="shared" si="309"/>
        <v>9676.2149349693918</v>
      </c>
      <c r="BF63" s="54">
        <f t="shared" si="309"/>
        <v>9970.7991384003253</v>
      </c>
      <c r="BG63" s="54">
        <f t="shared" si="309"/>
        <v>10259.137731139734</v>
      </c>
      <c r="BH63" s="76">
        <f t="shared" si="309"/>
        <v>10540.95563231985</v>
      </c>
    </row>
    <row r="64" spans="1:60" ht="15.75" thickBot="1" x14ac:dyDescent="0.3">
      <c r="A64" s="13" t="s">
        <v>69</v>
      </c>
      <c r="B64" s="17">
        <f>AX63</f>
        <v>7472.6290341475133</v>
      </c>
      <c r="C64" s="73">
        <f>AX63/$AX$4</f>
        <v>0.1895813729717151</v>
      </c>
      <c r="D64" s="4" t="s">
        <v>9</v>
      </c>
      <c r="E64" s="5">
        <f>SUM(F64:AF64)</f>
        <v>17772769.536617979</v>
      </c>
      <c r="F64" s="3">
        <f>(F63-F$3)^2</f>
        <v>32.391031331811618</v>
      </c>
      <c r="G64" s="3">
        <f t="shared" ref="G64:AF64" si="310">(G63-G$3)^2</f>
        <v>71.724209169281394</v>
      </c>
      <c r="H64" s="3">
        <f t="shared" si="310"/>
        <v>152.71854507418431</v>
      </c>
      <c r="I64" s="3">
        <f t="shared" si="310"/>
        <v>313.27042551812582</v>
      </c>
      <c r="J64" s="3">
        <f t="shared" si="310"/>
        <v>620.20760048477575</v>
      </c>
      <c r="K64" s="3">
        <f t="shared" si="310"/>
        <v>1187.1361104526388</v>
      </c>
      <c r="L64" s="3">
        <f t="shared" si="310"/>
        <v>2200.4556974889497</v>
      </c>
      <c r="M64" s="3">
        <f t="shared" si="310"/>
        <v>3956.1696626512562</v>
      </c>
      <c r="N64" s="3">
        <f t="shared" si="310"/>
        <v>6909.3485211898287</v>
      </c>
      <c r="O64" s="3">
        <f t="shared" si="310"/>
        <v>11740.076472889697</v>
      </c>
      <c r="P64" s="3">
        <f t="shared" si="310"/>
        <v>19431.835320966693</v>
      </c>
      <c r="Q64" s="3">
        <f t="shared" si="310"/>
        <v>31372.26765267138</v>
      </c>
      <c r="R64" s="3">
        <f t="shared" si="310"/>
        <v>49398.514151458752</v>
      </c>
      <c r="S64" s="3">
        <f t="shared" si="310"/>
        <v>75909.989867769342</v>
      </c>
      <c r="T64" s="3">
        <f t="shared" si="310"/>
        <v>113819.0465118134</v>
      </c>
      <c r="U64" s="3">
        <f t="shared" si="310"/>
        <v>161407.94107295488</v>
      </c>
      <c r="V64" s="3">
        <f t="shared" si="310"/>
        <v>228453.15499469783</v>
      </c>
      <c r="W64" s="3">
        <f t="shared" si="310"/>
        <v>326343.83300875966</v>
      </c>
      <c r="X64" s="3">
        <f t="shared" si="310"/>
        <v>461015.43155146571</v>
      </c>
      <c r="Y64" s="3">
        <f t="shared" si="310"/>
        <v>639609.19151291705</v>
      </c>
      <c r="Z64" s="3">
        <f t="shared" si="310"/>
        <v>875045.81673264736</v>
      </c>
      <c r="AA64" s="3">
        <f t="shared" si="310"/>
        <v>1170260.230641983</v>
      </c>
      <c r="AB64" s="46">
        <f t="shared" si="310"/>
        <v>1552814.1335395298</v>
      </c>
      <c r="AC64" s="47">
        <f t="shared" si="310"/>
        <v>2021429.7053708239</v>
      </c>
      <c r="AD64" s="47">
        <f t="shared" si="310"/>
        <v>2596071.8782972074</v>
      </c>
      <c r="AE64" s="47">
        <f t="shared" si="310"/>
        <v>3296794.2777933972</v>
      </c>
      <c r="AF64" s="48">
        <f t="shared" si="310"/>
        <v>4126408.7903206656</v>
      </c>
    </row>
    <row r="65" spans="1:60" ht="15.75" thickBot="1" x14ac:dyDescent="0.3">
      <c r="A65" s="13" t="s">
        <v>70</v>
      </c>
      <c r="B65" s="66">
        <f>BH63</f>
        <v>10540.95563231985</v>
      </c>
      <c r="C65" s="75">
        <f>BH63/$BH$4</f>
        <v>0.23237386415744271</v>
      </c>
      <c r="D65" s="4" t="s">
        <v>10</v>
      </c>
      <c r="E65" s="5">
        <f>SUM(F65:AF65)</f>
        <v>14629.661203466303</v>
      </c>
      <c r="F65">
        <f>SQRT(F64)</f>
        <v>5.6913119165805366</v>
      </c>
      <c r="G65">
        <f t="shared" ref="G65:AF65" si="311">SQRT(G64)</f>
        <v>8.4690146516156997</v>
      </c>
      <c r="H65">
        <f t="shared" si="311"/>
        <v>12.357934498700999</v>
      </c>
      <c r="I65">
        <f t="shared" si="311"/>
        <v>17.699447039897201</v>
      </c>
      <c r="J65">
        <f t="shared" si="311"/>
        <v>24.903967565124553</v>
      </c>
      <c r="K65">
        <f t="shared" si="311"/>
        <v>34.454841611196514</v>
      </c>
      <c r="L65">
        <f t="shared" si="311"/>
        <v>46.909015098261762</v>
      </c>
      <c r="M65">
        <f t="shared" si="311"/>
        <v>62.898089499214969</v>
      </c>
      <c r="N65">
        <f t="shared" si="311"/>
        <v>83.122491067038098</v>
      </c>
      <c r="O65">
        <f t="shared" si="311"/>
        <v>108.35163345741354</v>
      </c>
      <c r="P65">
        <f t="shared" si="311"/>
        <v>139.39811806823897</v>
      </c>
      <c r="Q65">
        <f t="shared" si="311"/>
        <v>177.12218283623139</v>
      </c>
      <c r="R65">
        <f t="shared" si="311"/>
        <v>222.25776510947543</v>
      </c>
      <c r="S65">
        <f t="shared" si="311"/>
        <v>275.51767614396238</v>
      </c>
      <c r="T65">
        <f t="shared" si="311"/>
        <v>337.37078491151749</v>
      </c>
      <c r="U65">
        <f t="shared" si="311"/>
        <v>401.75607160683319</v>
      </c>
      <c r="V65">
        <f t="shared" si="311"/>
        <v>477.96773426110872</v>
      </c>
      <c r="W65">
        <f t="shared" si="311"/>
        <v>571.26511621904558</v>
      </c>
      <c r="X65">
        <f t="shared" si="311"/>
        <v>678.98117172088484</v>
      </c>
      <c r="Y65">
        <f t="shared" si="311"/>
        <v>799.75570739627551</v>
      </c>
      <c r="Z65">
        <f t="shared" si="311"/>
        <v>935.43883644664197</v>
      </c>
      <c r="AA65">
        <f t="shared" si="311"/>
        <v>1081.7856676079523</v>
      </c>
      <c r="AB65" s="43">
        <f t="shared" si="311"/>
        <v>1246.1196305088567</v>
      </c>
      <c r="AC65" s="44">
        <f t="shared" si="311"/>
        <v>1421.7699199838291</v>
      </c>
      <c r="AD65" s="44">
        <f t="shared" si="311"/>
        <v>1611.2330304140389</v>
      </c>
      <c r="AE65" s="44">
        <f t="shared" si="311"/>
        <v>1815.7076520721603</v>
      </c>
      <c r="AF65" s="45">
        <f t="shared" si="311"/>
        <v>2031.3563917542056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-11506.146479078463</v>
      </c>
    </row>
    <row r="73" spans="1:60" ht="15.75" thickBot="1" x14ac:dyDescent="0.3">
      <c r="A73" s="13" t="s">
        <v>68</v>
      </c>
      <c r="B73" s="65">
        <f>AN73</f>
        <v>4262.9656401501106</v>
      </c>
      <c r="C73" s="74">
        <f>AN73/$AN$4</f>
        <v>0.12736337021814523</v>
      </c>
      <c r="D73" s="4" t="s">
        <v>8</v>
      </c>
      <c r="F73" s="12">
        <f>$E$3+(E4*$C72)*(EXP(-EXP($A72-$B72*F71)))</f>
        <v>5.3194118583980687</v>
      </c>
      <c r="G73" s="12">
        <f t="shared" ref="G73:AF73" si="341">$E$3+(F4*$C72)*(EXP(-EXP($A72-$B72*G71)))</f>
        <v>8.0189381170244349</v>
      </c>
      <c r="H73" s="12">
        <f t="shared" si="341"/>
        <v>11.831557773139966</v>
      </c>
      <c r="I73" s="12">
        <f t="shared" si="341"/>
        <v>17.105109380728862</v>
      </c>
      <c r="J73" s="12">
        <f t="shared" si="341"/>
        <v>24.257302409490965</v>
      </c>
      <c r="K73" s="12">
        <f t="shared" si="341"/>
        <v>33.778968021187467</v>
      </c>
      <c r="L73" s="12">
        <f t="shared" si="341"/>
        <v>46.234917550007708</v>
      </c>
      <c r="M73" s="12">
        <f t="shared" si="341"/>
        <v>62.262085030309954</v>
      </c>
      <c r="N73" s="12">
        <f t="shared" si="341"/>
        <v>82.564779003317724</v>
      </c>
      <c r="O73" s="12">
        <f t="shared" si="341"/>
        <v>107.90703523446285</v>
      </c>
      <c r="P73" s="12">
        <f t="shared" si="341"/>
        <v>139.10223131303209</v>
      </c>
      <c r="Q73" s="12">
        <f t="shared" si="341"/>
        <v>177.00028221090503</v>
      </c>
      <c r="R73" s="12">
        <f t="shared" si="341"/>
        <v>222.47287048690239</v>
      </c>
      <c r="S73" s="12">
        <f t="shared" si="341"/>
        <v>276.3972667025584</v>
      </c>
      <c r="T73" s="12">
        <f t="shared" si="341"/>
        <v>339.63935917518609</v>
      </c>
      <c r="U73" s="12">
        <f t="shared" si="341"/>
        <v>413.03653561803543</v>
      </c>
      <c r="V73" s="12">
        <f t="shared" si="341"/>
        <v>497.38104415957838</v>
      </c>
      <c r="W73" s="12">
        <f t="shared" si="341"/>
        <v>593.40441220182845</v>
      </c>
      <c r="X73" s="12">
        <f t="shared" si="341"/>
        <v>701.76342512499059</v>
      </c>
      <c r="Y73" s="12">
        <f t="shared" si="341"/>
        <v>823.02807070387655</v>
      </c>
      <c r="Z73" s="12">
        <f t="shared" si="341"/>
        <v>957.67174735253457</v>
      </c>
      <c r="AA73" s="12">
        <f t="shared" si="341"/>
        <v>1106.0639226840608</v>
      </c>
      <c r="AB73" s="52">
        <f t="shared" si="341"/>
        <v>1268.4653201947795</v>
      </c>
      <c r="AC73" s="53">
        <f t="shared" si="341"/>
        <v>1445.0256117344504</v>
      </c>
      <c r="AD73" s="53">
        <f t="shared" si="341"/>
        <v>1635.7835059549402</v>
      </c>
      <c r="AE73" s="53">
        <f t="shared" si="341"/>
        <v>1840.6690508261174</v>
      </c>
      <c r="AF73" s="54">
        <f t="shared" si="341"/>
        <v>2059.5079128921843</v>
      </c>
      <c r="AG73" s="54">
        <f t="shared" ref="AG73" si="342">$E$3+(AF4*$C72)*(EXP(-EXP($A72-$B72*AG71)))</f>
        <v>2292.0273573488321</v>
      </c>
      <c r="AH73" s="54">
        <f t="shared" ref="AH73" si="343">$E$3+(AG4*$C72)*(EXP(-EXP($A72-$B72*AH71)))</f>
        <v>2589.3461194141387</v>
      </c>
      <c r="AI73" s="54">
        <f t="shared" ref="AI73" si="344">$E$3+(AH4*$C72)*(EXP(-EXP($A72-$B72*AI71)))</f>
        <v>2796.5704374207835</v>
      </c>
      <c r="AJ73" s="54">
        <f t="shared" ref="AJ73" si="345">$E$3+(AI4*$C72)*(EXP(-EXP($A72-$B72*AJ71)))</f>
        <v>3067.6282140346298</v>
      </c>
      <c r="AK73" s="54">
        <f t="shared" ref="AK73" si="346">$E$3+(AJ4*$C72)*(EXP(-EXP($A72-$B72*AK71)))</f>
        <v>3350.453903137568</v>
      </c>
      <c r="AL73" s="54">
        <f t="shared" ref="AL73" si="347">$E$3+(AK4*$C72)*(EXP(-EXP($A72-$B72*AL71)))</f>
        <v>3644.4109714086194</v>
      </c>
      <c r="AM73" s="54">
        <f t="shared" ref="AM73" si="348">$E$3+(AL4*$C72)*(EXP(-EXP($A72-$B72*AM71)))</f>
        <v>3948.8194281748724</v>
      </c>
      <c r="AN73" s="76">
        <f t="shared" ref="AN73" si="349">$E$3+(AM4*$C72)*(EXP(-EXP($A72-$B72*AN71)))</f>
        <v>4262.9656401501106</v>
      </c>
      <c r="AO73" s="54">
        <f t="shared" ref="AO73" si="350">$E$3+(AN4*$C72)*(EXP(-EXP($A72-$B72*AO71)))</f>
        <v>4586.1117688066051</v>
      </c>
      <c r="AP73" s="54">
        <f t="shared" ref="AP73" si="351">$E$3+(AO4*$C72)*(EXP(-EXP($A72-$B72*AP71)))</f>
        <v>4917.5046902736676</v>
      </c>
      <c r="AQ73" s="54">
        <f t="shared" ref="AQ73" si="352">$E$3+(AP4*$C72)*(EXP(-EXP($A72-$B72*AQ71)))</f>
        <v>5256.384289710636</v>
      </c>
      <c r="AR73" s="54">
        <f t="shared" ref="AR73" si="353">$E$3+(AQ4*$C72)*(EXP(-EXP($A72-$B72*AR71)))</f>
        <v>5601.9910521161419</v>
      </c>
      <c r="AS73" s="54">
        <f t="shared" ref="AS73" si="354">$E$3+(AR4*$C72)*(EXP(-EXP($A72-$B72*AS71)))</f>
        <v>5953.5728988505425</v>
      </c>
      <c r="AT73" s="54">
        <f t="shared" ref="AT73" si="355">$E$3+(AS4*$C72)*(EXP(-EXP($A72-$B72*AT71)))</f>
        <v>6310.3912433488777</v>
      </c>
      <c r="AU73" s="54">
        <f t="shared" ref="AU73" si="356">$E$3+(AT4*$C72)*(EXP(-EXP($A72-$B72*AU71)))</f>
        <v>6671.7262603775434</v>
      </c>
      <c r="AV73" s="54">
        <f t="shared" ref="AV73" si="357">$E$3+(AU4*$C72)*(EXP(-EXP($A72-$B72*AV71)))</f>
        <v>7036.8813807031347</v>
      </c>
      <c r="AW73" s="54">
        <f t="shared" ref="AW73" si="358">$E$3+(AV4*$C72)*(EXP(-EXP($A72-$B72*AW71)))</f>
        <v>7405.1870372845578</v>
      </c>
      <c r="AX73" s="76">
        <f t="shared" ref="AX73" si="359">$E$3+(AW4*$C72)*(EXP(-EXP($A72-$B72*AX71)))</f>
        <v>7776.0037002654162</v>
      </c>
      <c r="AY73" s="54">
        <f t="shared" ref="AY73" si="360">$E$3+(AX4*$C72)*(EXP(-EXP($A72-$B72*AY71)))</f>
        <v>8148.7242463883704</v>
      </c>
      <c r="AZ73" s="54">
        <f t="shared" ref="AZ73" si="361">$E$3+(AY4*$C72)*(EXP(-EXP($A72-$B72*AZ71)))</f>
        <v>8522.7757142787032</v>
      </c>
      <c r="BA73" s="54">
        <f t="shared" ref="BA73" si="362">$E$3+(AZ4*$C72)*(EXP(-EXP($A72-$B72*BA71)))</f>
        <v>8897.6205006711625</v>
      </c>
      <c r="BB73" s="54">
        <f t="shared" ref="BB73" si="363">$E$3+(BA4*$C72)*(EXP(-EXP($A72-$B72*BB71)))</f>
        <v>9272.7570544072496</v>
      </c>
      <c r="BC73" s="54">
        <f t="shared" ref="BC73" si="364">$E$3+(BB4*$C72)*(EXP(-EXP($A72-$B72*BC71)))</f>
        <v>9647.7201252242885</v>
      </c>
      <c r="BD73" s="54">
        <f t="shared" ref="BD73" si="365">$E$3+(BC4*$C72)*(EXP(-EXP($A72-$B72*BD71)))</f>
        <v>10022.080623290158</v>
      </c>
      <c r="BE73" s="54">
        <f t="shared" ref="BE73" si="366">$E$3+(BD4*$C72)*(EXP(-EXP($A72-$B72*BE71)))</f>
        <v>10395.445143378402</v>
      </c>
      <c r="BF73" s="54">
        <f t="shared" ref="BF73" si="367">$E$3+(BE4*$C72)*(EXP(-EXP($A72-$B72*BF71)))</f>
        <v>10767.455204775071</v>
      </c>
      <c r="BG73" s="54">
        <f t="shared" ref="BG73" si="368">$E$3+(BF4*$C72)*(EXP(-EXP($A72-$B72*BG71)))</f>
        <v>11137.786254667768</v>
      </c>
      <c r="BH73" s="76">
        <f t="shared" ref="BH73" si="369">$E$3+(BG4*$C72)*(EXP(-EXP($A72-$B72*BH71)))</f>
        <v>11506.146479078463</v>
      </c>
    </row>
    <row r="74" spans="1:60" ht="15.75" thickBot="1" x14ac:dyDescent="0.3">
      <c r="A74" s="13" t="s">
        <v>69</v>
      </c>
      <c r="B74" s="17">
        <f>AX73</f>
        <v>7776.0037002654162</v>
      </c>
      <c r="C74" s="73">
        <f>AX73/$AX$4</f>
        <v>0.19727801968930889</v>
      </c>
      <c r="D74" s="4" t="s">
        <v>9</v>
      </c>
      <c r="E74" s="5">
        <f>SUM(F74:AF74)</f>
        <v>17774284.584963564</v>
      </c>
      <c r="F74" s="3">
        <f>(F73-F$3)^2</f>
        <v>28.147394987230847</v>
      </c>
      <c r="G74" s="3">
        <f t="shared" ref="G74:AF74" si="370">(G73-G$3)^2</f>
        <v>64.063025381156649</v>
      </c>
      <c r="H74" s="3">
        <f t="shared" si="370"/>
        <v>139.60740549040827</v>
      </c>
      <c r="I74" s="3">
        <f t="shared" si="370"/>
        <v>292.00348220775373</v>
      </c>
      <c r="J74" s="3">
        <f t="shared" si="370"/>
        <v>587.54378129875442</v>
      </c>
      <c r="K74" s="3">
        <f t="shared" si="370"/>
        <v>1139.7354407916005</v>
      </c>
      <c r="L74" s="3">
        <f t="shared" si="370"/>
        <v>2135.7261753189105</v>
      </c>
      <c r="M74" s="3">
        <f t="shared" si="370"/>
        <v>3873.5792282400921</v>
      </c>
      <c r="N74" s="3">
        <f t="shared" si="370"/>
        <v>6812.1548156845038</v>
      </c>
      <c r="O74" s="3">
        <f t="shared" si="370"/>
        <v>11637.238977907069</v>
      </c>
      <c r="P74" s="3">
        <f t="shared" si="370"/>
        <v>19339.694825072376</v>
      </c>
      <c r="Q74" s="3">
        <f t="shared" si="370"/>
        <v>31315.295401727577</v>
      </c>
      <c r="R74" s="3">
        <f t="shared" si="370"/>
        <v>49408.340823674094</v>
      </c>
      <c r="S74" s="3">
        <f t="shared" si="370"/>
        <v>76021.665470529915</v>
      </c>
      <c r="T74" s="3">
        <f t="shared" si="370"/>
        <v>114064.02453986074</v>
      </c>
      <c r="U74" s="3">
        <f t="shared" si="370"/>
        <v>161797.6898386954</v>
      </c>
      <c r="V74" s="3">
        <f t="shared" si="370"/>
        <v>228980.76273491303</v>
      </c>
      <c r="W74" s="3">
        <f t="shared" si="370"/>
        <v>326973.3230840367</v>
      </c>
      <c r="X74" s="3">
        <f t="shared" si="370"/>
        <v>461661.84899170202</v>
      </c>
      <c r="Y74" s="3">
        <f t="shared" si="370"/>
        <v>640137.40049998031</v>
      </c>
      <c r="Z74" s="3">
        <f t="shared" si="370"/>
        <v>875286.44854573766</v>
      </c>
      <c r="AA74" s="3">
        <f t="shared" si="370"/>
        <v>1170045.0843445116</v>
      </c>
      <c r="AB74" s="46">
        <f t="shared" si="370"/>
        <v>1552046.3438500273</v>
      </c>
      <c r="AC74" s="47">
        <f t="shared" si="370"/>
        <v>2020198.0481240998</v>
      </c>
      <c r="AD74" s="47">
        <f t="shared" si="370"/>
        <v>2594811.9681489361</v>
      </c>
      <c r="AE74" s="47">
        <f t="shared" si="370"/>
        <v>3296512.4814628498</v>
      </c>
      <c r="AF74" s="48">
        <f t="shared" si="370"/>
        <v>4128974.3645498999</v>
      </c>
    </row>
    <row r="75" spans="1:60" ht="15.75" thickBot="1" x14ac:dyDescent="0.3">
      <c r="A75" s="13" t="s">
        <v>70</v>
      </c>
      <c r="B75" s="66">
        <f>BH73</f>
        <v>11506.146479078463</v>
      </c>
      <c r="C75" s="75">
        <f>BH73/$BH$4</f>
        <v>0.25365135877311185</v>
      </c>
      <c r="D75" s="4" t="s">
        <v>10</v>
      </c>
      <c r="E75" s="5">
        <f>SUM(F75:AF75)</f>
        <v>14625.819047337773</v>
      </c>
      <c r="F75">
        <f>SQRT(F74)</f>
        <v>5.3054118583980685</v>
      </c>
      <c r="G75">
        <f t="shared" ref="G75:AF75" si="371">SQRT(G74)</f>
        <v>8.0039381170244344</v>
      </c>
      <c r="H75">
        <f t="shared" si="371"/>
        <v>11.815557773139966</v>
      </c>
      <c r="I75">
        <f t="shared" si="371"/>
        <v>17.088109380728863</v>
      </c>
      <c r="J75">
        <f t="shared" si="371"/>
        <v>24.239302409490964</v>
      </c>
      <c r="K75">
        <f t="shared" si="371"/>
        <v>33.759968021187468</v>
      </c>
      <c r="L75">
        <f t="shared" si="371"/>
        <v>46.213917550007707</v>
      </c>
      <c r="M75">
        <f t="shared" si="371"/>
        <v>62.238085030309954</v>
      </c>
      <c r="N75">
        <f t="shared" si="371"/>
        <v>82.535779003317728</v>
      </c>
      <c r="O75">
        <f t="shared" si="371"/>
        <v>107.87603523446285</v>
      </c>
      <c r="P75">
        <f t="shared" si="371"/>
        <v>139.0672313130321</v>
      </c>
      <c r="Q75">
        <f t="shared" si="371"/>
        <v>176.96128221090504</v>
      </c>
      <c r="R75">
        <f t="shared" si="371"/>
        <v>222.27987048690238</v>
      </c>
      <c r="S75">
        <f t="shared" si="371"/>
        <v>275.72026670255838</v>
      </c>
      <c r="T75">
        <f t="shared" si="371"/>
        <v>337.73365917518606</v>
      </c>
      <c r="U75">
        <f t="shared" si="371"/>
        <v>402.24083561803542</v>
      </c>
      <c r="V75">
        <f t="shared" si="371"/>
        <v>478.5193441595784</v>
      </c>
      <c r="W75">
        <f t="shared" si="371"/>
        <v>571.81581220182841</v>
      </c>
      <c r="X75">
        <f t="shared" si="371"/>
        <v>679.45702512499054</v>
      </c>
      <c r="Y75">
        <f t="shared" si="371"/>
        <v>800.08587070387659</v>
      </c>
      <c r="Z75">
        <f t="shared" si="371"/>
        <v>935.5674473525346</v>
      </c>
      <c r="AA75">
        <f t="shared" si="371"/>
        <v>1081.6862226840608</v>
      </c>
      <c r="AB75" s="43">
        <f t="shared" si="371"/>
        <v>1245.8115201947794</v>
      </c>
      <c r="AC75" s="44">
        <f t="shared" si="371"/>
        <v>1421.3367117344503</v>
      </c>
      <c r="AD75" s="44">
        <f t="shared" si="371"/>
        <v>1610.8420059549403</v>
      </c>
      <c r="AE75" s="44">
        <f t="shared" si="371"/>
        <v>1815.6300508261174</v>
      </c>
      <c r="AF75" s="45">
        <f t="shared" si="371"/>
        <v>2031.9877865159278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-10994.757189712947</v>
      </c>
    </row>
    <row r="83" spans="1:60" ht="15.75" thickBot="1" x14ac:dyDescent="0.3">
      <c r="A83" s="13" t="s">
        <v>68</v>
      </c>
      <c r="B83" s="65">
        <f>AN83</f>
        <v>4230.9471291388254</v>
      </c>
      <c r="C83" s="74">
        <f>AN83/$AN$4</f>
        <v>0.12640676258486849</v>
      </c>
      <c r="D83" s="4" t="s">
        <v>8</v>
      </c>
      <c r="F83" s="12">
        <f>$E$3+($C82/($C82+E5))*E4*(EXP(-EXP($A82-$B82*F81)))</f>
        <v>5.2025920310425784</v>
      </c>
      <c r="G83" s="12">
        <f>$E$3+($C82/($C82+F5))*F4*(EXP(-EXP($A82-$B82*G81)))</f>
        <v>7.8726122488596726</v>
      </c>
      <c r="H83" s="12">
        <f>$E$3+($C82/($C82+G5))*G4*(EXP(-EXP($A82-$B82*H81)))</f>
        <v>11.65219025495748</v>
      </c>
      <c r="I83" s="12">
        <f t="shared" ref="I83:AF83" si="401">$E$3+($C82/($C82+H5))*H4*(EXP(-EXP($A82-$B82*I81)))</f>
        <v>16.88961206246104</v>
      </c>
      <c r="J83" s="12">
        <f t="shared" si="401"/>
        <v>24.003247557647526</v>
      </c>
      <c r="K83" s="12">
        <f t="shared" si="401"/>
        <v>33.48484803961572</v>
      </c>
      <c r="L83" s="12">
        <f t="shared" si="401"/>
        <v>45.900476393986004</v>
      </c>
      <c r="M83" s="12">
        <f t="shared" si="401"/>
        <v>61.888742201529588</v>
      </c>
      <c r="N83" s="12">
        <f t="shared" si="401"/>
        <v>82.15615282845485</v>
      </c>
      <c r="O83" s="12">
        <f t="shared" si="401"/>
        <v>107.46954732167671</v>
      </c>
      <c r="P83" s="12">
        <f t="shared" si="401"/>
        <v>138.64574017291537</v>
      </c>
      <c r="Q83" s="12">
        <f t="shared" si="401"/>
        <v>176.53865447719724</v>
      </c>
      <c r="R83" s="12">
        <f t="shared" si="401"/>
        <v>222.02435792893772</v>
      </c>
      <c r="S83" s="12">
        <f t="shared" si="401"/>
        <v>275.9845220210326</v>
      </c>
      <c r="T83" s="12">
        <f t="shared" si="401"/>
        <v>339.28889908356808</v>
      </c>
      <c r="U83" s="12">
        <f t="shared" si="401"/>
        <v>412.7774506956967</v>
      </c>
      <c r="V83" s="12">
        <f t="shared" si="401"/>
        <v>497.24276458288927</v>
      </c>
      <c r="W83" s="12">
        <f t="shared" si="401"/>
        <v>593.4133678348644</v>
      </c>
      <c r="X83" s="12">
        <f t="shared" si="401"/>
        <v>701.93848650573136</v>
      </c>
      <c r="Y83" s="12">
        <f t="shared" si="401"/>
        <v>823.37472106713233</v>
      </c>
      <c r="Z83" s="12">
        <f t="shared" si="401"/>
        <v>958.17501020230748</v>
      </c>
      <c r="AA83" s="12">
        <f t="shared" si="401"/>
        <v>1106.6801486928825</v>
      </c>
      <c r="AB83" s="52">
        <f t="shared" si="401"/>
        <v>1269.1130150612937</v>
      </c>
      <c r="AC83" s="53">
        <f t="shared" si="401"/>
        <v>1445.5755569905673</v>
      </c>
      <c r="AD83" s="53">
        <f t="shared" si="401"/>
        <v>1636.0484822941592</v>
      </c>
      <c r="AE83" s="53">
        <f t="shared" si="401"/>
        <v>1840.3935142754401</v>
      </c>
      <c r="AF83" s="54">
        <f t="shared" si="401"/>
        <v>2058.3579955310584</v>
      </c>
      <c r="AG83" s="54">
        <f t="shared" ref="AG83" si="402">$E$3+($C82/($C82+AF5))*AF4*(EXP(-EXP($A82-$B82*AG81)))</f>
        <v>2289.5815653578666</v>
      </c>
      <c r="AH83" s="54">
        <f t="shared" ref="AH83" si="403">$E$3+($C82/($C82+AG5))*AG4*(EXP(-EXP($A82-$B82*AH81)))</f>
        <v>2585.000684392865</v>
      </c>
      <c r="AI83" s="54">
        <f t="shared" ref="AI83" si="404">$E$3+($C82/($C82+AH5))*AH4*(EXP(-EXP($A82-$B82*AI81)))</f>
        <v>2789.8780282245148</v>
      </c>
      <c r="AJ83" s="54">
        <f t="shared" ref="AJ83" si="405">$E$3+($C82/($C82+AI5))*AI4*(EXP(-EXP($A82-$B82*AJ81)))</f>
        <v>3057.774302420532</v>
      </c>
      <c r="AK83" s="54">
        <f t="shared" ref="AK83" si="406">$E$3+($C82/($C82+AJ5))*AJ4*(EXP(-EXP($A82-$B82*AK81)))</f>
        <v>3336.598952739515</v>
      </c>
      <c r="AL83" s="54">
        <f t="shared" ref="AL83" si="407">$E$3+($C82/($C82+AK5))*AK4*(EXP(-EXP($A82-$B82*AL81)))</f>
        <v>3625.6026125082767</v>
      </c>
      <c r="AM83" s="54">
        <f t="shared" ref="AM83" si="408">$E$3+($C82/($C82+AL5))*AL4*(EXP(-EXP($A82-$B82*AM81)))</f>
        <v>3923.993072108753</v>
      </c>
      <c r="AN83" s="76">
        <f t="shared" ref="AN83" si="409">$E$3+($C82/($C82+AM5))*AM4*(EXP(-EXP($A82-$B82*AN81)))</f>
        <v>4230.9471291388254</v>
      </c>
      <c r="AO83" s="54">
        <f t="shared" ref="AO83" si="410">$E$3+($C82/($C82+AN5))*AN4*(EXP(-EXP($A82-$B82*AO81)))</f>
        <v>4545.6219893414682</v>
      </c>
      <c r="AP83" s="54">
        <f t="shared" ref="AP83" si="411">$E$3+($C82/($C82+AO5))*AO4*(EXP(-EXP($A82-$B82*AP81)))</f>
        <v>4867.166019569072</v>
      </c>
      <c r="AQ83" s="54">
        <f t="shared" ref="AQ83" si="412">$E$3+($C82/($C82+AP5))*AP4*(EXP(-EXP($A82-$B82*AQ81)))</f>
        <v>5194.7286953706107</v>
      </c>
      <c r="AR83" s="54">
        <f t="shared" ref="AR83" si="413">$E$3+($C82/($C82+AQ5))*AQ4*(EXP(-EXP($A82-$B82*AR81)))</f>
        <v>5527.4696263330761</v>
      </c>
      <c r="AS83" s="54">
        <f t="shared" ref="AS83" si="414">$E$3+($C82/($C82+AR5))*AR4*(EXP(-EXP($A82-$B82*AS81)))</f>
        <v>5864.5665807066352</v>
      </c>
      <c r="AT83" s="54">
        <f t="shared" ref="AT83" si="415">$E$3+($C82/($C82+AS5))*AS4*(EXP(-EXP($A82-$B82*AT81)))</f>
        <v>6205.222466048107</v>
      </c>
      <c r="AU83" s="54">
        <f t="shared" ref="AU83" si="416">$E$3+($C82/($C82+AT5))*AT4*(EXP(-EXP($A82-$B82*AU81)))</f>
        <v>6548.6712538925094</v>
      </c>
      <c r="AV83" s="54">
        <f t="shared" ref="AV83" si="417">$E$3+($C82/($C82+AU5))*AU4*(EXP(-EXP($A82-$B82*AV81)))</f>
        <v>6894.1828633637469</v>
      </c>
      <c r="AW83" s="54">
        <f t="shared" ref="AW83" si="418">$E$3+($C82/($C82+AV5))*AV4*(EXP(-EXP($A82-$B82*AW81)))</f>
        <v>7241.0670409662289</v>
      </c>
      <c r="AX83" s="76">
        <f t="shared" ref="AX83" si="419">$E$3+($C82/($C82+AW5))*AW4*(EXP(-EXP($A82-$B82*AX81)))</f>
        <v>7588.6762915871223</v>
      </c>
      <c r="AY83" s="54">
        <f t="shared" ref="AY83" si="420">$E$3+($C82/($C82+AX5))*AX4*(EXP(-EXP($A82-$B82*AY81)))</f>
        <v>7936.4079291758271</v>
      </c>
      <c r="AZ83" s="54">
        <f t="shared" ref="AZ83" si="421">$E$3+($C82/($C82+AY5))*AY4*(EXP(-EXP($A82-$B82*AZ81)))</f>
        <v>8283.7053249791916</v>
      </c>
      <c r="BA83" s="54">
        <f t="shared" ref="BA83" si="422">$E$3+($C82/($C82+AZ5))*AZ4*(EXP(-EXP($A82-$B82*BA81)))</f>
        <v>8630.0584370119159</v>
      </c>
      <c r="BB83" s="54">
        <f t="shared" ref="BB83" si="423">$E$3+($C82/($C82+BA5))*BA4*(EXP(-EXP($A82-$B82*BB81)))</f>
        <v>8975.003707098982</v>
      </c>
      <c r="BC83" s="54">
        <f t="shared" ref="BC83" si="424">$E$3+($C82/($C82+BB5))*BB4*(EXP(-EXP($A82-$B82*BC81)))</f>
        <v>9318.1234118315751</v>
      </c>
      <c r="BD83" s="54">
        <f t="shared" ref="BD83" si="425">$E$3+($C82/($C82+BC5))*BC4*(EXP(-EXP($A82-$B82*BD81)))</f>
        <v>9659.044551618359</v>
      </c>
      <c r="BE83" s="54">
        <f t="shared" ref="BE83" si="426">$E$3+($C82/($C82+BD5))*BD4*(EXP(-EXP($A82-$B82*BE81)))</f>
        <v>9997.4373581551881</v>
      </c>
      <c r="BF83" s="54">
        <f t="shared" ref="BF83" si="427">$E$3+($C82/($C82+BE5))*BE4*(EXP(-EXP($A82-$B82*BF81)))</f>
        <v>10333.013495513464</v>
      </c>
      <c r="BG83" s="54">
        <f t="shared" ref="BG83" si="428">$E$3+($C82/($C82+BF5))*BF4*(EXP(-EXP($A82-$B82*BG81)))</f>
        <v>10665.524024040109</v>
      </c>
      <c r="BH83" s="76">
        <f t="shared" ref="BH83" si="429">$E$3+($C82/($C82+BG5))*BG4*(EXP(-EXP($A82-$B82*BH81)))</f>
        <v>10994.757189712947</v>
      </c>
    </row>
    <row r="84" spans="1:60" ht="15.75" thickBot="1" x14ac:dyDescent="0.3">
      <c r="A84" s="13" t="s">
        <v>69</v>
      </c>
      <c r="B84" s="17">
        <f>AX83</f>
        <v>7588.6762915871223</v>
      </c>
      <c r="C84" s="73">
        <f>AX83/$AX$4</f>
        <v>0.19252550391873097</v>
      </c>
      <c r="D84" s="4" t="s">
        <v>9</v>
      </c>
      <c r="E84" s="5">
        <f>SUM(F84:AF84)</f>
        <v>17774142.665874179</v>
      </c>
      <c r="F84" s="3">
        <f>(F83-F$3)^2</f>
        <v>26.921487264598547</v>
      </c>
      <c r="G84" s="3">
        <f t="shared" ref="G84:AF84" si="430">(G83-G$3)^2</f>
        <v>61.742070253429567</v>
      </c>
      <c r="H84" s="3">
        <f t="shared" si="430"/>
        <v>135.40092364956743</v>
      </c>
      <c r="I84" s="3">
        <f t="shared" si="430"/>
        <v>284.6850378103058</v>
      </c>
      <c r="J84" s="3">
        <f t="shared" si="430"/>
        <v>575.29210040163662</v>
      </c>
      <c r="K84" s="3">
        <f t="shared" si="430"/>
        <v>1119.9629850106514</v>
      </c>
      <c r="L84" s="3">
        <f t="shared" si="430"/>
        <v>2104.9263541863188</v>
      </c>
      <c r="M84" s="3">
        <f t="shared" si="430"/>
        <v>3827.2463276617159</v>
      </c>
      <c r="N84" s="3">
        <f t="shared" si="430"/>
        <v>6744.8692317083805</v>
      </c>
      <c r="O84" s="3">
        <f t="shared" si="430"/>
        <v>11543.041450592165</v>
      </c>
      <c r="P84" s="3">
        <f t="shared" si="430"/>
        <v>19212.937291283455</v>
      </c>
      <c r="Q84" s="3">
        <f t="shared" si="430"/>
        <v>31152.128030570017</v>
      </c>
      <c r="R84" s="3">
        <f t="shared" si="430"/>
        <v>49209.151360596472</v>
      </c>
      <c r="S84" s="3">
        <f t="shared" si="430"/>
        <v>75794.231681361343</v>
      </c>
      <c r="T84" s="3">
        <f t="shared" si="430"/>
        <v>113827.42302386252</v>
      </c>
      <c r="U84" s="3">
        <f t="shared" si="430"/>
        <v>161589.32789237725</v>
      </c>
      <c r="V84" s="3">
        <f t="shared" si="430"/>
        <v>228848.44295145848</v>
      </c>
      <c r="W84" s="3">
        <f t="shared" si="430"/>
        <v>326983.56510939653</v>
      </c>
      <c r="X84" s="3">
        <f t="shared" si="430"/>
        <v>461899.77300813387</v>
      </c>
      <c r="Y84" s="3">
        <f t="shared" si="430"/>
        <v>640692.22078188532</v>
      </c>
      <c r="Z84" s="3">
        <f t="shared" si="430"/>
        <v>876228.37449865241</v>
      </c>
      <c r="AA84" s="3">
        <f t="shared" si="430"/>
        <v>1171378.5904466095</v>
      </c>
      <c r="AB84" s="46">
        <f t="shared" si="430"/>
        <v>1553660.5748112162</v>
      </c>
      <c r="AC84" s="47">
        <f t="shared" si="430"/>
        <v>2021761.6653278109</v>
      </c>
      <c r="AD84" s="47">
        <f t="shared" si="430"/>
        <v>2595665.7083969922</v>
      </c>
      <c r="AE84" s="47">
        <f t="shared" si="430"/>
        <v>3295512.012500219</v>
      </c>
      <c r="AF84" s="48">
        <f t="shared" si="430"/>
        <v>4124302.450793216</v>
      </c>
    </row>
    <row r="85" spans="1:60" ht="15.75" thickBot="1" x14ac:dyDescent="0.3">
      <c r="A85" s="13" t="s">
        <v>70</v>
      </c>
      <c r="B85" s="66">
        <f>BH83</f>
        <v>10994.757189712947</v>
      </c>
      <c r="C85" s="75">
        <f>BH83/$BH$4</f>
        <v>0.24237785479456977</v>
      </c>
      <c r="D85" s="4" t="s">
        <v>10</v>
      </c>
      <c r="E85" s="5">
        <f>SUM(F85:AF85)</f>
        <v>14622.21908198165</v>
      </c>
      <c r="F85">
        <f>SQRT(F84)</f>
        <v>5.1885920310425782</v>
      </c>
      <c r="G85">
        <f t="shared" ref="G85:AF85" si="431">SQRT(G84)</f>
        <v>7.8576122488596729</v>
      </c>
      <c r="H85">
        <f t="shared" si="431"/>
        <v>11.63619025495748</v>
      </c>
      <c r="I85">
        <f t="shared" si="431"/>
        <v>16.872612062461041</v>
      </c>
      <c r="J85">
        <f t="shared" si="431"/>
        <v>23.985247557647526</v>
      </c>
      <c r="K85">
        <f t="shared" si="431"/>
        <v>33.465848039615722</v>
      </c>
      <c r="L85">
        <f t="shared" si="431"/>
        <v>45.879476393986003</v>
      </c>
      <c r="M85">
        <f t="shared" si="431"/>
        <v>61.864742201529587</v>
      </c>
      <c r="N85">
        <f t="shared" si="431"/>
        <v>82.127152828454854</v>
      </c>
      <c r="O85">
        <f t="shared" si="431"/>
        <v>107.43854732167671</v>
      </c>
      <c r="P85">
        <f t="shared" si="431"/>
        <v>138.61074017291537</v>
      </c>
      <c r="Q85">
        <f t="shared" si="431"/>
        <v>176.49965447719725</v>
      </c>
      <c r="R85">
        <f t="shared" si="431"/>
        <v>221.83135792893771</v>
      </c>
      <c r="S85">
        <f t="shared" si="431"/>
        <v>275.30752202103258</v>
      </c>
      <c r="T85">
        <f t="shared" si="431"/>
        <v>337.38319908356806</v>
      </c>
      <c r="U85">
        <f t="shared" si="431"/>
        <v>401.98175069569669</v>
      </c>
      <c r="V85">
        <f t="shared" si="431"/>
        <v>478.38106458288928</v>
      </c>
      <c r="W85">
        <f t="shared" si="431"/>
        <v>571.82476783486436</v>
      </c>
      <c r="X85">
        <f t="shared" si="431"/>
        <v>679.63208650573131</v>
      </c>
      <c r="Y85">
        <f t="shared" si="431"/>
        <v>800.43252106713237</v>
      </c>
      <c r="Z85">
        <f t="shared" si="431"/>
        <v>936.07071020230751</v>
      </c>
      <c r="AA85">
        <f t="shared" si="431"/>
        <v>1082.3024486928825</v>
      </c>
      <c r="AB85" s="43">
        <f t="shared" si="431"/>
        <v>1246.4592150612937</v>
      </c>
      <c r="AC85" s="44">
        <f t="shared" si="431"/>
        <v>1421.8866569905672</v>
      </c>
      <c r="AD85" s="44">
        <f t="shared" si="431"/>
        <v>1611.1069822941593</v>
      </c>
      <c r="AE85" s="44">
        <f t="shared" si="431"/>
        <v>1815.3545142754401</v>
      </c>
      <c r="AF85" s="45">
        <f t="shared" si="431"/>
        <v>2030.8378691548019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2024-02-07T07:58:48Z</dcterms:modified>
</cp:coreProperties>
</file>