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74" i="1" l="1"/>
  <c r="C75" i="1" s="1"/>
  <c r="C64" i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<sst xmlns="http://schemas.openxmlformats.org/spreadsheetml/2006/main" count="307" uniqueCount="74">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</sst>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14.320671170000001</c:v>
                </c:pt>
                <c:pt idx="1">
                  <c:v>12.744</c:v>
                </c:pt>
                <c:pt idx="2">
                  <c:v>15.10828678</c:v>
                </c:pt>
                <c:pt idx="3">
                  <c:v>20.667141139999998</c:v>
                </c:pt>
                <c:pt idx="4">
                  <c:v>27.097999999999999</c:v>
                </c:pt>
                <c:pt idx="5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450.39904937717722</c:v>
                </c:pt>
                <c:pt idx="1">
                  <c:v>544.72702640197122</c:v>
                </c:pt>
                <c:pt idx="2">
                  <c:v>651.67003030281842</c:v>
                </c:pt>
                <c:pt idx="3">
                  <c:v>769.9923323764383</c:v>
                </c:pt>
                <c:pt idx="4">
                  <c:v>897.28542246352413</c:v>
                </c:pt>
                <c:pt idx="5">
                  <c:v>1029.9839492981916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0.16178768065625038</c:v>
                </c:pt>
                <c:pt idx="1">
                  <c:v>0.21128629852469874</c:v>
                </c:pt>
                <c:pt idx="2">
                  <c:v>0.27475838458065044</c:v>
                </c:pt>
                <c:pt idx="3">
                  <c:v>0.35591901042840512</c:v>
                </c:pt>
                <c:pt idx="4">
                  <c:v>0.46001119015183928</c:v>
                </c:pt>
                <c:pt idx="5">
                  <c:v>0.59284932179253191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13.597366688893265</c:v>
                </c:pt>
                <c:pt idx="1">
                  <c:v>14.642368203324677</c:v>
                </c:pt>
                <c:pt idx="2">
                  <c:v>13.262938120237001</c:v>
                </c:pt>
                <c:pt idx="3">
                  <c:v>16.098296006917124</c:v>
                </c:pt>
                <c:pt idx="4">
                  <c:v>21.842515227492502</c:v>
                </c:pt>
                <c:pt idx="5">
                  <c:v>28.101904125181466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2576"/>
        <c:axId val="-85368144"/>
      </c:lineChart>
      <c:catAx>
        <c:axId val="-853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auto val="1"/>
        <c:lblAlgn val="ctr"/>
        <c:lblOffset val="100"/>
        <c:noMultiLvlLbl val="0"/>
      </c:catAx>
      <c:valAx>
        <c:axId val="-853681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12.744</c:v>
                </c:pt>
                <c:pt idx="1">
                  <c:v>15.10828678</c:v>
                </c:pt>
                <c:pt idx="2">
                  <c:v>20.667141139999998</c:v>
                </c:pt>
                <c:pt idx="3">
                  <c:v>27.097999999999999</c:v>
                </c:pt>
                <c:pt idx="4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1229.4669754549379</c:v>
                </c:pt>
                <c:pt idx="1">
                  <c:v>1347.0360763267738</c:v>
                </c:pt>
                <c:pt idx="2">
                  <c:v>1454.1132697112016</c:v>
                </c:pt>
                <c:pt idx="3">
                  <c:v>1548.926928626611</c:v>
                </c:pt>
                <c:pt idx="4">
                  <c:v>1630.8107919959109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6.0350285145407243</c:v>
                </c:pt>
                <c:pt idx="1">
                  <c:v>7.2518456333770098</c:v>
                </c:pt>
                <c:pt idx="2">
                  <c:v>8.5640936066406841</c:v>
                </c:pt>
                <c:pt idx="3">
                  <c:v>10.594401679832167</c:v>
                </c:pt>
                <c:pt idx="4">
                  <c:v>12.515511192632493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6.0773728928189428</c:v>
                </c:pt>
                <c:pt idx="1">
                  <c:v>7.3631478121553311</c:v>
                </c:pt>
                <c:pt idx="2">
                  <c:v>8.7902883790691195</c:v>
                </c:pt>
                <c:pt idx="3">
                  <c:v>11.01898806260847</c:v>
                </c:pt>
                <c:pt idx="4">
                  <c:v>13.217644828853944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42032"/>
      </c:lineChart>
      <c:catAx>
        <c:axId val="-85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032"/>
        <c:crosses val="autoZero"/>
        <c:auto val="1"/>
        <c:lblAlgn val="ctr"/>
        <c:lblOffset val="100"/>
        <c:noMultiLvlLbl val="0"/>
      </c:catAx>
      <c:valAx>
        <c:axId val="-8534203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12.744</c:v>
                </c:pt>
                <c:pt idx="1">
                  <c:v>15.10828678</c:v>
                </c:pt>
                <c:pt idx="2">
                  <c:v>20.667141139999998</c:v>
                </c:pt>
                <c:pt idx="3">
                  <c:v>27.097999999999999</c:v>
                </c:pt>
                <c:pt idx="4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1270.494158547506</c:v>
                </c:pt>
                <c:pt idx="1">
                  <c:v>1435.6962475441551</c:v>
                </c:pt>
                <c:pt idx="2">
                  <c:v>1610.2713796418352</c:v>
                </c:pt>
                <c:pt idx="3">
                  <c:v>1793.4181425569188</c:v>
                </c:pt>
                <c:pt idx="4">
                  <c:v>1984.2535492345814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6.1843645931720364</c:v>
                </c:pt>
                <c:pt idx="1">
                  <c:v>7.602805548393448</c:v>
                </c:pt>
                <c:pt idx="2">
                  <c:v>9.235818822643127</c:v>
                </c:pt>
                <c:pt idx="3">
                  <c:v>11.808725543317495</c:v>
                </c:pt>
                <c:pt idx="4">
                  <c:v>14.474659294614765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6.1862782776885981</c:v>
                </c:pt>
                <c:pt idx="1">
                  <c:v>7.6070645566405206</c:v>
                </c:pt>
                <c:pt idx="2">
                  <c:v>9.243786474480677</c:v>
                </c:pt>
                <c:pt idx="3">
                  <c:v>11.823015167237184</c:v>
                </c:pt>
                <c:pt idx="4">
                  <c:v>14.497737891403812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8560"/>
        <c:axId val="-85359984"/>
      </c:lineChart>
      <c:catAx>
        <c:axId val="-853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9984"/>
        <c:crosses val="autoZero"/>
        <c:auto val="1"/>
        <c:lblAlgn val="ctr"/>
        <c:lblOffset val="100"/>
        <c:noMultiLvlLbl val="0"/>
      </c:catAx>
      <c:valAx>
        <c:axId val="-8535998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4.4908999999999998E-2</c:v>
                </c:pt>
                <c:pt idx="1">
                  <c:v>4.7833411111111113E-2</c:v>
                </c:pt>
                <c:pt idx="2">
                  <c:v>5.6997244444444449E-2</c:v>
                </c:pt>
                <c:pt idx="3">
                  <c:v>6.7151500000000003E-2</c:v>
                </c:pt>
                <c:pt idx="4">
                  <c:v>8.0289055555555572E-2</c:v>
                </c:pt>
                <c:pt idx="5">
                  <c:v>7.4515250000000005E-2</c:v>
                </c:pt>
                <c:pt idx="6">
                  <c:v>0.1942865</c:v>
                </c:pt>
                <c:pt idx="7">
                  <c:v>0.31479300555555562</c:v>
                </c:pt>
                <c:pt idx="8">
                  <c:v>0.4688157444444444</c:v>
                </c:pt>
                <c:pt idx="9">
                  <c:v>0.75098587288888896</c:v>
                </c:pt>
                <c:pt idx="10">
                  <c:v>1.5125292461111111</c:v>
                </c:pt>
                <c:pt idx="11">
                  <c:v>2.5696538138888889</c:v>
                </c:pt>
                <c:pt idx="12">
                  <c:v>3.8781358194444442</c:v>
                </c:pt>
                <c:pt idx="13">
                  <c:v>7.5893511322222222</c:v>
                </c:pt>
                <c:pt idx="14">
                  <c:v>14.32391649666268</c:v>
                </c:pt>
                <c:pt idx="15">
                  <c:v>23.49694855276784</c:v>
                </c:pt>
                <c:pt idx="16">
                  <c:v>47.169829848214562</c:v>
                </c:pt>
                <c:pt idx="17">
                  <c:v>72.209920163895447</c:v>
                </c:pt>
                <c:pt idx="18">
                  <c:v>86.539293843353136</c:v>
                </c:pt>
                <c:pt idx="19">
                  <c:v>98.23745086832993</c:v>
                </c:pt>
                <c:pt idx="20">
                  <c:v>109.12889129282949</c:v>
                </c:pt>
                <c:pt idx="21">
                  <c:v>113.33675806052599</c:v>
                </c:pt>
                <c:pt idx="22">
                  <c:v>123.6098622674243</c:v>
                </c:pt>
                <c:pt idx="23">
                  <c:v>137.07028077749499</c:v>
                </c:pt>
                <c:pt idx="24">
                  <c:v>151.15856223130299</c:v>
                </c:pt>
                <c:pt idx="25">
                  <c:v>176.52050900938389</c:v>
                </c:pt>
                <c:pt idx="26">
                  <c:v>198.72932143421099</c:v>
                </c:pt>
                <c:pt idx="27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4208"/>
        <c:axId val="-85352912"/>
      </c:lineChart>
      <c:catAx>
        <c:axId val="-85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auto val="1"/>
        <c:lblAlgn val="ctr"/>
        <c:lblOffset val="100"/>
        <c:noMultiLvlLbl val="0"/>
      </c:catAx>
      <c:valAx>
        <c:axId val="-85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3.0478643555684384</c:v>
                </c:pt>
                <c:pt idx="1">
                  <c:v>6.707589774739251</c:v>
                </c:pt>
                <c:pt idx="2">
                  <c:v>11.122460812218662</c:v>
                </c:pt>
                <c:pt idx="3">
                  <c:v>16.446429330540827</c:v>
                </c:pt>
                <c:pt idx="4">
                  <c:v>22.863982279899496</c:v>
                </c:pt>
                <c:pt idx="5">
                  <c:v>30.595809400210069</c:v>
                </c:pt>
                <c:pt idx="6">
                  <c:v>39.905343940804215</c:v>
                </c:pt>
                <c:pt idx="7">
                  <c:v>51.106225411396409</c:v>
                </c:pt>
                <c:pt idx="8">
                  <c:v>64.570688919094465</c:v>
                </c:pt>
                <c:pt idx="9">
                  <c:v>80.738811434245846</c:v>
                </c:pt>
                <c:pt idx="10">
                  <c:v>100.12842899258338</c:v>
                </c:pt>
                <c:pt idx="11">
                  <c:v>123.34536475538876</c:v>
                </c:pt>
                <c:pt idx="12">
                  <c:v>151.09335744904286</c:v>
                </c:pt>
                <c:pt idx="13">
                  <c:v>184.18273300024839</c:v>
                </c:pt>
                <c:pt idx="14">
                  <c:v>223.53640142240425</c:v>
                </c:pt>
                <c:pt idx="15">
                  <c:v>270.19117788187634</c:v>
                </c:pt>
                <c:pt idx="16">
                  <c:v>325.29173498389991</c:v>
                </c:pt>
                <c:pt idx="17">
                  <c:v>390.0737476105262</c:v>
                </c:pt>
                <c:pt idx="18">
                  <c:v>465.83211533296901</c:v>
                </c:pt>
                <c:pt idx="19">
                  <c:v>553.86976366817896</c:v>
                </c:pt>
                <c:pt idx="20">
                  <c:v>655.42278409962989</c:v>
                </c:pt>
                <c:pt idx="21">
                  <c:v>771.55905102935867</c:v>
                </c:pt>
                <c:pt idx="22">
                  <c:v>903.05049510486106</c:v>
                </c:pt>
                <c:pt idx="23">
                  <c:v>1050.224357544354</c:v>
                </c:pt>
                <c:pt idx="24">
                  <c:v>1212.8060264874355</c:v>
                </c:pt>
                <c:pt idx="25">
                  <c:v>1389.7746494765506</c:v>
                </c:pt>
                <c:pt idx="26">
                  <c:v>1579.2605763203908</c:v>
                </c:pt>
                <c:pt idx="27">
                  <c:v>1778.5174942968483</c:v>
                </c:pt>
                <c:pt idx="28">
                  <c:v>1983.9980235313849</c:v>
                </c:pt>
                <c:pt idx="29">
                  <c:v>2191.5468959484328</c:v>
                </c:pt>
                <c:pt idx="30">
                  <c:v>2396.701481636258</c:v>
                </c:pt>
                <c:pt idx="31">
                  <c:v>2595.0611699577435</c:v>
                </c:pt>
                <c:pt idx="32">
                  <c:v>2782.6647820500934</c:v>
                </c:pt>
                <c:pt idx="33">
                  <c:v>2956.3085425009945</c:v>
                </c:pt>
                <c:pt idx="34">
                  <c:v>3113.7504609701664</c:v>
                </c:pt>
                <c:pt idx="35">
                  <c:v>3253.7759634427362</c:v>
                </c:pt>
                <c:pt idx="36">
                  <c:v>3376.1331753300437</c:v>
                </c:pt>
                <c:pt idx="37">
                  <c:v>3481.372368650525</c:v>
                </c:pt>
                <c:pt idx="38">
                  <c:v>3570.635668873078</c:v>
                </c:pt>
                <c:pt idx="39">
                  <c:v>3645.4402566260223</c:v>
                </c:pt>
                <c:pt idx="40">
                  <c:v>3707.4862355503428</c:v>
                </c:pt>
                <c:pt idx="41">
                  <c:v>3758.5056132527839</c:v>
                </c:pt>
                <c:pt idx="42">
                  <c:v>3800.1562997111591</c:v>
                </c:pt>
                <c:pt idx="43">
                  <c:v>3833.9567978663877</c:v>
                </c:pt>
                <c:pt idx="44">
                  <c:v>3861.2533032410088</c:v>
                </c:pt>
                <c:pt idx="45">
                  <c:v>3883.2101091628269</c:v>
                </c:pt>
                <c:pt idx="46">
                  <c:v>3900.8151984411743</c:v>
                </c:pt>
                <c:pt idx="47">
                  <c:v>3914.8946298375517</c:v>
                </c:pt>
                <c:pt idx="48">
                  <c:v>3926.131132627338</c:v>
                </c:pt>
                <c:pt idx="49">
                  <c:v>3935.083875228132</c:v>
                </c:pt>
                <c:pt idx="50">
                  <c:v>3942.2075665259335</c:v>
                </c:pt>
                <c:pt idx="51">
                  <c:v>3947.8698932161647</c:v>
                </c:pt>
                <c:pt idx="52">
                  <c:v>3952.3668552756699</c:v>
                </c:pt>
                <c:pt idx="53">
                  <c:v>3955.9359072154534</c:v>
                </c:pt>
                <c:pt idx="54">
                  <c:v>3958.7670098017866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2.4867327681385816</c:v>
                </c:pt>
                <c:pt idx="1">
                  <c:v>5.5988673703862979</c:v>
                </c:pt>
                <c:pt idx="2">
                  <c:v>9.4854189523854249</c:v>
                </c:pt>
                <c:pt idx="3">
                  <c:v>14.307580382941005</c:v>
                </c:pt>
                <c:pt idx="4">
                  <c:v>20.258861776647521</c:v>
                </c:pt>
                <c:pt idx="5">
                  <c:v>27.571040208173358</c:v>
                </c:pt>
                <c:pt idx="6">
                  <c:v>36.520974339258352</c:v>
                </c:pt>
                <c:pt idx="7">
                  <c:v>47.438304699064851</c:v>
                </c:pt>
                <c:pt idx="8">
                  <c:v>60.714003409082181</c:v>
                </c:pt>
                <c:pt idx="9">
                  <c:v>76.809648230715425</c:v>
                </c:pt>
                <c:pt idx="10">
                  <c:v>96.267163920316307</c:v>
                </c:pt>
                <c:pt idx="11">
                  <c:v>119.71858639754163</c:v>
                </c:pt>
                <c:pt idx="12">
                  <c:v>147.89514926188463</c:v>
                </c:pt>
                <c:pt idx="13">
                  <c:v>181.63465722999513</c:v>
                </c:pt>
                <c:pt idx="14">
                  <c:v>221.88569389515953</c:v>
                </c:pt>
                <c:pt idx="15">
                  <c:v>269.70672374579351</c:v>
                </c:pt>
                <c:pt idx="16">
                  <c:v>326.25762909042265</c:v>
                </c:pt>
                <c:pt idx="17">
                  <c:v>392.78075115838203</c:v>
                </c:pt>
                <c:pt idx="18">
                  <c:v>470.56821796878324</c:v>
                </c:pt>
                <c:pt idx="19">
                  <c:v>560.91244456722552</c:v>
                </c:pt>
                <c:pt idx="20">
                  <c:v>665.03745279007524</c:v>
                </c:pt>
                <c:pt idx="21">
                  <c:v>784.01037461896249</c:v>
                </c:pt>
                <c:pt idx="22">
                  <c:v>918.63541407420121</c:v>
                </c:pt>
                <c:pt idx="23">
                  <c:v>1069.336681091479</c:v>
                </c:pt>
                <c:pt idx="24">
                  <c:v>1236.0413133591662</c:v>
                </c:pt>
                <c:pt idx="25">
                  <c:v>1418.079234676984</c:v>
                </c:pt>
                <c:pt idx="26">
                  <c:v>1614.1192260029159</c:v>
                </c:pt>
                <c:pt idx="27">
                  <c:v>1822.1608367219067</c:v>
                </c:pt>
                <c:pt idx="28">
                  <c:v>2043.2009824934651</c:v>
                </c:pt>
                <c:pt idx="29">
                  <c:v>2266.9556640263559</c:v>
                </c:pt>
                <c:pt idx="30">
                  <c:v>2493.6083825295195</c:v>
                </c:pt>
                <c:pt idx="31">
                  <c:v>2719.7793430194179</c:v>
                </c:pt>
                <c:pt idx="32">
                  <c:v>2942.3020476660481</c:v>
                </c:pt>
                <c:pt idx="33">
                  <c:v>3158.4323307677214</c:v>
                </c:pt>
                <c:pt idx="34">
                  <c:v>3365.9962317328309</c:v>
                </c:pt>
                <c:pt idx="35">
                  <c:v>3563.4623602067109</c:v>
                </c:pt>
                <c:pt idx="36">
                  <c:v>3749.940192980564</c:v>
                </c:pt>
                <c:pt idx="37">
                  <c:v>3925.118503633139</c:v>
                </c:pt>
                <c:pt idx="38">
                  <c:v>4089.1650230400373</c:v>
                </c:pt>
                <c:pt idx="39">
                  <c:v>4242.6091707529367</c:v>
                </c:pt>
                <c:pt idx="40">
                  <c:v>4386.225932370895</c:v>
                </c:pt>
                <c:pt idx="41">
                  <c:v>4520.933070211564</c:v>
                </c:pt>
                <c:pt idx="42">
                  <c:v>4647.7079159374571</c:v>
                </c:pt>
                <c:pt idx="43">
                  <c:v>4767.5252566436557</c:v>
                </c:pt>
                <c:pt idx="44">
                  <c:v>4881.3147194638259</c:v>
                </c:pt>
                <c:pt idx="45">
                  <c:v>4989.9344532808027</c:v>
                </c:pt>
                <c:pt idx="46">
                  <c:v>5094.1574118151593</c:v>
                </c:pt>
                <c:pt idx="47">
                  <c:v>5194.6667360650717</c:v>
                </c:pt>
                <c:pt idx="48">
                  <c:v>5292.0572693869326</c:v>
                </c:pt>
                <c:pt idx="49">
                  <c:v>5386.8408798934124</c:v>
                </c:pt>
                <c:pt idx="50">
                  <c:v>5479.4538764304179</c:v>
                </c:pt>
                <c:pt idx="51">
                  <c:v>5570.2653228252839</c:v>
                </c:pt>
                <c:pt idx="52">
                  <c:v>5659.5854623164769</c:v>
                </c:pt>
                <c:pt idx="53">
                  <c:v>5747.6737663280228</c:v>
                </c:pt>
                <c:pt idx="54">
                  <c:v>5834.746335781444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1.8117083827441247</c:v>
                </c:pt>
                <c:pt idx="1">
                  <c:v>4.1984712422642039</c:v>
                </c:pt>
                <c:pt idx="2">
                  <c:v>7.3185561177549037</c:v>
                </c:pt>
                <c:pt idx="3">
                  <c:v>11.345975367879483</c:v>
                </c:pt>
                <c:pt idx="4">
                  <c:v>16.49135382248113</c:v>
                </c:pt>
                <c:pt idx="5">
                  <c:v>23.008665091661378</c:v>
                </c:pt>
                <c:pt idx="6">
                  <c:v>31.202858332948864</c:v>
                </c:pt>
                <c:pt idx="7">
                  <c:v>41.438342630707076</c:v>
                </c:pt>
                <c:pt idx="8">
                  <c:v>54.148212869028441</c:v>
                </c:pt>
                <c:pt idx="9">
                  <c:v>69.843980725825872</c:v>
                </c:pt>
                <c:pt idx="10">
                  <c:v>89.125408582088966</c:v>
                </c:pt>
                <c:pt idx="11">
                  <c:v>112.68982542979501</c:v>
                </c:pt>
                <c:pt idx="12">
                  <c:v>141.34002895331508</c:v>
                </c:pt>
                <c:pt idx="13">
                  <c:v>175.98955164573636</c:v>
                </c:pt>
                <c:pt idx="14">
                  <c:v>217.66370980956023</c:v>
                </c:pt>
                <c:pt idx="15">
                  <c:v>267.4945024146424</c:v>
                </c:pt>
                <c:pt idx="16">
                  <c:v>326.70715053483644</c:v>
                </c:pt>
                <c:pt idx="17">
                  <c:v>396.59596993967398</c:v>
                </c:pt>
                <c:pt idx="18">
                  <c:v>478.48748462452158</c:v>
                </c:pt>
                <c:pt idx="19">
                  <c:v>573.68937166665921</c:v>
                </c:pt>
                <c:pt idx="20">
                  <c:v>683.42511722103723</c:v>
                </c:pt>
                <c:pt idx="21">
                  <c:v>808.75622770330904</c:v>
                </c:pt>
                <c:pt idx="22">
                  <c:v>950.49639996897895</c:v>
                </c:pt>
                <c:pt idx="23">
                  <c:v>1109.1249074883349</c:v>
                </c:pt>
                <c:pt idx="24">
                  <c:v>1284.7090434279398</c:v>
                </c:pt>
                <c:pt idx="25">
                  <c:v>1476.8470019157123</c:v>
                </c:pt>
                <c:pt idx="26">
                  <c:v>1684.6422640036208</c:v>
                </c:pt>
                <c:pt idx="27">
                  <c:v>1906.7178274647731</c:v>
                </c:pt>
                <c:pt idx="28">
                  <c:v>2145.7131321225838</c:v>
                </c:pt>
                <c:pt idx="29">
                  <c:v>2390.5753971922131</c:v>
                </c:pt>
                <c:pt idx="30">
                  <c:v>2643.3948851173645</c:v>
                </c:pt>
                <c:pt idx="31">
                  <c:v>2901.7916683845883</c:v>
                </c:pt>
                <c:pt idx="32">
                  <c:v>3163.4652343591283</c:v>
                </c:pt>
                <c:pt idx="33">
                  <c:v>3426.3101552505091</c:v>
                </c:pt>
                <c:pt idx="34">
                  <c:v>3688.5008702932314</c:v>
                </c:pt>
                <c:pt idx="35">
                  <c:v>3948.5407099315453</c:v>
                </c:pt>
                <c:pt idx="36">
                  <c:v>4205.2763338966743</c:v>
                </c:pt>
                <c:pt idx="37">
                  <c:v>4457.8833312506586</c:v>
                </c:pt>
                <c:pt idx="38">
                  <c:v>4705.8312112615049</c:v>
                </c:pt>
                <c:pt idx="39">
                  <c:v>4948.8364674080967</c:v>
                </c:pt>
                <c:pt idx="40">
                  <c:v>5186.8113548922474</c:v>
                </c:pt>
                <c:pt idx="41">
                  <c:v>5419.8141763659478</c:v>
                </c:pt>
                <c:pt idx="42">
                  <c:v>5648.004833095204</c:v>
                </c:pt>
                <c:pt idx="43">
                  <c:v>5871.6075827027507</c:v>
                </c:pt>
                <c:pt idx="44">
                  <c:v>6090.8815517178355</c:v>
                </c:pt>
                <c:pt idx="45">
                  <c:v>6306.0986200923198</c:v>
                </c:pt>
                <c:pt idx="46">
                  <c:v>6517.5277672674583</c:v>
                </c:pt>
                <c:pt idx="47">
                  <c:v>6725.4247466943325</c:v>
                </c:pt>
                <c:pt idx="48">
                  <c:v>6930.0259366197151</c:v>
                </c:pt>
                <c:pt idx="49">
                  <c:v>7131.5453146129439</c:v>
                </c:pt>
                <c:pt idx="50">
                  <c:v>7330.1736594798094</c:v>
                </c:pt>
                <c:pt idx="51">
                  <c:v>7526.0792559632555</c:v>
                </c:pt>
                <c:pt idx="52">
                  <c:v>7719.409540987891</c:v>
                </c:pt>
                <c:pt idx="53">
                  <c:v>7910.2932731826731</c:v>
                </c:pt>
                <c:pt idx="54">
                  <c:v>8098.8429257478947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2.4E-2</c:v>
                </c:pt>
                <c:pt idx="6">
                  <c:v>0.03</c:v>
                </c:pt>
                <c:pt idx="7">
                  <c:v>4.1000000000000002E-2</c:v>
                </c:pt>
                <c:pt idx="8">
                  <c:v>5.6000000000000001E-2</c:v>
                </c:pt>
                <c:pt idx="9">
                  <c:v>4.1000000000000002E-2</c:v>
                </c:pt>
                <c:pt idx="10">
                  <c:v>0.11899999999999999</c:v>
                </c:pt>
                <c:pt idx="11">
                  <c:v>0.50800000000000001</c:v>
                </c:pt>
                <c:pt idx="12">
                  <c:v>2.5779999999999998</c:v>
                </c:pt>
                <c:pt idx="13">
                  <c:v>6.0669346733668359</c:v>
                </c:pt>
                <c:pt idx="14">
                  <c:v>7.0644286432160808</c:v>
                </c:pt>
                <c:pt idx="15">
                  <c:v>8.6795362836023635</c:v>
                </c:pt>
                <c:pt idx="16">
                  <c:v>11.9659094536435</c:v>
                </c:pt>
                <c:pt idx="17">
                  <c:v>13.1108891313</c:v>
                </c:pt>
                <c:pt idx="18">
                  <c:v>13.673026814443601</c:v>
                </c:pt>
                <c:pt idx="19">
                  <c:v>13.85842969221653</c:v>
                </c:pt>
                <c:pt idx="20">
                  <c:v>13.641700675799999</c:v>
                </c:pt>
                <c:pt idx="21">
                  <c:v>14.320671170000001</c:v>
                </c:pt>
                <c:pt idx="22">
                  <c:v>12.744</c:v>
                </c:pt>
                <c:pt idx="23">
                  <c:v>15.10828678</c:v>
                </c:pt>
                <c:pt idx="24">
                  <c:v>20.667141139999998</c:v>
                </c:pt>
                <c:pt idx="25">
                  <c:v>27.097999999999999</c:v>
                </c:pt>
                <c:pt idx="26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72496"/>
        <c:axId val="-85353456"/>
      </c:lineChart>
      <c:catAx>
        <c:axId val="-8537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auto val="1"/>
        <c:lblAlgn val="ctr"/>
        <c:lblOffset val="100"/>
        <c:noMultiLvlLbl val="0"/>
      </c:catAx>
      <c:valAx>
        <c:axId val="-853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19.524506166421226</c:v>
                </c:pt>
                <c:pt idx="1">
                  <c:v>24.02208137730074</c:v>
                </c:pt>
                <c:pt idx="2">
                  <c:v>29.548336216517757</c:v>
                </c:pt>
                <c:pt idx="3">
                  <c:v>36.334371409300068</c:v>
                </c:pt>
                <c:pt idx="4">
                  <c:v>44.661075421532601</c:v>
                </c:pt>
                <c:pt idx="5">
                  <c:v>54.868765907453394</c:v>
                </c:pt>
                <c:pt idx="6">
                  <c:v>67.368140922669326</c:v>
                </c:pt>
                <c:pt idx="7">
                  <c:v>82.652414853771035</c:v>
                </c:pt>
                <c:pt idx="8">
                  <c:v>101.31030419369516</c:v>
                </c:pt>
                <c:pt idx="9">
                  <c:v>124.03920816369673</c:v>
                </c:pt>
                <c:pt idx="10">
                  <c:v>151.657464431893</c:v>
                </c:pt>
                <c:pt idx="11">
                  <c:v>185.11391889597337</c:v>
                </c:pt>
                <c:pt idx="12">
                  <c:v>225.49221444134679</c:v>
                </c:pt>
                <c:pt idx="13">
                  <c:v>274.00620009610594</c:v>
                </c:pt>
                <c:pt idx="14">
                  <c:v>331.98178964609684</c:v>
                </c:pt>
                <c:pt idx="15">
                  <c:v>400.81968598866331</c:v>
                </c:pt>
                <c:pt idx="16">
                  <c:v>481.93304363028517</c:v>
                </c:pt>
                <c:pt idx="17">
                  <c:v>576.65498301519688</c:v>
                </c:pt>
                <c:pt idx="18">
                  <c:v>686.11366341125688</c:v>
                </c:pt>
                <c:pt idx="19">
                  <c:v>811.07806742874232</c:v>
                </c:pt>
                <c:pt idx="20">
                  <c:v>951.78595266232446</c:v>
                </c:pt>
                <c:pt idx="21">
                  <c:v>1107.7756789256239</c:v>
                </c:pt>
                <c:pt idx="22">
                  <c:v>1277.7532802717647</c:v>
                </c:pt>
                <c:pt idx="23">
                  <c:v>1459.5310959303397</c:v>
                </c:pt>
                <c:pt idx="24">
                  <c:v>1650.0699862419553</c:v>
                </c:pt>
                <c:pt idx="25">
                  <c:v>1845.6410986770213</c:v>
                </c:pt>
                <c:pt idx="26">
                  <c:v>2042.0973142956568</c:v>
                </c:pt>
                <c:pt idx="27">
                  <c:v>2235.2162810986506</c:v>
                </c:pt>
                <c:pt idx="28">
                  <c:v>2421.0567091659477</c:v>
                </c:pt>
                <c:pt idx="29">
                  <c:v>2596.2657166374324</c:v>
                </c:pt>
                <c:pt idx="30">
                  <c:v>2758.2891488061828</c:v>
                </c:pt>
                <c:pt idx="31">
                  <c:v>2905.4629612292501</c:v>
                </c:pt>
                <c:pt idx="32">
                  <c:v>3036.9917493153548</c:v>
                </c:pt>
                <c:pt idx="33">
                  <c:v>3152.841202700025</c:v>
                </c:pt>
                <c:pt idx="34">
                  <c:v>3253.5803562868086</c:v>
                </c:pt>
                <c:pt idx="35">
                  <c:v>3340.2079112814345</c:v>
                </c:pt>
                <c:pt idx="36">
                  <c:v>3413.9886374830385</c:v>
                </c:pt>
                <c:pt idx="37">
                  <c:v>3476.3154505400862</c:v>
                </c:pt>
                <c:pt idx="38">
                  <c:v>3528.6034475948336</c:v>
                </c:pt>
                <c:pt idx="39">
                  <c:v>3572.2155247583205</c:v>
                </c:pt>
                <c:pt idx="40">
                  <c:v>3608.4153707766432</c:v>
                </c:pt>
                <c:pt idx="41">
                  <c:v>3638.3420736608141</c:v>
                </c:pt>
                <c:pt idx="42">
                  <c:v>3663.0005134920448</c:v>
                </c:pt>
                <c:pt idx="43">
                  <c:v>3683.262452060761</c:v>
                </c:pt>
                <c:pt idx="44">
                  <c:v>3699.8742729323744</c:v>
                </c:pt>
                <c:pt idx="45">
                  <c:v>3713.4683760010198</c:v>
                </c:pt>
                <c:pt idx="46">
                  <c:v>3724.5761414641888</c:v>
                </c:pt>
                <c:pt idx="47">
                  <c:v>3733.6410993326667</c:v>
                </c:pt>
                <c:pt idx="48">
                  <c:v>3741.0314754831488</c:v>
                </c:pt>
                <c:pt idx="49">
                  <c:v>3747.0516613863597</c:v>
                </c:pt>
                <c:pt idx="50">
                  <c:v>3751.9524063987574</c:v>
                </c:pt>
                <c:pt idx="51">
                  <c:v>3755.9396914145527</c:v>
                </c:pt>
                <c:pt idx="52">
                  <c:v>3759.1823378331278</c:v>
                </c:pt>
                <c:pt idx="53">
                  <c:v>3761.8184571364336</c:v>
                </c:pt>
                <c:pt idx="54">
                  <c:v>3763.9608692354363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16.232625576529774</c:v>
                </c:pt>
                <c:pt idx="1">
                  <c:v>20.48018444699456</c:v>
                </c:pt>
                <c:pt idx="2">
                  <c:v>25.776947684237676</c:v>
                </c:pt>
                <c:pt idx="3">
                  <c:v>32.367767213457668</c:v>
                </c:pt>
                <c:pt idx="4">
                  <c:v>40.55022472202937</c:v>
                </c:pt>
                <c:pt idx="5">
                  <c:v>50.684259044984209</c:v>
                </c:pt>
                <c:pt idx="6">
                  <c:v>63.2027761641287</c:v>
                </c:pt>
                <c:pt idx="7">
                  <c:v>78.62294781544864</c:v>
                </c:pt>
                <c:pt idx="8">
                  <c:v>97.557654582844336</c:v>
                </c:pt>
                <c:pt idx="9">
                  <c:v>120.72618190402353</c:v>
                </c:pt>
                <c:pt idx="10">
                  <c:v>148.96282007471865</c:v>
                </c:pt>
                <c:pt idx="11">
                  <c:v>183.22145498030093</c:v>
                </c:pt>
                <c:pt idx="12">
                  <c:v>224.57359813844539</c:v>
                </c:pt>
                <c:pt idx="13">
                  <c:v>274.19667651778946</c:v>
                </c:pt>
                <c:pt idx="14">
                  <c:v>333.34894142588854</c:v>
                </c:pt>
                <c:pt idx="15">
                  <c:v>403.32730788013589</c:v>
                </c:pt>
                <c:pt idx="16">
                  <c:v>485.4051308596558</c:v>
                </c:pt>
                <c:pt idx="17">
                  <c:v>580.74872298068669</c:v>
                </c:pt>
                <c:pt idx="18">
                  <c:v>690.31458779060813</c:v>
                </c:pt>
                <c:pt idx="19">
                  <c:v>814.73386242665595</c:v>
                </c:pt>
                <c:pt idx="20">
                  <c:v>954.19579042202861</c:v>
                </c:pt>
                <c:pt idx="21">
                  <c:v>1108.3469670505388</c:v>
                </c:pt>
                <c:pt idx="22">
                  <c:v>1276.2258346538961</c:v>
                </c:pt>
                <c:pt idx="23">
                  <c:v>1456.2505989888116</c:v>
                </c:pt>
                <c:pt idx="24">
                  <c:v>1646.2723066316466</c:v>
                </c:pt>
                <c:pt idx="25">
                  <c:v>1843.6938167105286</c:v>
                </c:pt>
                <c:pt idx="26">
                  <c:v>2045.6423218072723</c:v>
                </c:pt>
                <c:pt idx="27">
                  <c:v>2249.1717422448396</c:v>
                </c:pt>
                <c:pt idx="28">
                  <c:v>2501.1951591337779</c:v>
                </c:pt>
                <c:pt idx="29">
                  <c:v>2650.0104523788341</c:v>
                </c:pt>
                <c:pt idx="30">
                  <c:v>2842.7240452204651</c:v>
                </c:pt>
                <c:pt idx="31">
                  <c:v>3028.0210039845001</c:v>
                </c:pt>
                <c:pt idx="32">
                  <c:v>3204.8259915579501</c:v>
                </c:pt>
                <c:pt idx="33">
                  <c:v>3372.5399864475694</c:v>
                </c:pt>
                <c:pt idx="34">
                  <c:v>3530.9758895365467</c:v>
                </c:pt>
                <c:pt idx="35">
                  <c:v>3680.2781862336451</c:v>
                </c:pt>
                <c:pt idx="36">
                  <c:v>3820.8392569984271</c:v>
                </c:pt>
                <c:pt idx="37">
                  <c:v>3953.2213172530487</c:v>
                </c:pt>
                <c:pt idx="38">
                  <c:v>4078.0892709787904</c:v>
                </c:pt>
                <c:pt idx="39">
                  <c:v>4196.1566841848071</c:v>
                </c:pt>
                <c:pt idx="40">
                  <c:v>4308.1448960088146</c:v>
                </c:pt>
                <c:pt idx="41">
                  <c:v>4414.7539621277328</c:v>
                </c:pt>
                <c:pt idx="42">
                  <c:v>4516.6434941668185</c:v>
                </c:pt>
                <c:pt idx="43">
                  <c:v>4614.4213065862814</c:v>
                </c:pt>
                <c:pt idx="44">
                  <c:v>4708.6379175928187</c:v>
                </c:pt>
                <c:pt idx="45">
                  <c:v>4799.7852279015569</c:v>
                </c:pt>
                <c:pt idx="46">
                  <c:v>4888.2980240199613</c:v>
                </c:pt>
                <c:pt idx="47">
                  <c:v>4974.557264386558</c:v>
                </c:pt>
                <c:pt idx="48">
                  <c:v>5058.894378966379</c:v>
                </c:pt>
                <c:pt idx="49">
                  <c:v>5141.5960358443326</c:v>
                </c:pt>
                <c:pt idx="50">
                  <c:v>5222.9090024791358</c:v>
                </c:pt>
                <c:pt idx="51">
                  <c:v>5303.0448602352953</c:v>
                </c:pt>
                <c:pt idx="52">
                  <c:v>5382.1844261240049</c:v>
                </c:pt>
                <c:pt idx="53">
                  <c:v>5460.4818029259031</c:v>
                </c:pt>
                <c:pt idx="54">
                  <c:v>5538.0680247867176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13.067953960524019</c:v>
                </c:pt>
                <c:pt idx="1">
                  <c:v>16.904712380507462</c:v>
                </c:pt>
                <c:pt idx="2">
                  <c:v>21.791291915413019</c:v>
                </c:pt>
                <c:pt idx="3">
                  <c:v>27.991589569244002</c:v>
                </c:pt>
                <c:pt idx="4">
                  <c:v>35.827758338254277</c:v>
                </c:pt>
                <c:pt idx="5">
                  <c:v>45.689985593300939</c:v>
                </c:pt>
                <c:pt idx="6">
                  <c:v>58.046648065889528</c:v>
                </c:pt>
                <c:pt idx="7">
                  <c:v>73.454247467103443</c:v>
                </c:pt>
                <c:pt idx="8">
                  <c:v>92.566240313532731</c:v>
                </c:pt>
                <c:pt idx="9">
                  <c:v>116.13953559698069</c:v>
                </c:pt>
                <c:pt idx="10">
                  <c:v>145.0370730492063</c:v>
                </c:pt>
                <c:pt idx="11">
                  <c:v>180.22456757793987</c:v>
                </c:pt>
                <c:pt idx="12">
                  <c:v>222.75929844945691</c:v>
                </c:pt>
                <c:pt idx="13">
                  <c:v>273.76885269933575</c:v>
                </c:pt>
                <c:pt idx="14">
                  <c:v>334.41813751180013</c:v>
                </c:pt>
                <c:pt idx="15">
                  <c:v>405.86388082808202</c:v>
                </c:pt>
                <c:pt idx="16">
                  <c:v>489.19730673454217</c:v>
                </c:pt>
                <c:pt idx="17">
                  <c:v>585.37764181155171</c:v>
                </c:pt>
                <c:pt idx="18">
                  <c:v>695.16134117397269</c:v>
                </c:pt>
                <c:pt idx="19">
                  <c:v>819.03398492436691</c:v>
                </c:pt>
                <c:pt idx="20">
                  <c:v>957.15311848283648</c:v>
                </c:pt>
                <c:pt idx="21">
                  <c:v>1109.31033672631</c:v>
                </c:pt>
                <c:pt idx="22">
                  <c:v>1274.919303201646</c:v>
                </c:pt>
                <c:pt idx="23">
                  <c:v>1453.0332202901916</c:v>
                </c:pt>
                <c:pt idx="24">
                  <c:v>1642.3910721604989</c:v>
                </c:pt>
                <c:pt idx="25">
                  <c:v>1841.4876659305794</c:v>
                </c:pt>
                <c:pt idx="26">
                  <c:v>2048.6591042520495</c:v>
                </c:pt>
                <c:pt idx="27">
                  <c:v>2262.1735962886059</c:v>
                </c:pt>
                <c:pt idx="28">
                  <c:v>2530.6328069566293</c:v>
                </c:pt>
                <c:pt idx="29">
                  <c:v>2701.4701908651327</c:v>
                </c:pt>
                <c:pt idx="30">
                  <c:v>2924.1579122621606</c:v>
                </c:pt>
                <c:pt idx="31">
                  <c:v>3147.092621602023</c:v>
                </c:pt>
                <c:pt idx="32">
                  <c:v>3369.1887104932548</c:v>
                </c:pt>
                <c:pt idx="33">
                  <c:v>3589.5651131412733</c:v>
                </c:pt>
                <c:pt idx="34">
                  <c:v>3807.5349839087503</c:v>
                </c:pt>
                <c:pt idx="35">
                  <c:v>4022.5871551855621</c:v>
                </c:pt>
                <c:pt idx="36">
                  <c:v>4234.3630027361733</c:v>
                </c:pt>
                <c:pt idx="37">
                  <c:v>4442.631667612929</c:v>
                </c:pt>
                <c:pt idx="38">
                  <c:v>4647.2657972793368</c:v>
                </c:pt>
                <c:pt idx="39">
                  <c:v>4848.2192209252016</c:v>
                </c:pt>
                <c:pt idx="40">
                  <c:v>5045.5073467302491</c:v>
                </c:pt>
                <c:pt idx="41">
                  <c:v>5239.1905920104446</c:v>
                </c:pt>
                <c:pt idx="42">
                  <c:v>5429.3608268321777</c:v>
                </c:pt>
                <c:pt idx="43">
                  <c:v>5616.1306058343234</c:v>
                </c:pt>
                <c:pt idx="44">
                  <c:v>5799.6248532163891</c:v>
                </c:pt>
                <c:pt idx="45">
                  <c:v>5979.974624305778</c:v>
                </c:pt>
                <c:pt idx="46">
                  <c:v>6157.312570163268</c:v>
                </c:pt>
                <c:pt idx="47">
                  <c:v>6331.7697610309106</c:v>
                </c:pt>
                <c:pt idx="48">
                  <c:v>6503.4735669481033</c:v>
                </c:pt>
                <c:pt idx="49">
                  <c:v>6672.5463407873794</c:v>
                </c:pt>
                <c:pt idx="50">
                  <c:v>6839.1046948659441</c:v>
                </c:pt>
                <c:pt idx="51">
                  <c:v>7003.2592041511289</c:v>
                </c:pt>
                <c:pt idx="52">
                  <c:v>7165.1144055054174</c:v>
                </c:pt>
                <c:pt idx="53">
                  <c:v>7324.7689930405841</c:v>
                </c:pt>
                <c:pt idx="54">
                  <c:v>7482.316134716124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2.4E-2</c:v>
                </c:pt>
                <c:pt idx="6">
                  <c:v>0.03</c:v>
                </c:pt>
                <c:pt idx="7">
                  <c:v>4.1000000000000002E-2</c:v>
                </c:pt>
                <c:pt idx="8">
                  <c:v>5.6000000000000001E-2</c:v>
                </c:pt>
                <c:pt idx="9">
                  <c:v>4.1000000000000002E-2</c:v>
                </c:pt>
                <c:pt idx="10">
                  <c:v>0.11899999999999999</c:v>
                </c:pt>
                <c:pt idx="11">
                  <c:v>0.50800000000000001</c:v>
                </c:pt>
                <c:pt idx="12">
                  <c:v>2.5779999999999998</c:v>
                </c:pt>
                <c:pt idx="13">
                  <c:v>6.0669346733668359</c:v>
                </c:pt>
                <c:pt idx="14">
                  <c:v>7.0644286432160808</c:v>
                </c:pt>
                <c:pt idx="15">
                  <c:v>8.6795362836023635</c:v>
                </c:pt>
                <c:pt idx="16">
                  <c:v>11.9659094536435</c:v>
                </c:pt>
                <c:pt idx="17">
                  <c:v>13.1108891313</c:v>
                </c:pt>
                <c:pt idx="18">
                  <c:v>13.673026814443601</c:v>
                </c:pt>
                <c:pt idx="19">
                  <c:v>13.85842969221653</c:v>
                </c:pt>
                <c:pt idx="20">
                  <c:v>13.641700675799999</c:v>
                </c:pt>
                <c:pt idx="21">
                  <c:v>14.320671170000001</c:v>
                </c:pt>
                <c:pt idx="22">
                  <c:v>12.744</c:v>
                </c:pt>
                <c:pt idx="23">
                  <c:v>15.10828678</c:v>
                </c:pt>
                <c:pt idx="24">
                  <c:v>20.667141139999998</c:v>
                </c:pt>
                <c:pt idx="25">
                  <c:v>27.097999999999999</c:v>
                </c:pt>
                <c:pt idx="26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368"/>
        <c:axId val="-85371952"/>
      </c:lineChart>
      <c:catAx>
        <c:axId val="-853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1952"/>
        <c:crosses val="autoZero"/>
        <c:auto val="1"/>
        <c:lblAlgn val="ctr"/>
        <c:lblOffset val="100"/>
        <c:noMultiLvlLbl val="0"/>
      </c:catAx>
      <c:valAx>
        <c:axId val="-853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5.7073119165805366</c:v>
                </c:pt>
                <c:pt idx="1">
                  <c:v>8.4860146516157009</c:v>
                </c:pt>
                <c:pt idx="2">
                  <c:v>12.375934498701</c:v>
                </c:pt>
                <c:pt idx="3">
                  <c:v>17.7184470398972</c:v>
                </c:pt>
                <c:pt idx="4">
                  <c:v>24.923967565124553</c:v>
                </c:pt>
                <c:pt idx="5">
                  <c:v>34.475841611196515</c:v>
                </c:pt>
                <c:pt idx="6">
                  <c:v>46.932015098261765</c:v>
                </c:pt>
                <c:pt idx="7">
                  <c:v>62.924089499214972</c:v>
                </c:pt>
                <c:pt idx="8">
                  <c:v>83.15349106703809</c:v>
                </c:pt>
                <c:pt idx="9">
                  <c:v>108.38463345741354</c:v>
                </c:pt>
                <c:pt idx="10">
                  <c:v>139.43511806823895</c:v>
                </c:pt>
                <c:pt idx="11">
                  <c:v>177.16318283623136</c:v>
                </c:pt>
                <c:pt idx="12">
                  <c:v>222.45276510947542</c:v>
                </c:pt>
                <c:pt idx="13">
                  <c:v>276.19667614396241</c:v>
                </c:pt>
                <c:pt idx="14">
                  <c:v>339.27848491151752</c:v>
                </c:pt>
                <c:pt idx="15">
                  <c:v>412.55377160683321</c:v>
                </c:pt>
                <c:pt idx="16">
                  <c:v>496.83143426110871</c:v>
                </c:pt>
                <c:pt idx="17">
                  <c:v>592.85571621904558</c:v>
                </c:pt>
                <c:pt idx="18">
                  <c:v>701.28957172088485</c:v>
                </c:pt>
                <c:pt idx="19">
                  <c:v>822.69990739627542</c:v>
                </c:pt>
                <c:pt idx="20">
                  <c:v>957.54513644664189</c:v>
                </c:pt>
                <c:pt idx="21">
                  <c:v>1106.1653676079525</c:v>
                </c:pt>
                <c:pt idx="22">
                  <c:v>1268.775430508857</c:v>
                </c:pt>
                <c:pt idx="23">
                  <c:v>1445.4608199838294</c:v>
                </c:pt>
                <c:pt idx="24">
                  <c:v>1636.176530414039</c:v>
                </c:pt>
                <c:pt idx="25">
                  <c:v>1840.7486520721604</c:v>
                </c:pt>
                <c:pt idx="26">
                  <c:v>2058.878518130462</c:v>
                </c:pt>
                <c:pt idx="27">
                  <c:v>2290.1491254314315</c:v>
                </c:pt>
                <c:pt idx="28">
                  <c:v>2534.033505002064</c:v>
                </c:pt>
                <c:pt idx="29">
                  <c:v>2789.9046891982612</c:v>
                </c:pt>
                <c:pt idx="30">
                  <c:v>3057.0469099997867</c:v>
                </c:pt>
                <c:pt idx="31">
                  <c:v>3334.6676654070989</c:v>
                </c:pt>
                <c:pt idx="32">
                  <c:v>3621.9103057827829</c:v>
                </c:pt>
                <c:pt idx="33">
                  <c:v>3917.8668167993656</c:v>
                </c:pt>
                <c:pt idx="34">
                  <c:v>4221.5905078497344</c:v>
                </c:pt>
                <c:pt idx="35">
                  <c:v>4532.1083519134836</c:v>
                </c:pt>
                <c:pt idx="36">
                  <c:v>4848.4327627410785</c:v>
                </c:pt>
                <c:pt idx="37">
                  <c:v>5169.5726358951397</c:v>
                </c:pt>
                <c:pt idx="38">
                  <c:v>5494.543520075099</c:v>
                </c:pt>
                <c:pt idx="39">
                  <c:v>5822.3768229825491</c:v>
                </c:pt>
                <c:pt idx="40">
                  <c:v>6152.1279908173583</c:v>
                </c:pt>
                <c:pt idx="41">
                  <c:v>6482.8836316852421</c:v>
                </c:pt>
                <c:pt idx="42">
                  <c:v>6813.7675803659195</c:v>
                </c:pt>
                <c:pt idx="43">
                  <c:v>7143.9459248817611</c:v>
                </c:pt>
                <c:pt idx="44">
                  <c:v>7472.6310341475137</c:v>
                </c:pt>
                <c:pt idx="45">
                  <c:v>7799.0846408420202</c:v>
                </c:pt>
                <c:pt idx="46">
                  <c:v>8122.6200447982446</c:v>
                </c:pt>
                <c:pt idx="47">
                  <c:v>8442.6035100044664</c:v>
                </c:pt>
                <c:pt idx="48">
                  <c:v>8758.4549331359522</c:v>
                </c:pt>
                <c:pt idx="49">
                  <c:v>9069.6478638004683</c:v>
                </c:pt>
                <c:pt idx="50">
                  <c:v>9375.7089567892508</c:v>
                </c:pt>
                <c:pt idx="51">
                  <c:v>9676.2169349693904</c:v>
                </c:pt>
                <c:pt idx="52">
                  <c:v>9970.8011384003239</c:v>
                </c:pt>
                <c:pt idx="53">
                  <c:v>10259.139731139732</c:v>
                </c:pt>
                <c:pt idx="54">
                  <c:v>10540.957632319849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5.3214118583980685</c:v>
                </c:pt>
                <c:pt idx="1">
                  <c:v>8.0209381170244356</c:v>
                </c:pt>
                <c:pt idx="2">
                  <c:v>11.833557773139967</c:v>
                </c:pt>
                <c:pt idx="3">
                  <c:v>17.107109380728861</c:v>
                </c:pt>
                <c:pt idx="4">
                  <c:v>24.259302409490964</c:v>
                </c:pt>
                <c:pt idx="5">
                  <c:v>33.780968021187469</c:v>
                </c:pt>
                <c:pt idx="6">
                  <c:v>46.236917550007711</c:v>
                </c:pt>
                <c:pt idx="7">
                  <c:v>62.264085030309957</c:v>
                </c:pt>
                <c:pt idx="8">
                  <c:v>82.56677900331772</c:v>
                </c:pt>
                <c:pt idx="9">
                  <c:v>107.90903523446285</c:v>
                </c:pt>
                <c:pt idx="10">
                  <c:v>139.10423131303207</c:v>
                </c:pt>
                <c:pt idx="11">
                  <c:v>177.00228221090501</c:v>
                </c:pt>
                <c:pt idx="12">
                  <c:v>222.47487048690238</c:v>
                </c:pt>
                <c:pt idx="13">
                  <c:v>276.39926670255841</c:v>
                </c:pt>
                <c:pt idx="14">
                  <c:v>339.6413591751861</c:v>
                </c:pt>
                <c:pt idx="15">
                  <c:v>413.03853561803544</c:v>
                </c:pt>
                <c:pt idx="16">
                  <c:v>497.38304415957839</c:v>
                </c:pt>
                <c:pt idx="17">
                  <c:v>593.4064122018284</c:v>
                </c:pt>
                <c:pt idx="18">
                  <c:v>701.76542512499054</c:v>
                </c:pt>
                <c:pt idx="19">
                  <c:v>823.0300707038765</c:v>
                </c:pt>
                <c:pt idx="20">
                  <c:v>957.67374735253452</c:v>
                </c:pt>
                <c:pt idx="21">
                  <c:v>1106.065922684061</c:v>
                </c:pt>
                <c:pt idx="22">
                  <c:v>1268.4673201947796</c:v>
                </c:pt>
                <c:pt idx="23">
                  <c:v>1445.0276117344506</c:v>
                </c:pt>
                <c:pt idx="24">
                  <c:v>1635.7855059549404</c:v>
                </c:pt>
                <c:pt idx="25">
                  <c:v>1840.6710508261176</c:v>
                </c:pt>
                <c:pt idx="26">
                  <c:v>2059.5099128921843</c:v>
                </c:pt>
                <c:pt idx="27">
                  <c:v>2292.029357348832</c:v>
                </c:pt>
                <c:pt idx="28">
                  <c:v>2589.3481194141386</c:v>
                </c:pt>
                <c:pt idx="29">
                  <c:v>2796.5724374207834</c:v>
                </c:pt>
                <c:pt idx="30">
                  <c:v>3067.6302140346297</c:v>
                </c:pt>
                <c:pt idx="31">
                  <c:v>3350.4559031375679</c:v>
                </c:pt>
                <c:pt idx="32">
                  <c:v>3644.4129714086193</c:v>
                </c:pt>
                <c:pt idx="33">
                  <c:v>3948.8214281748724</c:v>
                </c:pt>
                <c:pt idx="34">
                  <c:v>4262.967640150111</c:v>
                </c:pt>
                <c:pt idx="35">
                  <c:v>4586.1137688066055</c:v>
                </c:pt>
                <c:pt idx="36">
                  <c:v>4917.506690273668</c:v>
                </c:pt>
                <c:pt idx="37">
                  <c:v>5256.3862897106364</c:v>
                </c:pt>
                <c:pt idx="38">
                  <c:v>5601.9930521161423</c:v>
                </c:pt>
                <c:pt idx="39">
                  <c:v>5953.5748988505429</c:v>
                </c:pt>
                <c:pt idx="40">
                  <c:v>6310.3932433488781</c:v>
                </c:pt>
                <c:pt idx="41">
                  <c:v>6671.7282603775438</c:v>
                </c:pt>
                <c:pt idx="42">
                  <c:v>7036.8833807031351</c:v>
                </c:pt>
                <c:pt idx="43">
                  <c:v>7405.1890372845583</c:v>
                </c:pt>
                <c:pt idx="44">
                  <c:v>7776.0057002654166</c:v>
                </c:pt>
                <c:pt idx="45">
                  <c:v>8148.7262463883708</c:v>
                </c:pt>
                <c:pt idx="46">
                  <c:v>8522.7777142787018</c:v>
                </c:pt>
                <c:pt idx="47">
                  <c:v>8897.6225006711611</c:v>
                </c:pt>
                <c:pt idx="48">
                  <c:v>9272.7590544072482</c:v>
                </c:pt>
                <c:pt idx="49">
                  <c:v>9647.7221252242871</c:v>
                </c:pt>
                <c:pt idx="50">
                  <c:v>10022.082623290156</c:v>
                </c:pt>
                <c:pt idx="51">
                  <c:v>10395.4471433784</c:v>
                </c:pt>
                <c:pt idx="52">
                  <c:v>10767.45720477507</c:v>
                </c:pt>
                <c:pt idx="53">
                  <c:v>11137.788254667767</c:v>
                </c:pt>
                <c:pt idx="54">
                  <c:v>11506.148479078462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5.2045920310425782</c:v>
                </c:pt>
                <c:pt idx="1">
                  <c:v>7.8746122488596724</c:v>
                </c:pt>
                <c:pt idx="2">
                  <c:v>11.654190254957481</c:v>
                </c:pt>
                <c:pt idx="3">
                  <c:v>16.891612062461039</c:v>
                </c:pt>
                <c:pt idx="4">
                  <c:v>24.005247557647525</c:v>
                </c:pt>
                <c:pt idx="5">
                  <c:v>33.486848039615722</c:v>
                </c:pt>
                <c:pt idx="6">
                  <c:v>45.902476393986007</c:v>
                </c:pt>
                <c:pt idx="7">
                  <c:v>61.890742201529591</c:v>
                </c:pt>
                <c:pt idx="8">
                  <c:v>82.158152828454845</c:v>
                </c:pt>
                <c:pt idx="9">
                  <c:v>107.47154732167671</c:v>
                </c:pt>
                <c:pt idx="10">
                  <c:v>138.64774017291535</c:v>
                </c:pt>
                <c:pt idx="11">
                  <c:v>176.54065447719722</c:v>
                </c:pt>
                <c:pt idx="12">
                  <c:v>222.0263579289377</c:v>
                </c:pt>
                <c:pt idx="13">
                  <c:v>275.98652202103261</c:v>
                </c:pt>
                <c:pt idx="14">
                  <c:v>339.29089908356809</c:v>
                </c:pt>
                <c:pt idx="15">
                  <c:v>412.77945069569671</c:v>
                </c:pt>
                <c:pt idx="16">
                  <c:v>497.24476458288927</c:v>
                </c:pt>
                <c:pt idx="17">
                  <c:v>593.41536783486436</c:v>
                </c:pt>
                <c:pt idx="18">
                  <c:v>701.94048650573131</c:v>
                </c:pt>
                <c:pt idx="19">
                  <c:v>823.37672106713228</c:v>
                </c:pt>
                <c:pt idx="20">
                  <c:v>958.17701020230743</c:v>
                </c:pt>
                <c:pt idx="21">
                  <c:v>1106.6821486928827</c:v>
                </c:pt>
                <c:pt idx="22">
                  <c:v>1269.1150150612939</c:v>
                </c:pt>
                <c:pt idx="23">
                  <c:v>1445.5775569905675</c:v>
                </c:pt>
                <c:pt idx="24">
                  <c:v>1636.0504822941593</c:v>
                </c:pt>
                <c:pt idx="25">
                  <c:v>1840.3955142754403</c:v>
                </c:pt>
                <c:pt idx="26">
                  <c:v>2058.3599955310583</c:v>
                </c:pt>
                <c:pt idx="27">
                  <c:v>2289.5835653578665</c:v>
                </c:pt>
                <c:pt idx="28">
                  <c:v>2585.0026843928649</c:v>
                </c:pt>
                <c:pt idx="29">
                  <c:v>2789.8800282245147</c:v>
                </c:pt>
                <c:pt idx="30">
                  <c:v>3057.7763024205319</c:v>
                </c:pt>
                <c:pt idx="31">
                  <c:v>3336.6009527395149</c:v>
                </c:pt>
                <c:pt idx="32">
                  <c:v>3625.6046125082767</c:v>
                </c:pt>
                <c:pt idx="33">
                  <c:v>3923.995072108753</c:v>
                </c:pt>
                <c:pt idx="34">
                  <c:v>4230.9491291388258</c:v>
                </c:pt>
                <c:pt idx="35">
                  <c:v>4545.6239893414686</c:v>
                </c:pt>
                <c:pt idx="36">
                  <c:v>4867.1680195690724</c:v>
                </c:pt>
                <c:pt idx="37">
                  <c:v>5194.7306953706111</c:v>
                </c:pt>
                <c:pt idx="38">
                  <c:v>5527.4716263330765</c:v>
                </c:pt>
                <c:pt idx="39">
                  <c:v>5864.5685807066357</c:v>
                </c:pt>
                <c:pt idx="40">
                  <c:v>6205.2244660481074</c:v>
                </c:pt>
                <c:pt idx="41">
                  <c:v>6548.6732538925098</c:v>
                </c:pt>
                <c:pt idx="42">
                  <c:v>6894.1848633637474</c:v>
                </c:pt>
                <c:pt idx="43">
                  <c:v>7241.0690409662293</c:v>
                </c:pt>
                <c:pt idx="44">
                  <c:v>7588.6782915871227</c:v>
                </c:pt>
                <c:pt idx="45">
                  <c:v>7936.4099291758275</c:v>
                </c:pt>
                <c:pt idx="46">
                  <c:v>8283.7073249791902</c:v>
                </c:pt>
                <c:pt idx="47">
                  <c:v>8630.0604370119145</c:v>
                </c:pt>
                <c:pt idx="48">
                  <c:v>8975.0057070989806</c:v>
                </c:pt>
                <c:pt idx="49">
                  <c:v>9318.1254118315737</c:v>
                </c:pt>
                <c:pt idx="50">
                  <c:v>9659.0465516183576</c:v>
                </c:pt>
                <c:pt idx="51">
                  <c:v>9997.4393581551867</c:v>
                </c:pt>
                <c:pt idx="52">
                  <c:v>10333.015495513462</c:v>
                </c:pt>
                <c:pt idx="53">
                  <c:v>10665.526024040108</c:v>
                </c:pt>
                <c:pt idx="54">
                  <c:v>10994.759189712946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2.4E-2</c:v>
                </c:pt>
                <c:pt idx="6">
                  <c:v>0.03</c:v>
                </c:pt>
                <c:pt idx="7">
                  <c:v>4.1000000000000002E-2</c:v>
                </c:pt>
                <c:pt idx="8">
                  <c:v>5.6000000000000001E-2</c:v>
                </c:pt>
                <c:pt idx="9">
                  <c:v>4.1000000000000002E-2</c:v>
                </c:pt>
                <c:pt idx="10">
                  <c:v>0.11899999999999999</c:v>
                </c:pt>
                <c:pt idx="11">
                  <c:v>0.50800000000000001</c:v>
                </c:pt>
                <c:pt idx="12">
                  <c:v>2.5779999999999998</c:v>
                </c:pt>
                <c:pt idx="13">
                  <c:v>6.0669346733668359</c:v>
                </c:pt>
                <c:pt idx="14">
                  <c:v>7.0644286432160808</c:v>
                </c:pt>
                <c:pt idx="15">
                  <c:v>8.6795362836023635</c:v>
                </c:pt>
                <c:pt idx="16">
                  <c:v>11.9659094536435</c:v>
                </c:pt>
                <c:pt idx="17">
                  <c:v>13.1108891313</c:v>
                </c:pt>
                <c:pt idx="18">
                  <c:v>13.673026814443601</c:v>
                </c:pt>
                <c:pt idx="19">
                  <c:v>13.85842969221653</c:v>
                </c:pt>
                <c:pt idx="20">
                  <c:v>13.641700675799999</c:v>
                </c:pt>
                <c:pt idx="21">
                  <c:v>14.320671170000001</c:v>
                </c:pt>
                <c:pt idx="22">
                  <c:v>12.744</c:v>
                </c:pt>
                <c:pt idx="23">
                  <c:v>15.10828678</c:v>
                </c:pt>
                <c:pt idx="24">
                  <c:v>20.667141139999998</c:v>
                </c:pt>
                <c:pt idx="25">
                  <c:v>27.097999999999999</c:v>
                </c:pt>
                <c:pt idx="26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1824"/>
        <c:axId val="-85362160"/>
      </c:lineChart>
      <c:catAx>
        <c:axId val="-853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2160"/>
        <c:crosses val="autoZero"/>
        <c:auto val="1"/>
        <c:lblAlgn val="ctr"/>
        <c:lblOffset val="100"/>
        <c:noMultiLvlLbl val="0"/>
      </c:catAx>
      <c:valAx>
        <c:axId val="-85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:A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1.4999999999999999E-2</v>
      </c>
      <c r="F3" s="7">
        <v>1.2E-2</v>
      </c>
      <c r="G3" s="7">
        <v>1.2999999999999999E-2</v>
      </c>
      <c r="H3" s="7">
        <v>1.4999999999999999E-2</v>
      </c>
      <c r="I3" s="7">
        <v>1.7000000000000001E-2</v>
      </c>
      <c r="J3" s="7">
        <v>1.7999999999999999E-2</v>
      </c>
      <c r="K3" s="7">
        <v>2.4E-2</v>
      </c>
      <c r="L3" s="7">
        <v>0.03</v>
      </c>
      <c r="M3" s="7">
        <v>4.1000000000000002E-2</v>
      </c>
      <c r="N3" s="7">
        <v>5.6000000000000001E-2</v>
      </c>
      <c r="O3" s="7">
        <v>4.1000000000000002E-2</v>
      </c>
      <c r="P3" s="7">
        <v>0.11899999999999999</v>
      </c>
      <c r="Q3" s="7">
        <v>0.50800000000000001</v>
      </c>
      <c r="R3" s="7">
        <v>2.5779999999999998</v>
      </c>
      <c r="S3" s="7">
        <v>6.0669346733668359</v>
      </c>
      <c r="T3" s="7">
        <v>7.0644286432160808</v>
      </c>
      <c r="U3" s="7">
        <v>8.6795362836023635</v>
      </c>
      <c r="V3" s="7">
        <v>11.9659094536435</v>
      </c>
      <c r="W3" s="7">
        <v>13.1108891313</v>
      </c>
      <c r="X3" s="7">
        <v>13.673026814443601</v>
      </c>
      <c r="Y3" s="7">
        <v>13.85842969221653</v>
      </c>
      <c r="Z3" s="7">
        <v>13.641700675799999</v>
      </c>
      <c r="AA3" s="7">
        <v>14.320671170000001</v>
      </c>
      <c r="AB3" s="36">
        <v>12.744</v>
      </c>
      <c r="AC3" s="7">
        <v>15.10828678</v>
      </c>
      <c r="AD3" s="7">
        <v>20.667141139999998</v>
      </c>
      <c r="AE3" s="7">
        <v>27.097999999999999</v>
      </c>
      <c r="AF3" s="37">
        <v>33.758444303637539</v>
      </c>
    </row>
    <row r="4" spans="1:32" x14ac:dyDescent="0.25">
      <c r="D4" s="79" t="s">
        <v>3</v>
      </c>
      <c r="E4" s="1">
        <v>4.4908999999999998E-2</v>
      </c>
      <c r="F4" s="1">
        <v>4.7833411111111113E-2</v>
      </c>
      <c r="G4" s="1">
        <v>5.6997244444444449E-2</v>
      </c>
      <c r="H4" s="1">
        <v>6.7151500000000003E-2</v>
      </c>
      <c r="I4" s="1">
        <v>8.0289055555555572E-2</v>
      </c>
      <c r="J4" s="1">
        <v>7.4515250000000005E-2</v>
      </c>
      <c r="K4" s="1">
        <v>0.1942865</v>
      </c>
      <c r="L4" s="1">
        <v>0.31479300555555562</v>
      </c>
      <c r="M4" s="1">
        <v>0.4688157444444444</v>
      </c>
      <c r="N4" s="1">
        <v>0.75098587288888896</v>
      </c>
      <c r="O4" s="1">
        <v>1.5125292461111111</v>
      </c>
      <c r="P4" s="1">
        <v>2.5696538138888889</v>
      </c>
      <c r="Q4" s="1">
        <v>3.8781358194444442</v>
      </c>
      <c r="R4" s="1">
        <v>7.5893511322222222</v>
      </c>
      <c r="S4" s="1">
        <v>14.32391649666268</v>
      </c>
      <c r="T4" s="1">
        <v>23.49694855276784</v>
      </c>
      <c r="U4" s="1">
        <v>47.169829848214562</v>
      </c>
      <c r="V4" s="1">
        <v>72.209920163895447</v>
      </c>
      <c r="W4" s="1">
        <v>86.539293843353136</v>
      </c>
      <c r="X4" s="1">
        <v>98.23745086832993</v>
      </c>
      <c r="Y4" s="1">
        <v>109.12889129282949</v>
      </c>
      <c r="Z4" s="1">
        <v>113.33675806052599</v>
      </c>
      <c r="AA4" s="1">
        <v>123.6098622674243</v>
      </c>
      <c r="AB4" s="38">
        <v>137.07028077749499</v>
      </c>
      <c r="AC4" s="1">
        <v>151.15856223130299</v>
      </c>
      <c r="AD4" s="1">
        <v>176.52050900938389</v>
      </c>
      <c r="AE4" s="1">
        <v>198.72932143421099</v>
      </c>
      <c r="AF4" s="39">
        <v>246.43538769986671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-2.9999999999999992E-3</v>
      </c>
      <c r="G8" s="3">
        <f t="shared" ref="G8:AF8" si="0">G$3-F$3</f>
        <v>9.9999999999999915E-4</v>
      </c>
      <c r="H8" s="3">
        <f t="shared" si="0"/>
        <v>2E-3</v>
      </c>
      <c r="I8" s="3">
        <f t="shared" si="0"/>
        <v>2.0000000000000018E-3</v>
      </c>
      <c r="J8" s="3">
        <f t="shared" si="0"/>
        <v>9.9999999999999742E-4</v>
      </c>
      <c r="K8" s="3">
        <f t="shared" si="0"/>
        <v>6.0000000000000019E-3</v>
      </c>
      <c r="L8" s="3">
        <f t="shared" si="0"/>
        <v>5.9999999999999984E-3</v>
      </c>
      <c r="M8" s="3">
        <f t="shared" si="0"/>
        <v>1.1000000000000003E-2</v>
      </c>
      <c r="N8" s="3">
        <f t="shared" si="0"/>
        <v>1.4999999999999999E-2</v>
      </c>
      <c r="O8" s="3">
        <f t="shared" si="0"/>
        <v>-1.4999999999999999E-2</v>
      </c>
      <c r="P8" s="3">
        <f t="shared" si="0"/>
        <v>7.7999999999999986E-2</v>
      </c>
      <c r="Q8" s="3">
        <f t="shared" si="0"/>
        <v>0.38900000000000001</v>
      </c>
      <c r="R8" s="3">
        <f t="shared" si="0"/>
        <v>2.0699999999999998</v>
      </c>
      <c r="S8" s="3">
        <f t="shared" si="0"/>
        <v>3.488934673366836</v>
      </c>
      <c r="T8" s="3">
        <f t="shared" si="0"/>
        <v>0.99749396984924488</v>
      </c>
      <c r="U8" s="3">
        <f t="shared" si="0"/>
        <v>1.6151076403862827</v>
      </c>
      <c r="V8" s="3">
        <f t="shared" si="0"/>
        <v>3.286373170041136</v>
      </c>
      <c r="W8" s="3">
        <f t="shared" si="0"/>
        <v>1.1449796776565009</v>
      </c>
      <c r="X8" s="3">
        <f t="shared" si="0"/>
        <v>0.56213768314360024</v>
      </c>
      <c r="Y8" s="3">
        <f t="shared" si="0"/>
        <v>0.18540287777292974</v>
      </c>
      <c r="Z8" s="3">
        <f t="shared" si="0"/>
        <v>-0.21672901641653119</v>
      </c>
      <c r="AA8" s="3">
        <f t="shared" si="0"/>
        <v>0.67897049420000144</v>
      </c>
      <c r="AB8" s="46">
        <f t="shared" si="0"/>
        <v>-1.5766711700000009</v>
      </c>
      <c r="AC8" s="47">
        <f t="shared" si="0"/>
        <v>2.3642867800000005</v>
      </c>
      <c r="AD8" s="47">
        <f t="shared" si="0"/>
        <v>5.558854359999998</v>
      </c>
      <c r="AE8" s="47">
        <f t="shared" si="0"/>
        <v>6.4308588600000007</v>
      </c>
      <c r="AF8" s="48">
        <f t="shared" si="0"/>
        <v>6.66044430363754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0.78226599090220206</v>
      </c>
      <c r="G9">
        <f>$A9*$C9+($B9-$A9)*F$10-($B9/$C9)*(F$10^2)</f>
        <v>0.99250263831367802</v>
      </c>
      <c r="H9">
        <f t="shared" ref="H9:AF9" si="1">$A9*$C9+($B9-$A9)*G$10-($B9/$C9)*(G$10^2)</f>
        <v>1.2590019117002287</v>
      </c>
      <c r="I9">
        <f t="shared" si="1"/>
        <v>1.5966746305454245</v>
      </c>
      <c r="J9">
        <f t="shared" si="1"/>
        <v>2.0242942821462364</v>
      </c>
      <c r="K9">
        <f t="shared" si="1"/>
        <v>2.5654432346135212</v>
      </c>
      <c r="L9">
        <f t="shared" si="1"/>
        <v>3.2496571444528075</v>
      </c>
      <c r="M9">
        <f t="shared" si="1"/>
        <v>4.1137875943629192</v>
      </c>
      <c r="N9">
        <f t="shared" si="1"/>
        <v>5.2035894317228708</v>
      </c>
      <c r="O9">
        <f t="shared" si="1"/>
        <v>6.5755119361394065</v>
      </c>
      <c r="P9">
        <f t="shared" si="1"/>
        <v>8.2986233871603279</v>
      </c>
      <c r="Q9">
        <f t="shared" si="1"/>
        <v>10.456514628149348</v>
      </c>
      <c r="R9">
        <f t="shared" si="1"/>
        <v>13.148892197552184</v>
      </c>
      <c r="S9">
        <f t="shared" si="1"/>
        <v>16.492364854707937</v>
      </c>
      <c r="T9">
        <f t="shared" si="1"/>
        <v>20.61962729469488</v>
      </c>
      <c r="U9">
        <f t="shared" si="1"/>
        <v>25.675838087044703</v>
      </c>
      <c r="V9">
        <f t="shared" si="1"/>
        <v>31.810490131912573</v>
      </c>
      <c r="W9">
        <f t="shared" si="1"/>
        <v>39.162562061112389</v>
      </c>
      <c r="X9">
        <f t="shared" si="1"/>
        <v>47.836426377098981</v>
      </c>
      <c r="Y9">
        <f t="shared" si="1"/>
        <v>57.866290229467729</v>
      </c>
      <c r="Z9">
        <f t="shared" si="1"/>
        <v>69.168540937406249</v>
      </c>
      <c r="AA9">
        <f t="shared" si="1"/>
        <v>81.485150395970578</v>
      </c>
      <c r="AB9" s="43">
        <f>$A9*$C9+($B9-$A9)*AA$10-($B9/$C9)*(AA$10^2)</f>
        <v>94.327977024793952</v>
      </c>
      <c r="AC9" s="44">
        <f t="shared" si="1"/>
        <v>106.9430039008472</v>
      </c>
      <c r="AD9" s="44">
        <f t="shared" si="1"/>
        <v>118.32230207361992</v>
      </c>
      <c r="AE9" s="44">
        <f t="shared" si="1"/>
        <v>127.29309008708584</v>
      </c>
      <c r="AF9" s="45">
        <f t="shared" si="1"/>
        <v>132.69852683466758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0.79726599090220207</v>
      </c>
      <c r="G10" s="6">
        <f>F10+G9</f>
        <v>1.7897686292158801</v>
      </c>
      <c r="H10" s="6">
        <f t="shared" ref="H10:AF10" si="2">G10+H9</f>
        <v>3.0487705409161086</v>
      </c>
      <c r="I10" s="6">
        <f t="shared" si="2"/>
        <v>4.6454451714615335</v>
      </c>
      <c r="J10" s="6">
        <f t="shared" si="2"/>
        <v>6.6697394536077699</v>
      </c>
      <c r="K10" s="6">
        <f t="shared" si="2"/>
        <v>9.2351826882212915</v>
      </c>
      <c r="L10" s="6">
        <f t="shared" si="2"/>
        <v>12.484839832674099</v>
      </c>
      <c r="M10" s="6">
        <f t="shared" si="2"/>
        <v>16.59862742703702</v>
      </c>
      <c r="N10" s="6">
        <f t="shared" si="2"/>
        <v>21.802216858759891</v>
      </c>
      <c r="O10" s="6">
        <f t="shared" si="2"/>
        <v>28.377728794899298</v>
      </c>
      <c r="P10" s="6">
        <f t="shared" si="2"/>
        <v>36.676352182059624</v>
      </c>
      <c r="Q10" s="6">
        <f t="shared" si="2"/>
        <v>47.132866810208974</v>
      </c>
      <c r="R10" s="6">
        <f t="shared" si="2"/>
        <v>60.28175900776116</v>
      </c>
      <c r="S10" s="6">
        <f t="shared" si="2"/>
        <v>76.774123862469096</v>
      </c>
      <c r="T10" s="6">
        <f t="shared" si="2"/>
        <v>97.393751157163976</v>
      </c>
      <c r="U10" s="6">
        <f t="shared" si="2"/>
        <v>123.06958924420869</v>
      </c>
      <c r="V10" s="6">
        <f t="shared" si="2"/>
        <v>154.88007937612127</v>
      </c>
      <c r="W10" s="6">
        <f t="shared" si="2"/>
        <v>194.04264143723367</v>
      </c>
      <c r="X10" s="6">
        <f t="shared" si="2"/>
        <v>241.87906781433264</v>
      </c>
      <c r="Y10" s="6">
        <f t="shared" si="2"/>
        <v>299.74535804380037</v>
      </c>
      <c r="Z10" s="6">
        <f t="shared" si="2"/>
        <v>368.91389898120661</v>
      </c>
      <c r="AA10" s="6">
        <f t="shared" si="2"/>
        <v>450.39904937717722</v>
      </c>
      <c r="AB10" s="49">
        <f t="shared" si="2"/>
        <v>544.72702640197122</v>
      </c>
      <c r="AC10" s="50">
        <f t="shared" si="2"/>
        <v>651.67003030281842</v>
      </c>
      <c r="AD10" s="50">
        <f t="shared" si="2"/>
        <v>769.9923323764383</v>
      </c>
      <c r="AE10" s="50">
        <f t="shared" si="2"/>
        <v>897.28542246352413</v>
      </c>
      <c r="AF10" s="51">
        <f t="shared" si="2"/>
        <v>1029.9839492981916</v>
      </c>
    </row>
    <row r="11" spans="1:32" x14ac:dyDescent="0.25">
      <c r="A11" s="16" t="s">
        <v>27</v>
      </c>
      <c r="B11" s="17">
        <f>AF10-$AF$3</f>
        <v>996.22550499455406</v>
      </c>
      <c r="C11" s="18">
        <f>((AF10-AA10)-($AF$3-$AA$3))</f>
        <v>560.14712678737692</v>
      </c>
      <c r="D11" s="4" t="s">
        <v>9</v>
      </c>
      <c r="E11" s="5">
        <f>SUM(F11:AA11)</f>
        <v>538305.43561911944</v>
      </c>
      <c r="F11">
        <f>(F10-F3)^2</f>
        <v>0.61664267646761728</v>
      </c>
      <c r="G11">
        <f t="shared" ref="G11:AF11" si="3">(G10-G3)^2</f>
        <v>3.1569067617656779</v>
      </c>
      <c r="H11">
        <f t="shared" si="3"/>
        <v>9.2037636949304176</v>
      </c>
      <c r="I11">
        <f t="shared" si="3"/>
        <v>21.422504705225581</v>
      </c>
      <c r="J11">
        <f t="shared" si="3"/>
        <v>44.245637758682193</v>
      </c>
      <c r="K11">
        <f t="shared" si="3"/>
        <v>84.84588651578764</v>
      </c>
      <c r="L11">
        <f t="shared" si="3"/>
        <v>155.12303525756542</v>
      </c>
      <c r="M11">
        <f t="shared" si="3"/>
        <v>274.15502601256856</v>
      </c>
      <c r="N11">
        <f t="shared" si="3"/>
        <v>472.89794766821285</v>
      </c>
      <c r="O11">
        <f t="shared" si="3"/>
        <v>802.97019879567495</v>
      </c>
      <c r="P11">
        <f t="shared" si="3"/>
        <v>1336.4399985631396</v>
      </c>
      <c r="Q11">
        <f t="shared" si="3"/>
        <v>2173.8782050697259</v>
      </c>
      <c r="R11">
        <f t="shared" si="3"/>
        <v>3329.7238036257768</v>
      </c>
      <c r="S11">
        <f t="shared" si="3"/>
        <v>4999.5066030235002</v>
      </c>
      <c r="T11">
        <f t="shared" si="3"/>
        <v>8159.3865058288147</v>
      </c>
      <c r="U11">
        <f t="shared" si="3"/>
        <v>13085.08421633032</v>
      </c>
      <c r="V11">
        <f t="shared" si="3"/>
        <v>20424.459964630852</v>
      </c>
      <c r="W11">
        <f t="shared" si="3"/>
        <v>32736.298992495729</v>
      </c>
      <c r="X11">
        <f t="shared" si="3"/>
        <v>52077.997148843038</v>
      </c>
      <c r="Y11">
        <f t="shared" si="3"/>
        <v>81731.335802303627</v>
      </c>
      <c r="Z11">
        <f t="shared" si="3"/>
        <v>126218.33488875616</v>
      </c>
      <c r="AA11">
        <f t="shared" si="3"/>
        <v>190164.35193980188</v>
      </c>
      <c r="AB11" s="43">
        <f t="shared" si="3"/>
        <v>283005.94037980039</v>
      </c>
      <c r="AC11" s="44">
        <f t="shared" si="3"/>
        <v>405210.85331681051</v>
      </c>
      <c r="AD11" s="44">
        <f t="shared" si="3"/>
        <v>561488.24222152482</v>
      </c>
      <c r="AE11" s="44">
        <f t="shared" si="3"/>
        <v>757226.1502137119</v>
      </c>
      <c r="AF11" s="45">
        <f t="shared" si="3"/>
        <v>992465.25680165424</v>
      </c>
    </row>
    <row r="12" spans="1:32" ht="15.75" thickBot="1" x14ac:dyDescent="0.3">
      <c r="A12" s="19" t="s">
        <v>30</v>
      </c>
      <c r="B12" s="20">
        <f>(B11/$AF$3)*100</f>
        <v>2951.0409189300494</v>
      </c>
      <c r="C12" s="21">
        <f>((C11)/($AF$3-$AA$3))*100</f>
        <v>2881.7453673128261</v>
      </c>
      <c r="D12" s="4" t="s">
        <v>10</v>
      </c>
      <c r="E12" s="5">
        <f>SUM(F12:AA12)</f>
        <v>2150.7845961438493</v>
      </c>
      <c r="F12">
        <f>SQRT(F11)</f>
        <v>0.78526599090220206</v>
      </c>
      <c r="G12">
        <f t="shared" ref="G12:AF12" si="4">SQRT(G11)</f>
        <v>1.7767686292158802</v>
      </c>
      <c r="H12">
        <f t="shared" si="4"/>
        <v>3.0337705409161084</v>
      </c>
      <c r="I12">
        <f t="shared" si="4"/>
        <v>4.6284451714615331</v>
      </c>
      <c r="J12">
        <f t="shared" si="4"/>
        <v>6.6517394536077701</v>
      </c>
      <c r="K12">
        <f t="shared" si="4"/>
        <v>9.2111826882212924</v>
      </c>
      <c r="L12">
        <f t="shared" si="4"/>
        <v>12.4548398326741</v>
      </c>
      <c r="M12">
        <f t="shared" si="4"/>
        <v>16.557627427037019</v>
      </c>
      <c r="N12">
        <f t="shared" si="4"/>
        <v>21.74621685875989</v>
      </c>
      <c r="O12">
        <f t="shared" si="4"/>
        <v>28.336728794899297</v>
      </c>
      <c r="P12">
        <f t="shared" si="4"/>
        <v>36.557352182059624</v>
      </c>
      <c r="Q12">
        <f t="shared" si="4"/>
        <v>46.624866810208971</v>
      </c>
      <c r="R12">
        <f t="shared" si="4"/>
        <v>57.703759007761157</v>
      </c>
      <c r="S12">
        <f t="shared" si="4"/>
        <v>70.707189189102266</v>
      </c>
      <c r="T12">
        <f t="shared" si="4"/>
        <v>90.329322513947901</v>
      </c>
      <c r="U12">
        <f t="shared" si="4"/>
        <v>114.39005296060633</v>
      </c>
      <c r="V12">
        <f t="shared" si="4"/>
        <v>142.91416992247778</v>
      </c>
      <c r="W12">
        <f t="shared" si="4"/>
        <v>180.93175230593366</v>
      </c>
      <c r="X12">
        <f t="shared" si="4"/>
        <v>228.20604099988904</v>
      </c>
      <c r="Y12">
        <f t="shared" si="4"/>
        <v>285.88692835158383</v>
      </c>
      <c r="Z12">
        <f t="shared" si="4"/>
        <v>355.27219830540662</v>
      </c>
      <c r="AA12">
        <f t="shared" si="4"/>
        <v>436.0783782071772</v>
      </c>
      <c r="AB12" s="43">
        <f t="shared" si="4"/>
        <v>531.98302640197119</v>
      </c>
      <c r="AC12" s="44">
        <f t="shared" si="4"/>
        <v>636.56174352281846</v>
      </c>
      <c r="AD12" s="44">
        <f t="shared" si="4"/>
        <v>749.32519123643829</v>
      </c>
      <c r="AE12" s="44">
        <f t="shared" si="4"/>
        <v>870.18742246352417</v>
      </c>
      <c r="AF12" s="45">
        <f t="shared" si="4"/>
        <v>996.22550499455406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-2.9999999999999992E-3</v>
      </c>
      <c r="G15" s="3">
        <f t="shared" ref="G15:AF15" si="5">G$3-F$3</f>
        <v>9.9999999999999915E-4</v>
      </c>
      <c r="H15" s="3">
        <f t="shared" si="5"/>
        <v>2E-3</v>
      </c>
      <c r="I15" s="3">
        <f t="shared" si="5"/>
        <v>2.0000000000000018E-3</v>
      </c>
      <c r="J15" s="3">
        <f t="shared" si="5"/>
        <v>9.9999999999999742E-4</v>
      </c>
      <c r="K15" s="3">
        <f t="shared" si="5"/>
        <v>6.0000000000000019E-3</v>
      </c>
      <c r="L15" s="3">
        <f t="shared" si="5"/>
        <v>5.9999999999999984E-3</v>
      </c>
      <c r="M15" s="3">
        <f t="shared" si="5"/>
        <v>1.1000000000000003E-2</v>
      </c>
      <c r="N15" s="3">
        <f t="shared" si="5"/>
        <v>1.4999999999999999E-2</v>
      </c>
      <c r="O15" s="3">
        <f t="shared" si="5"/>
        <v>-1.4999999999999999E-2</v>
      </c>
      <c r="P15" s="3">
        <f t="shared" si="5"/>
        <v>7.7999999999999986E-2</v>
      </c>
      <c r="Q15" s="3">
        <f t="shared" si="5"/>
        <v>0.38900000000000001</v>
      </c>
      <c r="R15" s="3">
        <f t="shared" si="5"/>
        <v>2.0699999999999998</v>
      </c>
      <c r="S15" s="3">
        <f t="shared" si="5"/>
        <v>3.488934673366836</v>
      </c>
      <c r="T15" s="3">
        <f t="shared" si="5"/>
        <v>0.99749396984924488</v>
      </c>
      <c r="U15" s="3">
        <f t="shared" si="5"/>
        <v>1.6151076403862827</v>
      </c>
      <c r="V15" s="3">
        <f t="shared" si="5"/>
        <v>3.286373170041136</v>
      </c>
      <c r="W15" s="3">
        <f t="shared" si="5"/>
        <v>1.1449796776565009</v>
      </c>
      <c r="X15" s="3">
        <f t="shared" si="5"/>
        <v>0.56213768314360024</v>
      </c>
      <c r="Y15" s="3">
        <f t="shared" si="5"/>
        <v>0.18540287777292974</v>
      </c>
      <c r="Z15" s="3">
        <f t="shared" si="5"/>
        <v>-0.21672901641653119</v>
      </c>
      <c r="AA15" s="3">
        <f t="shared" si="5"/>
        <v>0.67897049420000144</v>
      </c>
      <c r="AB15" s="46">
        <f t="shared" si="5"/>
        <v>-1.5766711700000009</v>
      </c>
      <c r="AC15" s="47">
        <f t="shared" si="5"/>
        <v>2.3642867800000005</v>
      </c>
      <c r="AD15" s="47">
        <f t="shared" si="5"/>
        <v>5.558854359999998</v>
      </c>
      <c r="AE15" s="47">
        <f t="shared" si="5"/>
        <v>6.4308588600000007</v>
      </c>
      <c r="AF15" s="48">
        <f t="shared" si="5"/>
        <v>6.66044430363754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-1.401048938234525E-2</v>
      </c>
      <c r="G16">
        <f>$A16*($C16*F$4)+($B16-$A16)*(F$17)-($B16/($C16*F$4))*(F17^2)</f>
        <v>2.0422107669647218E-4</v>
      </c>
      <c r="H16">
        <f t="shared" ref="H16:AF16" si="6">$A16*($C16*G$4)+($B16-$A16)*(G$17)-($B16/($C16*G$4))*(G17^2)</f>
        <v>2.4522543593350447E-4</v>
      </c>
      <c r="I16">
        <f t="shared" si="6"/>
        <v>2.930029581054177E-4</v>
      </c>
      <c r="J16">
        <f t="shared" si="6"/>
        <v>3.5174264634114515E-4</v>
      </c>
      <c r="K16">
        <f t="shared" si="6"/>
        <v>3.7387994029779972E-4</v>
      </c>
      <c r="L16">
        <f t="shared" si="6"/>
        <v>5.8206225852388497E-4</v>
      </c>
      <c r="M16">
        <f t="shared" si="6"/>
        <v>7.560160433745626E-4</v>
      </c>
      <c r="N16">
        <f t="shared" si="6"/>
        <v>9.6864858086472135E-4</v>
      </c>
      <c r="O16">
        <f t="shared" si="6"/>
        <v>1.2528011984812707E-3</v>
      </c>
      <c r="P16">
        <f t="shared" si="6"/>
        <v>1.6569346986717026E-3</v>
      </c>
      <c r="Q16">
        <f t="shared" si="6"/>
        <v>2.1669513245274907E-3</v>
      </c>
      <c r="R16">
        <f t="shared" si="6"/>
        <v>2.818630979277779E-3</v>
      </c>
      <c r="S16">
        <f t="shared" si="6"/>
        <v>3.771836514335086E-3</v>
      </c>
      <c r="T16">
        <f t="shared" si="6"/>
        <v>5.1089068820298371E-3</v>
      </c>
      <c r="U16">
        <f t="shared" si="6"/>
        <v>6.9076097025361797E-3</v>
      </c>
      <c r="V16">
        <f t="shared" si="6"/>
        <v>9.812382902546225E-3</v>
      </c>
      <c r="W16">
        <f t="shared" si="6"/>
        <v>1.3564247837321611E-2</v>
      </c>
      <c r="X16">
        <f t="shared" si="6"/>
        <v>1.7901115616419289E-2</v>
      </c>
      <c r="Y16">
        <f t="shared" si="6"/>
        <v>2.3315426646934721E-2</v>
      </c>
      <c r="Z16">
        <f t="shared" si="6"/>
        <v>3.0169307680404826E-2</v>
      </c>
      <c r="AA16">
        <f t="shared" si="6"/>
        <v>3.8577219114972125E-2</v>
      </c>
      <c r="AB16" s="43">
        <f t="shared" si="6"/>
        <v>4.9498617868448357E-2</v>
      </c>
      <c r="AC16" s="44">
        <f t="shared" si="6"/>
        <v>6.3472086055951712E-2</v>
      </c>
      <c r="AD16" s="44">
        <f t="shared" si="6"/>
        <v>8.11606258477547E-2</v>
      </c>
      <c r="AE16" s="44">
        <f t="shared" si="6"/>
        <v>0.10409217972343414</v>
      </c>
      <c r="AF16" s="45">
        <f t="shared" si="6"/>
        <v>0.13283813164069266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9.8951061765474926E-4</v>
      </c>
      <c r="G17" s="6">
        <f>F17+G16</f>
        <v>1.1937316943512214E-3</v>
      </c>
      <c r="H17" s="6">
        <f t="shared" ref="H17" si="7">G17+H16</f>
        <v>1.438957130284726E-3</v>
      </c>
      <c r="I17" s="6">
        <f t="shared" ref="I17" si="8">H17+I16</f>
        <v>1.7319600883901436E-3</v>
      </c>
      <c r="J17" s="6">
        <f t="shared" ref="J17" si="9">I17+J16</f>
        <v>2.0837027347312886E-3</v>
      </c>
      <c r="K17" s="6">
        <f t="shared" ref="K17" si="10">J17+K16</f>
        <v>2.4575826750290884E-3</v>
      </c>
      <c r="L17" s="6">
        <f t="shared" ref="L17" si="11">K17+L16</f>
        <v>3.0396449335529734E-3</v>
      </c>
      <c r="M17" s="6">
        <f t="shared" ref="M17" si="12">L17+M16</f>
        <v>3.795660976927536E-3</v>
      </c>
      <c r="N17" s="6">
        <f t="shared" ref="N17" si="13">M17+N16</f>
        <v>4.7643095577922573E-3</v>
      </c>
      <c r="O17" s="6">
        <f t="shared" ref="O17" si="14">N17+O16</f>
        <v>6.0171107562735282E-3</v>
      </c>
      <c r="P17" s="6">
        <f t="shared" ref="P17" si="15">O17+P16</f>
        <v>7.6740454549452308E-3</v>
      </c>
      <c r="Q17" s="6">
        <f t="shared" ref="Q17" si="16">P17+Q16</f>
        <v>9.8409967794727219E-3</v>
      </c>
      <c r="R17" s="6">
        <f t="shared" ref="R17" si="17">Q17+R16</f>
        <v>1.2659627758750501E-2</v>
      </c>
      <c r="S17" s="6">
        <f t="shared" ref="S17" si="18">R17+S16</f>
        <v>1.6431464273085589E-2</v>
      </c>
      <c r="T17" s="6">
        <f t="shared" ref="T17" si="19">S17+T16</f>
        <v>2.1540371155115427E-2</v>
      </c>
      <c r="U17" s="6">
        <f t="shared" ref="U17" si="20">T17+U16</f>
        <v>2.8447980857651607E-2</v>
      </c>
      <c r="V17" s="6">
        <f t="shared" ref="V17" si="21">U17+V16</f>
        <v>3.8260363760197834E-2</v>
      </c>
      <c r="W17" s="6">
        <f t="shared" ref="W17" si="22">V17+W16</f>
        <v>5.1824611597519443E-2</v>
      </c>
      <c r="X17" s="6">
        <f t="shared" ref="X17" si="23">W17+X16</f>
        <v>6.9725727213938729E-2</v>
      </c>
      <c r="Y17" s="6">
        <f t="shared" ref="Y17" si="24">X17+Y16</f>
        <v>9.3041153860873443E-2</v>
      </c>
      <c r="Z17" s="6">
        <f t="shared" ref="Z17" si="25">Y17+Z16</f>
        <v>0.12321046154127827</v>
      </c>
      <c r="AA17" s="6">
        <f t="shared" ref="AA17" si="26">Z17+AA16</f>
        <v>0.16178768065625038</v>
      </c>
      <c r="AB17" s="49">
        <f t="shared" ref="AB17" si="27">AA17+AB16</f>
        <v>0.21128629852469874</v>
      </c>
      <c r="AC17" s="50">
        <f t="shared" ref="AC17" si="28">AB17+AC16</f>
        <v>0.27475838458065044</v>
      </c>
      <c r="AD17" s="50">
        <f t="shared" ref="AD17" si="29">AC17+AD16</f>
        <v>0.35591901042840512</v>
      </c>
      <c r="AE17" s="50">
        <f t="shared" ref="AE17" si="30">AD17+AE16</f>
        <v>0.46001119015183928</v>
      </c>
      <c r="AF17" s="51">
        <f t="shared" ref="AF17" si="31">AE17+AF16</f>
        <v>0.59284932179253191</v>
      </c>
    </row>
    <row r="18" spans="1:32" x14ac:dyDescent="0.25">
      <c r="A18" s="16" t="s">
        <v>27</v>
      </c>
      <c r="B18" s="17">
        <f>AF17-$AF$3</f>
        <v>-33.165594981845004</v>
      </c>
      <c r="C18" s="18">
        <f>((AF17-AA17)-($AF$3-$AA$3))</f>
        <v>-19.006711492501257</v>
      </c>
      <c r="D18" s="4" t="s">
        <v>9</v>
      </c>
      <c r="E18" s="5">
        <f>SUM(F18:AA18)</f>
        <v>1238.4683355247926</v>
      </c>
      <c r="F18">
        <f>(F3-F17)^2</f>
        <v>1.2123087643873751E-4</v>
      </c>
      <c r="G18">
        <f t="shared" ref="G18:AF18" si="32">(G3-G17)^2</f>
        <v>1.3938797130496689E-4</v>
      </c>
      <c r="H18">
        <f t="shared" si="32"/>
        <v>1.8390188371425549E-4</v>
      </c>
      <c r="I18">
        <f>(I3-I17)^2</f>
        <v>2.3311304274251156E-4</v>
      </c>
      <c r="J18">
        <f t="shared" si="32"/>
        <v>2.533285186364002E-4</v>
      </c>
      <c r="K18">
        <f t="shared" si="32"/>
        <v>4.6407574420320692E-4</v>
      </c>
      <c r="L18">
        <f t="shared" si="32"/>
        <v>7.2686074530889583E-4</v>
      </c>
      <c r="M18">
        <f t="shared" si="32"/>
        <v>1.3841628421437126E-3</v>
      </c>
      <c r="N18">
        <f t="shared" si="32"/>
        <v>2.6250959750897377E-3</v>
      </c>
      <c r="O18">
        <f t="shared" si="32"/>
        <v>1.2238025398388333E-3</v>
      </c>
      <c r="P18">
        <f t="shared" si="32"/>
        <v>1.23934681553676E-2</v>
      </c>
      <c r="Q18">
        <f t="shared" si="32"/>
        <v>0.24816239248966934</v>
      </c>
      <c r="R18">
        <f t="shared" si="32"/>
        <v>6.5809712254508721</v>
      </c>
      <c r="S18">
        <f t="shared" si="32"/>
        <v>36.608589083253769</v>
      </c>
      <c r="T18">
        <f t="shared" si="32"/>
        <v>49.602275212733893</v>
      </c>
      <c r="U18">
        <f t="shared" si="32"/>
        <v>74.841328821886393</v>
      </c>
      <c r="V18">
        <f t="shared" si="32"/>
        <v>142.26881281139396</v>
      </c>
      <c r="W18">
        <f t="shared" si="32"/>
        <v>170.5391661297522</v>
      </c>
      <c r="X18">
        <f t="shared" si="32"/>
        <v>185.04980046982371</v>
      </c>
      <c r="Y18">
        <f t="shared" si="32"/>
        <v>189.48592161189327</v>
      </c>
      <c r="Z18">
        <f t="shared" si="32"/>
        <v>182.74957767300879</v>
      </c>
      <c r="AA18">
        <f t="shared" si="32"/>
        <v>200.47398166481108</v>
      </c>
      <c r="AB18" s="43">
        <f t="shared" si="32"/>
        <v>157.06891272314672</v>
      </c>
      <c r="AC18" s="44">
        <f t="shared" si="32"/>
        <v>220.03356465771216</v>
      </c>
      <c r="AD18" s="44">
        <f t="shared" si="32"/>
        <v>412.5457443967988</v>
      </c>
      <c r="AE18" s="44">
        <f t="shared" si="32"/>
        <v>709.58244783359578</v>
      </c>
      <c r="AF18" s="45">
        <f t="shared" si="32"/>
        <v>1099.9566904997826</v>
      </c>
    </row>
    <row r="19" spans="1:32" ht="15.75" thickBot="1" x14ac:dyDescent="0.3">
      <c r="A19" s="19" t="s">
        <v>30</v>
      </c>
      <c r="B19" s="20">
        <f>(B18/$AF$3)*100</f>
        <v>-98.24384880873005</v>
      </c>
      <c r="C19" s="21">
        <f>((C18)/($AF$3-$AA$3))*100</f>
        <v>-97.78235069329871</v>
      </c>
      <c r="D19" s="4" t="s">
        <v>10</v>
      </c>
      <c r="E19" s="5">
        <f>SUM(F19:AA19)</f>
        <v>105.19156988151484</v>
      </c>
      <c r="F19">
        <f>SQRT(F18)</f>
        <v>1.1010489382345251E-2</v>
      </c>
      <c r="G19">
        <f t="shared" ref="G19" si="33">SQRT(G18)</f>
        <v>1.1806268305648779E-2</v>
      </c>
      <c r="H19">
        <f t="shared" ref="H19" si="34">SQRT(H18)</f>
        <v>1.3561042869715274E-2</v>
      </c>
      <c r="I19">
        <f t="shared" ref="I19" si="35">SQRT(I18)</f>
        <v>1.5268039911609858E-2</v>
      </c>
      <c r="J19">
        <f t="shared" ref="J19" si="36">SQRT(J18)</f>
        <v>1.5916297265268709E-2</v>
      </c>
      <c r="K19">
        <f t="shared" ref="K19" si="37">SQRT(K18)</f>
        <v>2.1542417324970912E-2</v>
      </c>
      <c r="L19">
        <f t="shared" ref="L19" si="38">SQRT(L18)</f>
        <v>2.6960355066447027E-2</v>
      </c>
      <c r="M19">
        <f t="shared" ref="M19" si="39">SQRT(M18)</f>
        <v>3.7204339023072464E-2</v>
      </c>
      <c r="N19">
        <f t="shared" ref="N19" si="40">SQRT(N18)</f>
        <v>5.1235690442207743E-2</v>
      </c>
      <c r="O19">
        <f t="shared" ref="O19" si="41">SQRT(O18)</f>
        <v>3.4982889243726473E-2</v>
      </c>
      <c r="P19">
        <f t="shared" ref="P19" si="42">SQRT(P18)</f>
        <v>0.11132595454505477</v>
      </c>
      <c r="Q19">
        <f t="shared" ref="Q19" si="43">SQRT(Q18)</f>
        <v>0.49815900322052731</v>
      </c>
      <c r="R19">
        <f t="shared" ref="R19" si="44">SQRT(R18)</f>
        <v>2.5653403722412493</v>
      </c>
      <c r="S19">
        <f t="shared" ref="S19" si="45">SQRT(S18)</f>
        <v>6.0505032090937503</v>
      </c>
      <c r="T19">
        <f t="shared" ref="T19" si="46">SQRT(T18)</f>
        <v>7.0428882720609653</v>
      </c>
      <c r="U19">
        <f t="shared" ref="U19" si="47">SQRT(U18)</f>
        <v>8.6510883027447125</v>
      </c>
      <c r="V19">
        <f t="shared" ref="V19" si="48">SQRT(V18)</f>
        <v>11.927649089883301</v>
      </c>
      <c r="W19">
        <f t="shared" ref="W19" si="49">SQRT(W18)</f>
        <v>13.059064519702481</v>
      </c>
      <c r="X19">
        <f t="shared" ref="X19" si="50">SQRT(X18)</f>
        <v>13.603301087229662</v>
      </c>
      <c r="Y19">
        <f t="shared" ref="Y19" si="51">SQRT(Y18)</f>
        <v>13.765388538355657</v>
      </c>
      <c r="Z19">
        <f t="shared" ref="Z19" si="52">SQRT(Z18)</f>
        <v>13.518490214258721</v>
      </c>
      <c r="AA19">
        <f t="shared" ref="AA19" si="53">SQRT(AA18)</f>
        <v>14.158883489343751</v>
      </c>
      <c r="AB19" s="43">
        <f t="shared" ref="AB19" si="54">SQRT(AB18)</f>
        <v>12.5327137014753</v>
      </c>
      <c r="AC19" s="44">
        <f t="shared" ref="AC19" si="55">SQRT(AC18)</f>
        <v>14.83352839541935</v>
      </c>
      <c r="AD19" s="44">
        <f t="shared" ref="AD19" si="56">SQRT(AD18)</f>
        <v>20.311222129571593</v>
      </c>
      <c r="AE19" s="44">
        <f t="shared" ref="AE19" si="57">SQRT(AE18)</f>
        <v>26.63798880984816</v>
      </c>
      <c r="AF19" s="45">
        <f t="shared" ref="AF19" si="58">SQRT(AF18)</f>
        <v>33.165594981845004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-2.9999999999999992E-3</v>
      </c>
      <c r="G23" s="3">
        <f t="shared" ref="G23:AF23" si="59">G$3-F$3</f>
        <v>9.9999999999999915E-4</v>
      </c>
      <c r="H23" s="3">
        <f t="shared" si="59"/>
        <v>2E-3</v>
      </c>
      <c r="I23" s="3">
        <f t="shared" si="59"/>
        <v>2.0000000000000018E-3</v>
      </c>
      <c r="J23" s="3">
        <f t="shared" si="59"/>
        <v>9.9999999999999742E-4</v>
      </c>
      <c r="K23" s="3">
        <f t="shared" si="59"/>
        <v>6.0000000000000019E-3</v>
      </c>
      <c r="L23" s="3">
        <f t="shared" si="59"/>
        <v>5.9999999999999984E-3</v>
      </c>
      <c r="M23" s="3">
        <f t="shared" si="59"/>
        <v>1.1000000000000003E-2</v>
      </c>
      <c r="N23" s="3">
        <f t="shared" si="59"/>
        <v>1.4999999999999999E-2</v>
      </c>
      <c r="O23" s="3">
        <f t="shared" si="59"/>
        <v>-1.4999999999999999E-2</v>
      </c>
      <c r="P23" s="3">
        <f t="shared" si="59"/>
        <v>7.7999999999999986E-2</v>
      </c>
      <c r="Q23" s="3">
        <f t="shared" si="59"/>
        <v>0.38900000000000001</v>
      </c>
      <c r="R23" s="3">
        <f t="shared" si="59"/>
        <v>2.0699999999999998</v>
      </c>
      <c r="S23" s="3">
        <f t="shared" si="59"/>
        <v>3.488934673366836</v>
      </c>
      <c r="T23" s="3">
        <f t="shared" si="59"/>
        <v>0.99749396984924488</v>
      </c>
      <c r="U23" s="3">
        <f t="shared" si="59"/>
        <v>1.6151076403862827</v>
      </c>
      <c r="V23" s="3">
        <f t="shared" si="59"/>
        <v>3.286373170041136</v>
      </c>
      <c r="W23" s="3">
        <f t="shared" si="59"/>
        <v>1.1449796776565009</v>
      </c>
      <c r="X23" s="3">
        <f t="shared" si="59"/>
        <v>0.56213768314360024</v>
      </c>
      <c r="Y23" s="3">
        <f t="shared" si="59"/>
        <v>0.18540287777292974</v>
      </c>
      <c r="Z23" s="3">
        <f t="shared" si="59"/>
        <v>-0.21672901641653119</v>
      </c>
      <c r="AA23" s="3">
        <f t="shared" si="59"/>
        <v>0.67897049420000144</v>
      </c>
      <c r="AB23" s="46">
        <f t="shared" si="59"/>
        <v>-1.5766711700000009</v>
      </c>
      <c r="AC23" s="47">
        <f t="shared" si="59"/>
        <v>2.3642867800000005</v>
      </c>
      <c r="AD23" s="47">
        <f t="shared" si="59"/>
        <v>5.558854359999998</v>
      </c>
      <c r="AE23" s="47">
        <f t="shared" si="59"/>
        <v>6.4308588600000007</v>
      </c>
      <c r="AF23" s="48">
        <f t="shared" si="59"/>
        <v>6.66044430363754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-1.9326449484983365E-2</v>
      </c>
      <c r="G24">
        <f>$A24*($C24/($C24+F5))*F$4+($B24-$A24)*(F$25)-($B24/(($C24/($C24+F5))*F$4)*(F$25^2))</f>
        <v>-2.5835067638063577E-3</v>
      </c>
      <c r="H24">
        <f t="shared" ref="H24:AF24" si="60">$A24*($C24/($C24+G5))*G$4+($B24-$A24)*(G$25)-($B24/(($C24/($C24+G5))*G$4)*(G$25^2))</f>
        <v>-4.2914817398748807E-3</v>
      </c>
      <c r="I24">
        <f t="shared" si="60"/>
        <v>-2.4828771281699474E-3</v>
      </c>
      <c r="J24">
        <f t="shared" si="60"/>
        <v>-4.4803550939019245E-3</v>
      </c>
      <c r="K24">
        <f t="shared" si="60"/>
        <v>-4.6756634274395335E-3</v>
      </c>
      <c r="L24">
        <f t="shared" si="60"/>
        <v>-1.3522732747353779E-4</v>
      </c>
      <c r="M24">
        <f t="shared" si="60"/>
        <v>-5.5119294353923182E-4</v>
      </c>
      <c r="N24">
        <f t="shared" si="60"/>
        <v>8.4612579426629302E-4</v>
      </c>
      <c r="O24">
        <f t="shared" si="60"/>
        <v>2.4686662920156048E-3</v>
      </c>
      <c r="P24">
        <f t="shared" si="60"/>
        <v>6.8735959582034937E-3</v>
      </c>
      <c r="Q24">
        <f t="shared" si="60"/>
        <v>9.0650007266921493E-3</v>
      </c>
      <c r="R24">
        <f t="shared" si="60"/>
        <v>1.8441286142511337E-2</v>
      </c>
      <c r="S24">
        <f t="shared" si="60"/>
        <v>2.6497543462030121E-2</v>
      </c>
      <c r="T24">
        <f t="shared" si="60"/>
        <v>-0.55645198754174185</v>
      </c>
      <c r="U24">
        <f t="shared" si="60"/>
        <v>-1.7512053033474977</v>
      </c>
      <c r="V24">
        <f t="shared" si="60"/>
        <v>-0.14898450888419634</v>
      </c>
      <c r="W24">
        <f t="shared" si="60"/>
        <v>-0.26274557852671898</v>
      </c>
      <c r="X24">
        <f t="shared" si="60"/>
        <v>-0.67175482947188803</v>
      </c>
      <c r="Y24">
        <f t="shared" si="60"/>
        <v>-0.3802202918900055</v>
      </c>
      <c r="Z24">
        <f t="shared" si="60"/>
        <v>-0.1699405227004771</v>
      </c>
      <c r="AA24">
        <f t="shared" si="60"/>
        <v>-4.4333986906734513E-2</v>
      </c>
      <c r="AB24" s="43">
        <f t="shared" si="60"/>
        <v>0.32169703332467625</v>
      </c>
      <c r="AC24" s="44">
        <f t="shared" si="60"/>
        <v>0.51893812023700114</v>
      </c>
      <c r="AD24" s="44">
        <f t="shared" si="60"/>
        <v>0.9900092269171239</v>
      </c>
      <c r="AE24" s="44">
        <f t="shared" si="60"/>
        <v>1.175374087492504</v>
      </c>
      <c r="AF24" s="45">
        <f t="shared" si="60"/>
        <v>1.0039041251814669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-4.3264494849833655E-3</v>
      </c>
      <c r="G25" s="6">
        <f t="shared" ref="G25:AF25" si="61">F$3+G24</f>
        <v>9.4164932361936425E-3</v>
      </c>
      <c r="H25" s="6">
        <f t="shared" si="61"/>
        <v>8.7085182601251178E-3</v>
      </c>
      <c r="I25" s="6">
        <f t="shared" si="61"/>
        <v>1.2517122871830051E-2</v>
      </c>
      <c r="J25" s="6">
        <f t="shared" si="61"/>
        <v>1.2519644906098077E-2</v>
      </c>
      <c r="K25" s="6">
        <f t="shared" si="61"/>
        <v>1.3324336572560465E-2</v>
      </c>
      <c r="L25" s="6">
        <f t="shared" si="61"/>
        <v>2.3864772672526464E-2</v>
      </c>
      <c r="M25" s="6">
        <f t="shared" si="61"/>
        <v>2.9448807056460767E-2</v>
      </c>
      <c r="N25" s="6">
        <f t="shared" si="61"/>
        <v>4.1846125794266296E-2</v>
      </c>
      <c r="O25" s="6">
        <f t="shared" si="61"/>
        <v>5.8468666292015609E-2</v>
      </c>
      <c r="P25" s="6">
        <f t="shared" si="61"/>
        <v>4.7873595958203494E-2</v>
      </c>
      <c r="Q25" s="6">
        <f t="shared" si="61"/>
        <v>0.12806500072669214</v>
      </c>
      <c r="R25" s="6">
        <f t="shared" si="61"/>
        <v>0.5264412861425114</v>
      </c>
      <c r="S25" s="6">
        <f t="shared" si="61"/>
        <v>2.6044975434620299</v>
      </c>
      <c r="T25" s="6">
        <f t="shared" si="61"/>
        <v>5.5104826858250942</v>
      </c>
      <c r="U25" s="6">
        <f t="shared" si="61"/>
        <v>5.3132233398685829</v>
      </c>
      <c r="V25" s="6">
        <f t="shared" si="61"/>
        <v>8.5305517747181678</v>
      </c>
      <c r="W25" s="6">
        <f t="shared" si="61"/>
        <v>11.703163875116781</v>
      </c>
      <c r="X25" s="6">
        <f t="shared" si="61"/>
        <v>12.439134301828112</v>
      </c>
      <c r="Y25" s="6">
        <f t="shared" si="61"/>
        <v>13.292806522553596</v>
      </c>
      <c r="Z25" s="6">
        <f t="shared" si="61"/>
        <v>13.688489169516053</v>
      </c>
      <c r="AA25" s="6">
        <f t="shared" si="61"/>
        <v>13.597366688893265</v>
      </c>
      <c r="AB25" s="49">
        <f t="shared" si="61"/>
        <v>14.642368203324677</v>
      </c>
      <c r="AC25" s="50">
        <f t="shared" si="61"/>
        <v>13.262938120237001</v>
      </c>
      <c r="AD25" s="50">
        <f t="shared" si="61"/>
        <v>16.098296006917124</v>
      </c>
      <c r="AE25" s="50">
        <f t="shared" si="61"/>
        <v>21.842515227492502</v>
      </c>
      <c r="AF25" s="51">
        <f t="shared" si="61"/>
        <v>28.101904125181466</v>
      </c>
    </row>
    <row r="26" spans="1:32" x14ac:dyDescent="0.25">
      <c r="A26" s="16" t="s">
        <v>27</v>
      </c>
      <c r="B26" s="17">
        <f>AF25-$AF$3</f>
        <v>-5.6565401784560727</v>
      </c>
      <c r="C26" s="18">
        <f>((AF25-AA25)-($AF$3-$AA$3))</f>
        <v>-4.9332356973493372</v>
      </c>
      <c r="D26" s="4" t="s">
        <v>9</v>
      </c>
      <c r="E26" s="5">
        <f>SUM(F26:AA26)</f>
        <v>46.245895729957638</v>
      </c>
      <c r="F26">
        <f>(F3-F25)^2</f>
        <v>2.6655295278571359E-4</v>
      </c>
      <c r="G26">
        <f t="shared" ref="G26:AF26" si="62">(G3-G25)^2</f>
        <v>1.2841520726245909E-5</v>
      </c>
      <c r="H26">
        <f t="shared" si="62"/>
        <v>3.9582742483179067E-5</v>
      </c>
      <c r="I26">
        <f t="shared" si="62"/>
        <v>2.0096187346269258E-5</v>
      </c>
      <c r="J26">
        <f t="shared" si="62"/>
        <v>3.0034291955256744E-5</v>
      </c>
      <c r="K26">
        <f t="shared" si="62"/>
        <v>1.1396978961597004E-4</v>
      </c>
      <c r="L26">
        <f t="shared" si="62"/>
        <v>3.764101435977805E-5</v>
      </c>
      <c r="M26">
        <f t="shared" si="62"/>
        <v>1.334300584188706E-4</v>
      </c>
      <c r="N26">
        <f t="shared" si="62"/>
        <v>2.003321550317339E-4</v>
      </c>
      <c r="O26">
        <f t="shared" si="62"/>
        <v>3.0515430202180229E-4</v>
      </c>
      <c r="P26">
        <f t="shared" si="62"/>
        <v>5.0589653519168857E-3</v>
      </c>
      <c r="Q26">
        <f t="shared" si="62"/>
        <v>0.14435060367280844</v>
      </c>
      <c r="R26">
        <f t="shared" si="62"/>
        <v>4.2088931564045931</v>
      </c>
      <c r="S26">
        <f t="shared" si="62"/>
        <v>11.988470878543431</v>
      </c>
      <c r="T26">
        <f t="shared" si="62"/>
        <v>2.4147480384917901</v>
      </c>
      <c r="U26">
        <f t="shared" si="62"/>
        <v>11.332062835149593</v>
      </c>
      <c r="V26">
        <f t="shared" si="62"/>
        <v>11.801682382151242</v>
      </c>
      <c r="W26">
        <f t="shared" si="62"/>
        <v>1.9816903968961113</v>
      </c>
      <c r="X26">
        <f t="shared" si="62"/>
        <v>1.5224907326885639</v>
      </c>
      <c r="Y26">
        <f t="shared" si="62"/>
        <v>0.31992957005954514</v>
      </c>
      <c r="Z26">
        <f t="shared" si="62"/>
        <v>2.1891631442172333E-3</v>
      </c>
      <c r="AA26">
        <f t="shared" si="62"/>
        <v>0.5231693723890839</v>
      </c>
      <c r="AB26" s="43">
        <f t="shared" si="62"/>
        <v>3.6038018353941643</v>
      </c>
      <c r="AC26" s="44">
        <f t="shared" si="62"/>
        <v>3.4053116760890978</v>
      </c>
      <c r="AD26" s="44">
        <f t="shared" si="62"/>
        <v>20.874345850095064</v>
      </c>
      <c r="AE26" s="44">
        <f t="shared" si="62"/>
        <v>27.620120194058178</v>
      </c>
      <c r="AF26" s="45">
        <f t="shared" si="62"/>
        <v>31.996446790487859</v>
      </c>
    </row>
    <row r="27" spans="1:32" ht="15.75" thickBot="1" x14ac:dyDescent="0.3">
      <c r="A27" s="19" t="s">
        <v>30</v>
      </c>
      <c r="B27" s="20">
        <f>(B26/$AF$3)*100</f>
        <v>-16.755926687790438</v>
      </c>
      <c r="C27" s="21">
        <f>((C26)/($AF$3-$AA$3))*100</f>
        <v>-25.37963409405295</v>
      </c>
      <c r="D27" s="4" t="s">
        <v>10</v>
      </c>
      <c r="E27" s="5">
        <f>SUM(F27:AA27)</f>
        <v>18.394157034818868</v>
      </c>
      <c r="F27">
        <f>SQRT(F26)</f>
        <v>1.6326449484983366E-2</v>
      </c>
      <c r="G27">
        <f t="shared" ref="G27" si="63">SQRT(G26)</f>
        <v>3.5835067638063569E-3</v>
      </c>
      <c r="H27">
        <f t="shared" ref="H27" si="64">SQRT(H26)</f>
        <v>6.2914817398748817E-3</v>
      </c>
      <c r="I27">
        <f t="shared" ref="I27" si="65">SQRT(I26)</f>
        <v>4.48287712816995E-3</v>
      </c>
      <c r="J27">
        <f t="shared" ref="J27" si="66">SQRT(J26)</f>
        <v>5.480355093901922E-3</v>
      </c>
      <c r="K27">
        <f t="shared" ref="K27" si="67">SQRT(K26)</f>
        <v>1.0675663427439535E-2</v>
      </c>
      <c r="L27">
        <f t="shared" ref="L27" si="68">SQRT(L26)</f>
        <v>6.1352273274735344E-3</v>
      </c>
      <c r="M27">
        <f t="shared" ref="M27" si="69">SQRT(M26)</f>
        <v>1.1551192943539235E-2</v>
      </c>
      <c r="N27">
        <f t="shared" ref="N27" si="70">SQRT(N26)</f>
        <v>1.4153874205733705E-2</v>
      </c>
      <c r="O27">
        <f t="shared" ref="O27" si="71">SQRT(O26)</f>
        <v>1.7468666292015607E-2</v>
      </c>
      <c r="P27">
        <f t="shared" ref="P27" si="72">SQRT(P26)</f>
        <v>7.1126404041796501E-2</v>
      </c>
      <c r="Q27">
        <f t="shared" ref="Q27" si="73">SQRT(Q26)</f>
        <v>0.37993499927330787</v>
      </c>
      <c r="R27">
        <f t="shared" ref="R27" si="74">SQRT(R26)</f>
        <v>2.0515587138574887</v>
      </c>
      <c r="S27">
        <f t="shared" ref="S27" si="75">SQRT(S26)</f>
        <v>3.462437129904806</v>
      </c>
      <c r="T27">
        <f t="shared" ref="T27" si="76">SQRT(T26)</f>
        <v>1.5539459573909866</v>
      </c>
      <c r="U27">
        <f t="shared" ref="U27" si="77">SQRT(U26)</f>
        <v>3.3663129437337806</v>
      </c>
      <c r="V27">
        <f t="shared" ref="V27" si="78">SQRT(V26)</f>
        <v>3.4353576789253317</v>
      </c>
      <c r="W27">
        <f t="shared" ref="W27" si="79">SQRT(W26)</f>
        <v>1.4077252561832196</v>
      </c>
      <c r="X27">
        <f t="shared" ref="X27" si="80">SQRT(X26)</f>
        <v>1.2338925126154887</v>
      </c>
      <c r="Y27">
        <f t="shared" ref="Y27" si="81">SQRT(Y26)</f>
        <v>0.5656231696629348</v>
      </c>
      <c r="Z27">
        <f t="shared" ref="Z27" si="82">SQRT(Z26)</f>
        <v>4.6788493716054091E-2</v>
      </c>
      <c r="AA27">
        <f t="shared" ref="AA27" si="83">SQRT(AA26)</f>
        <v>0.72330448110673551</v>
      </c>
      <c r="AB27" s="43">
        <f t="shared" ref="AB27" si="84">SQRT(AB26)</f>
        <v>1.8983682033246776</v>
      </c>
      <c r="AC27" s="44">
        <f t="shared" ref="AC27" si="85">SQRT(AC26)</f>
        <v>1.8453486597629993</v>
      </c>
      <c r="AD27" s="44">
        <f t="shared" ref="AD27" si="86">SQRT(AD26)</f>
        <v>4.5688451330828741</v>
      </c>
      <c r="AE27" s="44">
        <f t="shared" ref="AE27" si="87">SQRT(AE26)</f>
        <v>5.2554847725074971</v>
      </c>
      <c r="AF27" s="45">
        <f t="shared" ref="AF27" si="88">SQRT(AF26)</f>
        <v>5.6565401784560727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28.664619001273053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10.286534457410022</v>
      </c>
      <c r="G34" s="12">
        <f t="shared" ref="G34:AF34" si="90">$E$3+$C33*(1/(1+EXP(-$A33*(G32-$B33))))</f>
        <v>13.333093128302959</v>
      </c>
      <c r="H34" s="12">
        <f t="shared" si="90"/>
        <v>17.275355785759007</v>
      </c>
      <c r="I34" s="12">
        <f t="shared" si="90"/>
        <v>22.371305568641304</v>
      </c>
      <c r="J34" s="12">
        <f t="shared" si="90"/>
        <v>28.949622842952206</v>
      </c>
      <c r="K34" s="12">
        <f t="shared" si="90"/>
        <v>37.426641443317173</v>
      </c>
      <c r="L34" s="12">
        <f t="shared" si="90"/>
        <v>48.325740461848383</v>
      </c>
      <c r="M34" s="12">
        <f t="shared" si="90"/>
        <v>62.298344583391135</v>
      </c>
      <c r="N34" s="12">
        <f t="shared" si="90"/>
        <v>80.144659471042957</v>
      </c>
      <c r="O34" s="12">
        <f t="shared" si="90"/>
        <v>102.83062979784523</v>
      </c>
      <c r="P34" s="12">
        <f t="shared" si="90"/>
        <v>131.49524879911829</v>
      </c>
      <c r="Q34" s="12">
        <f t="shared" si="90"/>
        <v>167.43931001542146</v>
      </c>
      <c r="R34" s="12">
        <f t="shared" si="90"/>
        <v>212.08342692942816</v>
      </c>
      <c r="S34" s="12">
        <f t="shared" si="90"/>
        <v>266.88087846177496</v>
      </c>
      <c r="T34" s="12">
        <f t="shared" si="90"/>
        <v>333.17190781735042</v>
      </c>
      <c r="U34" s="12">
        <f t="shared" si="90"/>
        <v>411.97390025327769</v>
      </c>
      <c r="V34" s="12">
        <f t="shared" si="90"/>
        <v>503.71964373191031</v>
      </c>
      <c r="W34" s="12">
        <f t="shared" si="90"/>
        <v>607.98376741816389</v>
      </c>
      <c r="X34" s="12">
        <f t="shared" si="90"/>
        <v>723.26827392706343</v>
      </c>
      <c r="Y34" s="12">
        <f t="shared" si="90"/>
        <v>846.93526501759504</v>
      </c>
      <c r="Z34" s="12">
        <f t="shared" si="90"/>
        <v>975.35814865968803</v>
      </c>
      <c r="AA34" s="12">
        <f t="shared" si="90"/>
        <v>1104.3029440689031</v>
      </c>
      <c r="AB34" s="52">
        <f t="shared" si="90"/>
        <v>1229.4669754549379</v>
      </c>
      <c r="AC34" s="53">
        <f t="shared" si="90"/>
        <v>1347.0360763267738</v>
      </c>
      <c r="AD34" s="53">
        <f t="shared" si="90"/>
        <v>1454.1132697112016</v>
      </c>
      <c r="AE34" s="53">
        <f t="shared" si="90"/>
        <v>1548.926928626611</v>
      </c>
      <c r="AF34" s="54">
        <f t="shared" si="90"/>
        <v>1630.8107919959109</v>
      </c>
    </row>
    <row r="35" spans="1:32" x14ac:dyDescent="0.25">
      <c r="A35" s="16" t="s">
        <v>27</v>
      </c>
      <c r="B35" s="17">
        <f>AF34-$AF$3</f>
        <v>1597.0523476922733</v>
      </c>
      <c r="C35" s="18">
        <f>((AF34-AA34)-($AF$3-$AA$3))</f>
        <v>507.07007479337022</v>
      </c>
      <c r="D35" s="4" t="s">
        <v>9</v>
      </c>
      <c r="E35" s="5">
        <f>SUM(F35:AA35)</f>
        <v>4358737.4155744566</v>
      </c>
      <c r="F35" s="3">
        <f>(F34-F$3)^2</f>
        <v>105.56605831650586</v>
      </c>
      <c r="G35" s="3">
        <f t="shared" ref="G35:AF35" si="91">(G34-G$3)^2</f>
        <v>177.42488094666371</v>
      </c>
      <c r="H35" s="3">
        <f t="shared" si="91"/>
        <v>297.91988185098444</v>
      </c>
      <c r="I35" s="3">
        <f t="shared" si="91"/>
        <v>499.71497745618763</v>
      </c>
      <c r="J35" s="3">
        <f t="shared" si="91"/>
        <v>837.03880032683378</v>
      </c>
      <c r="K35" s="3">
        <f t="shared" si="91"/>
        <v>1398.9575869373473</v>
      </c>
      <c r="L35" s="3">
        <f t="shared" si="91"/>
        <v>2332.4785467582192</v>
      </c>
      <c r="M35" s="3">
        <f t="shared" si="91"/>
        <v>3875.9769545751019</v>
      </c>
      <c r="N35" s="3">
        <f t="shared" si="91"/>
        <v>6414.1933758686791</v>
      </c>
      <c r="O35" s="3">
        <f t="shared" si="91"/>
        <v>10565.707993978074</v>
      </c>
      <c r="P35" s="3">
        <f t="shared" si="91"/>
        <v>17259.71874852783</v>
      </c>
      <c r="Q35" s="3">
        <f t="shared" si="91"/>
        <v>27866.062263464744</v>
      </c>
      <c r="R35" s="3">
        <f t="shared" si="91"/>
        <v>43892.523912881959</v>
      </c>
      <c r="S35" s="3">
        <f t="shared" si="91"/>
        <v>68023.913274462902</v>
      </c>
      <c r="T35" s="3">
        <f t="shared" si="91"/>
        <v>106346.08797330844</v>
      </c>
      <c r="U35" s="3">
        <f t="shared" si="91"/>
        <v>162646.34400970495</v>
      </c>
      <c r="V35" s="3">
        <f t="shared" si="91"/>
        <v>241821.73517662022</v>
      </c>
      <c r="W35" s="3">
        <f t="shared" si="91"/>
        <v>353873.74132129794</v>
      </c>
      <c r="X35" s="3">
        <f t="shared" si="91"/>
        <v>503525.41472482006</v>
      </c>
      <c r="Y35" s="3">
        <f t="shared" si="91"/>
        <v>694017.01355574781</v>
      </c>
      <c r="Z35" s="3">
        <f t="shared" si="91"/>
        <v>924898.5263227463</v>
      </c>
      <c r="AA35" s="3">
        <f t="shared" si="91"/>
        <v>1188061.355233859</v>
      </c>
      <c r="AB35" s="46">
        <f t="shared" si="91"/>
        <v>1480414.7989999177</v>
      </c>
      <c r="AC35" s="47">
        <f t="shared" si="91"/>
        <v>1774031.6365669549</v>
      </c>
      <c r="AD35" s="47">
        <f t="shared" si="91"/>
        <v>2054767.8035157658</v>
      </c>
      <c r="AE35" s="47">
        <f t="shared" si="91"/>
        <v>2315963.2880048188</v>
      </c>
      <c r="AF35" s="48">
        <f t="shared" si="91"/>
        <v>2550576.2012694017</v>
      </c>
    </row>
    <row r="36" spans="1:32" ht="15.75" thickBot="1" x14ac:dyDescent="0.3">
      <c r="A36" s="19" t="s">
        <v>30</v>
      </c>
      <c r="B36" s="20">
        <f>(B35/$AF$3)*100</f>
        <v>4730.8232966179303</v>
      </c>
      <c r="C36" s="21">
        <f>((C35)/($AF$3-$AA$3))*100</f>
        <v>2608.6839850799224</v>
      </c>
      <c r="D36" s="4" t="s">
        <v>10</v>
      </c>
      <c r="E36" s="5">
        <f>SUM(F36:AA36)</f>
        <v>6602.001116102615</v>
      </c>
      <c r="F36">
        <f>SQRT(F35)</f>
        <v>10.274534457410022</v>
      </c>
      <c r="G36">
        <f t="shared" ref="G36:AF36" si="92">SQRT(G35)</f>
        <v>13.320093128302959</v>
      </c>
      <c r="H36">
        <f t="shared" si="92"/>
        <v>17.260355785759007</v>
      </c>
      <c r="I36">
        <f t="shared" si="92"/>
        <v>22.354305568641305</v>
      </c>
      <c r="J36">
        <f t="shared" si="92"/>
        <v>28.931622842952205</v>
      </c>
      <c r="K36">
        <f t="shared" si="92"/>
        <v>37.402641443317172</v>
      </c>
      <c r="L36">
        <f t="shared" si="92"/>
        <v>48.295740461848382</v>
      </c>
      <c r="M36">
        <f t="shared" si="92"/>
        <v>62.257344583391138</v>
      </c>
      <c r="N36">
        <f t="shared" si="92"/>
        <v>80.088659471042959</v>
      </c>
      <c r="O36">
        <f t="shared" si="92"/>
        <v>102.78962979784524</v>
      </c>
      <c r="P36">
        <f t="shared" si="92"/>
        <v>131.37624879911829</v>
      </c>
      <c r="Q36">
        <f t="shared" si="92"/>
        <v>166.93131001542145</v>
      </c>
      <c r="R36">
        <f t="shared" si="92"/>
        <v>209.50542692942815</v>
      </c>
      <c r="S36">
        <f t="shared" si="92"/>
        <v>260.8139437884081</v>
      </c>
      <c r="T36">
        <f t="shared" si="92"/>
        <v>326.10747917413431</v>
      </c>
      <c r="U36">
        <f t="shared" si="92"/>
        <v>403.29436396967532</v>
      </c>
      <c r="V36">
        <f t="shared" si="92"/>
        <v>491.75373427826679</v>
      </c>
      <c r="W36">
        <f t="shared" si="92"/>
        <v>594.87287828686385</v>
      </c>
      <c r="X36">
        <f t="shared" si="92"/>
        <v>709.59524711261986</v>
      </c>
      <c r="Y36">
        <f t="shared" si="92"/>
        <v>833.07683532537851</v>
      </c>
      <c r="Z36">
        <f t="shared" si="92"/>
        <v>961.71644798388797</v>
      </c>
      <c r="AA36">
        <f t="shared" si="92"/>
        <v>1089.9822728989031</v>
      </c>
      <c r="AB36" s="43">
        <f t="shared" si="92"/>
        <v>1216.722975454938</v>
      </c>
      <c r="AC36" s="44">
        <f t="shared" si="92"/>
        <v>1331.9277895467737</v>
      </c>
      <c r="AD36" s="44">
        <f t="shared" si="92"/>
        <v>1433.4461285712016</v>
      </c>
      <c r="AE36" s="44">
        <f t="shared" si="92"/>
        <v>1521.8289286266111</v>
      </c>
      <c r="AF36" s="45">
        <f t="shared" si="92"/>
        <v>1597.0523476922733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1.1484873227916165E-5</v>
      </c>
      <c r="G43">
        <f t="shared" ref="G43" si="93">H44-G44</f>
        <v>2.255028742055229E-5</v>
      </c>
      <c r="H43">
        <f t="shared" ref="H43" si="94">I44-H44</f>
        <v>3.264401835059369E-5</v>
      </c>
      <c r="I43">
        <f t="shared" ref="I43" si="95">J44-I44</f>
        <v>5.0484274171957652E-5</v>
      </c>
      <c r="J43">
        <f t="shared" ref="J43" si="96">K44-J44</f>
        <v>2.5015623958197369E-5</v>
      </c>
      <c r="K43">
        <f t="shared" ref="K43" si="97">L44-K44</f>
        <v>3.9877470401494981E-4</v>
      </c>
      <c r="L43">
        <f t="shared" ref="L43" si="98">M44-L44</f>
        <v>5.9066896877456483E-4</v>
      </c>
      <c r="M43">
        <f t="shared" ref="M43" si="99">N44-M44</f>
        <v>1.0015964095042747E-3</v>
      </c>
      <c r="N43">
        <f t="shared" ref="N43" si="100">O44-N44</f>
        <v>2.1538724319528878E-3</v>
      </c>
      <c r="O43">
        <f t="shared" ref="O43" si="101">P44-O44</f>
        <v>6.4708216019570067E-3</v>
      </c>
      <c r="P43">
        <f t="shared" ref="P43" si="102">Q44-P44</f>
        <v>1.183982504199152E-2</v>
      </c>
      <c r="Q43">
        <f t="shared" ref="Q43" si="103">R44-Q44</f>
        <v>1.9296375533823434E-2</v>
      </c>
      <c r="R43">
        <f t="shared" ref="R43" si="104">S44-R44</f>
        <v>5.8129332708810974E-2</v>
      </c>
      <c r="S43">
        <f t="shared" ref="S43" si="105">T44-S44</f>
        <v>0.12844364498600547</v>
      </c>
      <c r="T43">
        <f t="shared" ref="T43" si="106">U44-T44</f>
        <v>0.22097471610234304</v>
      </c>
      <c r="U43">
        <f t="shared" ref="U43" si="107">V44-U44</f>
        <v>0.62149948073024475</v>
      </c>
      <c r="V43">
        <f t="shared" ref="V43" si="108">W44-V44</f>
        <v>0.85291198045037264</v>
      </c>
      <c r="W43">
        <f t="shared" ref="W43" si="109">X44-W44</f>
        <v>0.7483376274990472</v>
      </c>
      <c r="X43">
        <f t="shared" ref="X43" si="110">Y44-X44</f>
        <v>0.79745532388666618</v>
      </c>
      <c r="Y43">
        <f t="shared" ref="Y43" si="111">Z44-Y44</f>
        <v>0.87926320653487533</v>
      </c>
      <c r="Z43">
        <f t="shared" ref="Z43" si="112">AA44-Z44</f>
        <v>0.67778518879361105</v>
      </c>
      <c r="AA43">
        <f t="shared" ref="AA43" si="113">AB44-AA44</f>
        <v>0.99330045793944954</v>
      </c>
      <c r="AB43" s="43">
        <f t="shared" ref="AB43" si="114">AC44-AB44</f>
        <v>1.2168171188362855</v>
      </c>
      <c r="AC43" s="44">
        <f t="shared" ref="AC43" si="115">AD44-AC44</f>
        <v>1.3122479732636743</v>
      </c>
      <c r="AD43" s="44">
        <f t="shared" ref="AD43" si="116">AE44-AD44</f>
        <v>2.0303080731914829</v>
      </c>
      <c r="AE43" s="44">
        <f t="shared" ref="AE43" si="117">AF44-AE44</f>
        <v>1.9211095128003262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1.5033441140150356E-2</v>
      </c>
      <c r="G44" s="12">
        <f>$E$3+$C43*F4*(1/(1+EXP(-$A43*(G42-$B43))))</f>
        <v>1.5044926013378273E-2</v>
      </c>
      <c r="H44" s="12">
        <f t="shared" ref="H44:AF44" si="118">$E$3+$C43*G4*(1/(1+EXP(-$A43*(H42-$B43))))</f>
        <v>1.5067476300798825E-2</v>
      </c>
      <c r="I44" s="12">
        <f t="shared" si="118"/>
        <v>1.5100120319149419E-2</v>
      </c>
      <c r="J44" s="12">
        <f t="shared" si="118"/>
        <v>1.5150604593321376E-2</v>
      </c>
      <c r="K44" s="12">
        <f>$E$3+$C43*J4*(1/(1+EXP(-$A43*(K42-$B43))))</f>
        <v>1.5175620217279574E-2</v>
      </c>
      <c r="L44" s="12">
        <f t="shared" si="118"/>
        <v>1.5574394921294523E-2</v>
      </c>
      <c r="M44" s="12">
        <f t="shared" si="118"/>
        <v>1.6165063890069088E-2</v>
      </c>
      <c r="N44" s="12">
        <f t="shared" si="118"/>
        <v>1.7166660299573363E-2</v>
      </c>
      <c r="O44" s="12">
        <f t="shared" si="118"/>
        <v>1.9320532731526251E-2</v>
      </c>
      <c r="P44" s="12">
        <f t="shared" si="118"/>
        <v>2.5791354333483257E-2</v>
      </c>
      <c r="Q44" s="12">
        <f t="shared" si="118"/>
        <v>3.7631179375474777E-2</v>
      </c>
      <c r="R44" s="12">
        <f t="shared" si="118"/>
        <v>5.6927554909298211E-2</v>
      </c>
      <c r="S44" s="12">
        <f t="shared" si="118"/>
        <v>0.11505688761810919</v>
      </c>
      <c r="T44" s="12">
        <f t="shared" si="118"/>
        <v>0.24350053260411464</v>
      </c>
      <c r="U44" s="12">
        <f t="shared" si="118"/>
        <v>0.46447524870645768</v>
      </c>
      <c r="V44" s="12">
        <f t="shared" si="118"/>
        <v>1.0859747294367024</v>
      </c>
      <c r="W44" s="12">
        <f t="shared" si="118"/>
        <v>1.938886709887075</v>
      </c>
      <c r="X44" s="12">
        <f t="shared" si="118"/>
        <v>2.6872243373861222</v>
      </c>
      <c r="Y44" s="12">
        <f t="shared" si="118"/>
        <v>3.4846796612727884</v>
      </c>
      <c r="Z44" s="12">
        <f t="shared" si="118"/>
        <v>4.3639428678076637</v>
      </c>
      <c r="AA44" s="12">
        <f t="shared" si="118"/>
        <v>5.0417280566012748</v>
      </c>
      <c r="AB44" s="52">
        <f t="shared" si="118"/>
        <v>6.0350285145407243</v>
      </c>
      <c r="AC44" s="53">
        <f t="shared" si="118"/>
        <v>7.2518456333770098</v>
      </c>
      <c r="AD44" s="53">
        <f t="shared" si="118"/>
        <v>8.5640936066406841</v>
      </c>
      <c r="AE44" s="53">
        <f t="shared" si="118"/>
        <v>10.594401679832167</v>
      </c>
      <c r="AF44" s="54">
        <f t="shared" si="118"/>
        <v>12.515511192632493</v>
      </c>
    </row>
    <row r="45" spans="1:32" x14ac:dyDescent="0.25">
      <c r="A45" s="16" t="s">
        <v>27</v>
      </c>
      <c r="B45" s="17">
        <f>AF44-$AF$3</f>
        <v>-21.242933111005044</v>
      </c>
      <c r="C45" s="18">
        <f>((AF44-AA44)-($AF$3-$AA$3))</f>
        <v>-11.963989997606319</v>
      </c>
      <c r="D45" s="4" t="s">
        <v>9</v>
      </c>
      <c r="E45" s="5">
        <f>SUM(F45:AA45)</f>
        <v>799.69052283408894</v>
      </c>
      <c r="F45" s="3">
        <f>(F44-F$3)^2</f>
        <v>9.2017651507566924E-6</v>
      </c>
      <c r="G45" s="3">
        <f t="shared" ref="G45" si="119">(G44-G$3)^2</f>
        <v>4.1817224001911576E-6</v>
      </c>
      <c r="H45" s="3">
        <f t="shared" ref="H45" si="120">(H44-H$3)^2</f>
        <v>4.5530511694935683E-9</v>
      </c>
      <c r="I45" s="3">
        <f t="shared" ref="I45" si="121">(I44-I$3)^2</f>
        <v>3.609542801708912E-6</v>
      </c>
      <c r="J45" s="3">
        <f t="shared" ref="J45" si="122">(J44-J$3)^2</f>
        <v>8.1190541836012327E-6</v>
      </c>
      <c r="K45" s="3">
        <f t="shared" ref="K45" si="123">(K44-K$3)^2</f>
        <v>7.786967854968501E-5</v>
      </c>
      <c r="L45" s="3">
        <f t="shared" ref="L45" si="124">(L44-L$3)^2</f>
        <v>2.080980818867732E-4</v>
      </c>
      <c r="M45" s="3">
        <f t="shared" ref="M45" si="125">(M44-M$3)^2</f>
        <v>6.1677405158435045E-4</v>
      </c>
      <c r="N45" s="3">
        <f t="shared" ref="N45" si="126">(N44-N$3)^2</f>
        <v>1.5080282722887319E-3</v>
      </c>
      <c r="O45" s="3">
        <f t="shared" ref="O45" si="127">(O44-O$3)^2</f>
        <v>4.6999930104482473E-4</v>
      </c>
      <c r="P45" s="3">
        <f t="shared" ref="P45" si="128">(P44-P$3)^2</f>
        <v>8.6878516269862701E-3</v>
      </c>
      <c r="Q45" s="3">
        <f t="shared" ref="Q45" si="129">(Q44-Q$3)^2</f>
        <v>0.22124682741570678</v>
      </c>
      <c r="R45" s="3">
        <f t="shared" ref="R45" si="130">(R44-R$3)^2</f>
        <v>6.3558062733956096</v>
      </c>
      <c r="S45" s="3">
        <f t="shared" ref="S45" si="131">(S44-S$3)^2</f>
        <v>35.424849176489168</v>
      </c>
      <c r="T45" s="3">
        <f t="shared" ref="T45" si="132">(T44-T$3)^2</f>
        <v>46.525060290136523</v>
      </c>
      <c r="U45" s="3">
        <f t="shared" ref="U45" si="133">(U44-U$3)^2</f>
        <v>67.487227807064983</v>
      </c>
      <c r="V45" s="3">
        <f t="shared" ref="V45" si="134">(V44-V$3)^2</f>
        <v>118.37297960300086</v>
      </c>
      <c r="W45" s="3">
        <f t="shared" ref="W45" si="135">(W44-W$3)^2</f>
        <v>124.81363810405625</v>
      </c>
      <c r="X45" s="3">
        <f t="shared" ref="X45" si="136">(X44-X$3)^2</f>
        <v>120.68785606492224</v>
      </c>
      <c r="Y45" s="3">
        <f t="shared" ref="Y45" si="137">(Y44-Y$3)^2</f>
        <v>107.61468970450531</v>
      </c>
      <c r="Z45" s="3">
        <f t="shared" ref="Z45" si="138">(Z44-Z$3)^2</f>
        <v>86.076789943762748</v>
      </c>
      <c r="AA45" s="3">
        <f t="shared" ref="AA45" si="139">(AA44-AA$3)^2</f>
        <v>86.098785301689631</v>
      </c>
      <c r="AB45" s="46">
        <f t="shared" ref="AB45" si="140">(AB44-AB$3)^2</f>
        <v>45.010298392705636</v>
      </c>
      <c r="AC45" s="47">
        <f t="shared" ref="AC45" si="141">(AC44-AC$3)^2</f>
        <v>61.72366749035077</v>
      </c>
      <c r="AD45" s="47">
        <f t="shared" ref="AD45" si="142">(AD44-AD$3)^2</f>
        <v>146.48375959475499</v>
      </c>
      <c r="AE45" s="47">
        <f t="shared" ref="AE45" si="143">(AE44-AE$3)^2</f>
        <v>272.3687575134465</v>
      </c>
      <c r="AF45" s="48">
        <f t="shared" ref="AF45" si="144">(AF44-AF$3)^2</f>
        <v>451.26220715863445</v>
      </c>
    </row>
    <row r="46" spans="1:32" ht="15.75" thickBot="1" x14ac:dyDescent="0.3">
      <c r="A46" s="19" t="s">
        <v>30</v>
      </c>
      <c r="B46" s="20">
        <f>(B45/$AF$3)*100</f>
        <v>-62.926279777400985</v>
      </c>
      <c r="C46" s="21">
        <f>((C45)/($AF$3-$AA$3))*100</f>
        <v>-61.550209045820914</v>
      </c>
      <c r="D46" s="4" t="s">
        <v>10</v>
      </c>
      <c r="E46" s="5">
        <f>SUM(F46:AA46)</f>
        <v>86.159200264132451</v>
      </c>
      <c r="F46">
        <f>SQRT(F45)</f>
        <v>3.0334411401503562E-3</v>
      </c>
      <c r="G46">
        <f t="shared" ref="G46" si="145">SQRT(G45)</f>
        <v>2.0449260133782732E-3</v>
      </c>
      <c r="H46">
        <f t="shared" ref="H46" si="146">SQRT(H45)</f>
        <v>6.7476300798825425E-5</v>
      </c>
      <c r="I46">
        <f t="shared" ref="I46" si="147">SQRT(I45)</f>
        <v>1.8998796808505827E-3</v>
      </c>
      <c r="J46">
        <f t="shared" ref="J46" si="148">SQRT(J45)</f>
        <v>2.8493954066786224E-3</v>
      </c>
      <c r="K46">
        <f t="shared" ref="K46" si="149">SQRT(K45)</f>
        <v>8.8243797827204269E-3</v>
      </c>
      <c r="L46">
        <f t="shared" ref="L46" si="150">SQRT(L45)</f>
        <v>1.4425605078705475E-2</v>
      </c>
      <c r="M46">
        <f t="shared" ref="M46" si="151">SQRT(M45)</f>
        <v>2.4834936109930913E-2</v>
      </c>
      <c r="N46">
        <f t="shared" ref="N46" si="152">SQRT(N45)</f>
        <v>3.8833339700426642E-2</v>
      </c>
      <c r="O46">
        <f t="shared" ref="O46" si="153">SQRT(O45)</f>
        <v>2.1679467268473751E-2</v>
      </c>
      <c r="P46">
        <f t="shared" ref="P46" si="154">SQRT(P45)</f>
        <v>9.3208645666516737E-2</v>
      </c>
      <c r="Q46">
        <f t="shared" ref="Q46" si="155">SQRT(Q45)</f>
        <v>0.47036882062452523</v>
      </c>
      <c r="R46">
        <f t="shared" ref="R46" si="156">SQRT(R45)</f>
        <v>2.5210724450907018</v>
      </c>
      <c r="S46">
        <f t="shared" ref="S46" si="157">SQRT(S45)</f>
        <v>5.9518777857487271</v>
      </c>
      <c r="T46">
        <f t="shared" ref="T46" si="158">SQRT(T45)</f>
        <v>6.8209281106119661</v>
      </c>
      <c r="U46">
        <f t="shared" ref="U46" si="159">SQRT(U45)</f>
        <v>8.2150610348959052</v>
      </c>
      <c r="V46">
        <f t="shared" ref="V46" si="160">SQRT(V45)</f>
        <v>10.879934724206798</v>
      </c>
      <c r="W46">
        <f t="shared" ref="W46" si="161">SQRT(W45)</f>
        <v>11.172002421412925</v>
      </c>
      <c r="X46">
        <f t="shared" ref="X46" si="162">SQRT(X45)</f>
        <v>10.985802477057479</v>
      </c>
      <c r="Y46">
        <f t="shared" ref="Y46" si="163">SQRT(Y45)</f>
        <v>10.373750030943743</v>
      </c>
      <c r="Z46">
        <f t="shared" ref="Z46" si="164">SQRT(Z45)</f>
        <v>9.2777578079923355</v>
      </c>
      <c r="AA46">
        <f t="shared" ref="AA46" si="165">SQRT(AA45)</f>
        <v>9.278943113398725</v>
      </c>
      <c r="AB46" s="43">
        <f t="shared" ref="AB46" si="166">SQRT(AB45)</f>
        <v>6.7089714854592755</v>
      </c>
      <c r="AC46" s="44">
        <f t="shared" ref="AC46" si="167">SQRT(AC45)</f>
        <v>7.8564411466229904</v>
      </c>
      <c r="AD46" s="44">
        <f t="shared" ref="AD46" si="168">SQRT(AD45)</f>
        <v>12.103047533359314</v>
      </c>
      <c r="AE46" s="44">
        <f t="shared" ref="AE46" si="169">SQRT(AE45)</f>
        <v>16.503598320167832</v>
      </c>
      <c r="AF46" s="45">
        <f t="shared" ref="AF46" si="170">SQRT(AF45)</f>
        <v>21.242933111005044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1.0523186881371618E-5</v>
      </c>
      <c r="G53">
        <f t="shared" ref="G53" si="171">H54-G54</f>
        <v>2.0661624603571932E-5</v>
      </c>
      <c r="H53">
        <f t="shared" ref="H53" si="172">I54-H54</f>
        <v>3.0553097657174885E-5</v>
      </c>
      <c r="I53">
        <f t="shared" ref="I53" si="173">J54-I54</f>
        <v>4.8020282248786156E-5</v>
      </c>
      <c r="J53">
        <f t="shared" ref="J53" si="174">K54-J54</f>
        <v>2.5957007848333158E-5</v>
      </c>
      <c r="K53">
        <f t="shared" ref="K53" si="175">L54-K54</f>
        <v>3.808130929131813E-4</v>
      </c>
      <c r="L53">
        <f t="shared" ref="L53" si="176">M54-L54</f>
        <v>5.7687726058274456E-4</v>
      </c>
      <c r="M53">
        <f t="shared" ref="M53" si="177">N54-M54</f>
        <v>9.9167935361336307E-4</v>
      </c>
      <c r="N53">
        <f t="shared" ref="N53" si="178">O54-N54</f>
        <v>2.1469898163530531E-3</v>
      </c>
      <c r="O53">
        <f t="shared" ref="O53" si="179">P54-O54</f>
        <v>6.4726445793200083E-3</v>
      </c>
      <c r="P53">
        <f t="shared" ref="P53" si="180">Q54-P54</f>
        <v>1.1918061581610961E-2</v>
      </c>
      <c r="Q53">
        <f t="shared" ref="Q53" si="181">R54-Q54</f>
        <v>1.9482577059123971E-2</v>
      </c>
      <c r="R53">
        <f t="shared" ref="R53" si="182">S54-R54</f>
        <v>5.8606064626900392E-2</v>
      </c>
      <c r="S53">
        <f t="shared" ref="S53" si="183">T54-S54</f>
        <v>0.12933187638653876</v>
      </c>
      <c r="T53">
        <f t="shared" ref="T53" si="184">U54-T54</f>
        <v>0.22186722590423913</v>
      </c>
      <c r="U53">
        <f t="shared" ref="U53" si="185">V54-U54</f>
        <v>0.62244911451558371</v>
      </c>
      <c r="V53">
        <f t="shared" ref="V53" si="186">W54-V54</f>
        <v>0.85073421572713315</v>
      </c>
      <c r="W53">
        <f t="shared" ref="W53" si="187">X54-W54</f>
        <v>0.74321661783748305</v>
      </c>
      <c r="X53">
        <f t="shared" ref="X53" si="188">Y54-X54</f>
        <v>0.79297021759576092</v>
      </c>
      <c r="Y53">
        <f t="shared" ref="Y53" si="189">Z54-Y54</f>
        <v>0.88060009599406053</v>
      </c>
      <c r="Z53">
        <f t="shared" ref="Z53" si="190">AA54-Z54</f>
        <v>0.69196392461097833</v>
      </c>
      <c r="AA53">
        <f t="shared" ref="AA53" si="191">AB54-AA54</f>
        <v>1.0285002934217573</v>
      </c>
      <c r="AB53" s="43">
        <f t="shared" ref="AB53" si="192">AC54-AB54</f>
        <v>1.2857749193363883</v>
      </c>
      <c r="AC53" s="44">
        <f t="shared" ref="AC53" si="193">AD54-AC54</f>
        <v>1.4271405669137884</v>
      </c>
      <c r="AD53" s="44">
        <f t="shared" ref="AD53" si="194">AE54-AD54</f>
        <v>2.2286996835393502</v>
      </c>
      <c r="AE53" s="44">
        <f t="shared" ref="AE53" si="195">AF54-AE54</f>
        <v>2.1986567662454739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1.5027888255750981E-2</v>
      </c>
      <c r="G54" s="12">
        <f t="shared" ref="G54:AF54" si="196">$E$3+($C53/($C53+F5))*F4*(1/(1+EXP(-$A53*(G52-$B53))))</f>
        <v>1.5038411442632352E-2</v>
      </c>
      <c r="H54" s="12">
        <f t="shared" si="196"/>
        <v>1.5059073067235924E-2</v>
      </c>
      <c r="I54" s="12">
        <f t="shared" si="196"/>
        <v>1.5089626164893099E-2</v>
      </c>
      <c r="J54" s="12">
        <f t="shared" si="196"/>
        <v>1.5137646447141885E-2</v>
      </c>
      <c r="K54" s="12">
        <f t="shared" si="196"/>
        <v>1.5163603454990219E-2</v>
      </c>
      <c r="L54" s="12">
        <f t="shared" si="196"/>
        <v>1.55444165479034E-2</v>
      </c>
      <c r="M54" s="12">
        <f t="shared" si="196"/>
        <v>1.6121293808486144E-2</v>
      </c>
      <c r="N54" s="12">
        <f t="shared" si="196"/>
        <v>1.7112973162099508E-2</v>
      </c>
      <c r="O54" s="12">
        <f t="shared" si="196"/>
        <v>1.9259962978452561E-2</v>
      </c>
      <c r="P54" s="12">
        <f t="shared" si="196"/>
        <v>2.5732607557772569E-2</v>
      </c>
      <c r="Q54" s="12">
        <f t="shared" si="196"/>
        <v>3.765066913938353E-2</v>
      </c>
      <c r="R54" s="12">
        <f t="shared" si="196"/>
        <v>5.7133246198507501E-2</v>
      </c>
      <c r="S54" s="12">
        <f t="shared" si="196"/>
        <v>0.11573931082540789</v>
      </c>
      <c r="T54" s="12">
        <f t="shared" si="196"/>
        <v>0.24507118721194665</v>
      </c>
      <c r="U54" s="12">
        <f t="shared" si="196"/>
        <v>0.46693841311618578</v>
      </c>
      <c r="V54" s="12">
        <f t="shared" si="196"/>
        <v>1.0893875276317695</v>
      </c>
      <c r="W54" s="12">
        <f t="shared" si="196"/>
        <v>1.9401217433589026</v>
      </c>
      <c r="X54" s="12">
        <f t="shared" si="196"/>
        <v>2.6833383611963857</v>
      </c>
      <c r="Y54" s="12">
        <f t="shared" si="196"/>
        <v>3.4763085787921466</v>
      </c>
      <c r="Z54" s="12">
        <f t="shared" si="196"/>
        <v>4.3569086747862071</v>
      </c>
      <c r="AA54" s="12">
        <f t="shared" si="196"/>
        <v>5.0488725993971855</v>
      </c>
      <c r="AB54" s="52">
        <f t="shared" si="196"/>
        <v>6.0773728928189428</v>
      </c>
      <c r="AC54" s="53">
        <f t="shared" si="196"/>
        <v>7.3631478121553311</v>
      </c>
      <c r="AD54" s="53">
        <f t="shared" si="196"/>
        <v>8.7902883790691195</v>
      </c>
      <c r="AE54" s="53">
        <f t="shared" si="196"/>
        <v>11.01898806260847</v>
      </c>
      <c r="AF54" s="54">
        <f t="shared" si="196"/>
        <v>13.217644828853944</v>
      </c>
    </row>
    <row r="55" spans="1:32" x14ac:dyDescent="0.25">
      <c r="A55" s="16" t="s">
        <v>27</v>
      </c>
      <c r="B55" s="17">
        <f>AF54-$AF$3</f>
        <v>-20.540799474783597</v>
      </c>
      <c r="C55" s="18">
        <f>((AF54-AA54)-($AF$3-$AA$3))</f>
        <v>-11.26900090418078</v>
      </c>
      <c r="D55" s="4" t="s">
        <v>9</v>
      </c>
      <c r="E55" s="5">
        <f>SUM(F55:AA55)</f>
        <v>799.77481421503421</v>
      </c>
      <c r="F55" s="3">
        <f>(F54-F$3)^2</f>
        <v>9.1681072893147151E-6</v>
      </c>
      <c r="G55" s="3">
        <f t="shared" ref="G55" si="197">(G54-G$3)^2</f>
        <v>4.1551212094545107E-6</v>
      </c>
      <c r="H55" s="3">
        <f t="shared" ref="H55" si="198">(H54-H$3)^2</f>
        <v>3.4896272726601071E-9</v>
      </c>
      <c r="I55" s="3">
        <f t="shared" ref="I55" si="199">(I54-I$3)^2</f>
        <v>3.6495281898610527E-6</v>
      </c>
      <c r="J55" s="3">
        <f t="shared" ref="J55" si="200">(J54-J$3)^2</f>
        <v>8.1930678615594633E-6</v>
      </c>
      <c r="K55" s="3">
        <f t="shared" ref="K55" si="201">(K54-K$3)^2</f>
        <v>7.8081903900660809E-5</v>
      </c>
      <c r="L55" s="3">
        <f t="shared" ref="L55" si="202">(L54-L$3)^2</f>
        <v>2.0896389294052902E-4</v>
      </c>
      <c r="M55" s="3">
        <f t="shared" ref="M55" si="203">(M54-M$3)^2</f>
        <v>6.1895002176366992E-4</v>
      </c>
      <c r="N55" s="3">
        <f t="shared" ref="N55" si="204">(N54-N$3)^2</f>
        <v>1.512200856291593E-3</v>
      </c>
      <c r="O55" s="3">
        <f t="shared" ref="O55" si="205">(O54-O$3)^2</f>
        <v>4.7262920969825335E-4</v>
      </c>
      <c r="P55" s="3">
        <f t="shared" ref="P55" si="206">(P54-P$3)^2</f>
        <v>8.6988064929724614E-3</v>
      </c>
      <c r="Q55" s="3">
        <f t="shared" ref="Q55" si="207">(Q54-Q$3)^2</f>
        <v>0.22122849304102968</v>
      </c>
      <c r="R55" s="3">
        <f t="shared" ref="R55" si="208">(R54-R$3)^2</f>
        <v>6.3547691904216732</v>
      </c>
      <c r="S55" s="3">
        <f t="shared" ref="S55" si="209">(S54-S$3)^2</f>
        <v>35.416726243134605</v>
      </c>
      <c r="T55" s="3">
        <f t="shared" ref="T55" si="210">(T54-T$3)^2</f>
        <v>46.503636112759175</v>
      </c>
      <c r="U55" s="3">
        <f t="shared" ref="U55" si="211">(U54-U$3)^2</f>
        <v>67.446763782314108</v>
      </c>
      <c r="V55" s="3">
        <f t="shared" ref="V55" si="212">(V54-V$3)^2</f>
        <v>118.29872920701391</v>
      </c>
      <c r="W55" s="3">
        <f t="shared" ref="W55" si="213">(W54-W$3)^2</f>
        <v>124.78604403548837</v>
      </c>
      <c r="X55" s="3">
        <f t="shared" ref="X55" si="214">(X54-X$3)^2</f>
        <v>120.77325229943517</v>
      </c>
      <c r="Y55" s="3">
        <f t="shared" ref="Y55" si="215">(Y54-Y$3)^2</f>
        <v>107.78843881381238</v>
      </c>
      <c r="Z55" s="3">
        <f t="shared" ref="Z55" si="216">(Z54-Z$3)^2</f>
        <v>86.20736250208968</v>
      </c>
      <c r="AA55" s="3">
        <f t="shared" ref="AA55" si="217">(AA54-AA$3)^2</f>
        <v>85.966248733832401</v>
      </c>
      <c r="AB55" s="46">
        <f t="shared" ref="AB55" si="218">(AB54-AB$3)^2</f>
        <v>44.443916986201266</v>
      </c>
      <c r="AC55" s="47">
        <f t="shared" ref="AC55" si="219">(AC54-AC$3)^2</f>
        <v>59.98717763122599</v>
      </c>
      <c r="AD55" s="47">
        <f t="shared" ref="AD55" si="220">(AD54-AD$3)^2</f>
        <v>141.05963150483143</v>
      </c>
      <c r="AE55" s="47">
        <f t="shared" ref="AE55" si="221">(AE54-AE$3)^2</f>
        <v>258.53462488277927</v>
      </c>
      <c r="AF55" s="48">
        <f t="shared" ref="AF55" si="222">(AF54-AF$3)^2</f>
        <v>421.92444306327008</v>
      </c>
    </row>
    <row r="56" spans="1:32" ht="15.75" thickBot="1" x14ac:dyDescent="0.3">
      <c r="A56" s="19" t="s">
        <v>30</v>
      </c>
      <c r="B56" s="20">
        <f>(B55/$AF$3)*100</f>
        <v>-60.846404206399662</v>
      </c>
      <c r="C56" s="21">
        <f>((C55)/($AF$3-$AA$3))*100</f>
        <v>-57.974752697774314</v>
      </c>
      <c r="D56" s="4" t="s">
        <v>10</v>
      </c>
      <c r="E56" s="5">
        <f>SUM(F56:AA56)</f>
        <v>86.162019468578762</v>
      </c>
      <c r="F56">
        <f>SQRT(F55)</f>
        <v>3.0278882557509806E-3</v>
      </c>
      <c r="G56">
        <f t="shared" ref="G56" si="223">SQRT(G55)</f>
        <v>2.038411442632353E-3</v>
      </c>
      <c r="H56">
        <f t="shared" ref="H56" si="224">SQRT(H55)</f>
        <v>5.9073067235924925E-5</v>
      </c>
      <c r="I56">
        <f t="shared" ref="I56" si="225">SQRT(I55)</f>
        <v>1.910373835106902E-3</v>
      </c>
      <c r="J56">
        <f t="shared" ref="J56" si="226">SQRT(J55)</f>
        <v>2.8623535528581132E-3</v>
      </c>
      <c r="K56">
        <f t="shared" ref="K56" si="227">SQRT(K55)</f>
        <v>8.8363965450097819E-3</v>
      </c>
      <c r="L56">
        <f t="shared" ref="L56" si="228">SQRT(L55)</f>
        <v>1.4455583452096599E-2</v>
      </c>
      <c r="M56">
        <f t="shared" ref="M56" si="229">SQRT(M55)</f>
        <v>2.4878706191513857E-2</v>
      </c>
      <c r="N56">
        <f t="shared" ref="N56" si="230">SQRT(N55)</f>
        <v>3.888702683790049E-2</v>
      </c>
      <c r="O56">
        <f t="shared" ref="O56" si="231">SQRT(O55)</f>
        <v>2.1740037021547441E-2</v>
      </c>
      <c r="P56">
        <f t="shared" ref="P56" si="232">SQRT(P55)</f>
        <v>9.3267392442227426E-2</v>
      </c>
      <c r="Q56">
        <f t="shared" ref="Q56" si="233">SQRT(Q55)</f>
        <v>0.47034933086061648</v>
      </c>
      <c r="R56">
        <f t="shared" ref="R56" si="234">SQRT(R55)</f>
        <v>2.5208667538014922</v>
      </c>
      <c r="S56">
        <f t="shared" ref="S56" si="235">SQRT(S55)</f>
        <v>5.9511953625414282</v>
      </c>
      <c r="T56">
        <f t="shared" ref="T56" si="236">SQRT(T55)</f>
        <v>6.8193574560041341</v>
      </c>
      <c r="U56">
        <f t="shared" ref="U56" si="237">SQRT(U55)</f>
        <v>8.212597870486178</v>
      </c>
      <c r="V56">
        <f t="shared" ref="V56" si="238">SQRT(V55)</f>
        <v>10.87652192601173</v>
      </c>
      <c r="W56">
        <f t="shared" ref="W56" si="239">SQRT(W55)</f>
        <v>11.170767387941098</v>
      </c>
      <c r="X56">
        <f t="shared" ref="X56" si="240">SQRT(X55)</f>
        <v>10.989688453247215</v>
      </c>
      <c r="Y56">
        <f t="shared" ref="Y56" si="241">SQRT(Y55)</f>
        <v>10.382121113424384</v>
      </c>
      <c r="Z56">
        <f t="shared" ref="Z56" si="242">SQRT(Z55)</f>
        <v>9.2847920010137912</v>
      </c>
      <c r="AA56">
        <f t="shared" ref="AA56" si="243">SQRT(AA55)</f>
        <v>9.2717985706028152</v>
      </c>
      <c r="AB56" s="43">
        <f t="shared" ref="AB56" si="244">SQRT(AB55)</f>
        <v>6.666627107181057</v>
      </c>
      <c r="AC56" s="44">
        <f t="shared" ref="AC56" si="245">SQRT(AC55)</f>
        <v>7.7451389678446692</v>
      </c>
      <c r="AD56" s="44">
        <f t="shared" ref="AD56" si="246">SQRT(AD55)</f>
        <v>11.876852760930879</v>
      </c>
      <c r="AE56" s="44">
        <f t="shared" ref="AE56" si="247">SQRT(AE55)</f>
        <v>16.079011937391527</v>
      </c>
      <c r="AF56" s="45">
        <f t="shared" ref="AF56" si="248">SQRT(AF55)</f>
        <v>20.540799474783597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1.9506509626481812</v>
      </c>
      <c r="G62">
        <f t="shared" ref="G62" si="249">H63-G63</f>
        <v>2.9449730518428412</v>
      </c>
      <c r="H62">
        <f t="shared" ref="H62" si="250">I63-H63</f>
        <v>4.3188300653595908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32.002927760042425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3.0886129926533084</v>
      </c>
      <c r="G63">
        <f t="shared" ref="G63:AF63" si="274">$E$3+($C62)*(EXP(-EXP($A62-$B62*G61)))</f>
        <v>5.0392639553014895</v>
      </c>
      <c r="H63">
        <f t="shared" si="274"/>
        <v>7.9842370071443307</v>
      </c>
      <c r="I63">
        <f t="shared" si="274"/>
        <v>12.303067072503922</v>
      </c>
      <c r="J63">
        <f t="shared" si="274"/>
        <v>18.466230045670972</v>
      </c>
      <c r="K63">
        <f t="shared" si="274"/>
        <v>27.038915365598889</v>
      </c>
      <c r="L63">
        <f t="shared" si="274"/>
        <v>38.67976854753551</v>
      </c>
      <c r="M63">
        <f t="shared" si="274"/>
        <v>54.133919601672645</v>
      </c>
      <c r="N63">
        <f t="shared" si="274"/>
        <v>74.220075010396471</v>
      </c>
      <c r="O63">
        <f t="shared" si="274"/>
        <v>99.811959563868228</v>
      </c>
      <c r="P63">
        <f t="shared" si="274"/>
        <v>131.81488732391065</v>
      </c>
      <c r="Q63">
        <f t="shared" si="274"/>
        <v>171.13866052249057</v>
      </c>
      <c r="R63">
        <f t="shared" si="274"/>
        <v>218.66829670317045</v>
      </c>
      <c r="S63">
        <f t="shared" si="274"/>
        <v>275.23424165477246</v>
      </c>
      <c r="T63">
        <f t="shared" si="274"/>
        <v>341.58373236751294</v>
      </c>
      <c r="U63">
        <f t="shared" si="274"/>
        <v>418.35484225906578</v>
      </c>
      <c r="V63">
        <f t="shared" si="274"/>
        <v>506.05449623382179</v>
      </c>
      <c r="W63">
        <f t="shared" si="274"/>
        <v>605.04142038803775</v>
      </c>
      <c r="X63">
        <f t="shared" si="274"/>
        <v>715.51462809686814</v>
      </c>
      <c r="Y63">
        <f t="shared" si="274"/>
        <v>837.50767678266095</v>
      </c>
      <c r="Z63">
        <f t="shared" si="274"/>
        <v>970.88858840941839</v>
      </c>
      <c r="AA63">
        <f t="shared" si="274"/>
        <v>1115.3650345860665</v>
      </c>
      <c r="AB63" s="43">
        <f t="shared" si="274"/>
        <v>1270.494158547506</v>
      </c>
      <c r="AC63" s="44">
        <f t="shared" si="274"/>
        <v>1435.6962475441551</v>
      </c>
      <c r="AD63" s="44">
        <f t="shared" si="274"/>
        <v>1610.2713796418352</v>
      </c>
      <c r="AE63" s="44">
        <f t="shared" si="274"/>
        <v>1793.4181425569188</v>
      </c>
      <c r="AF63" s="45">
        <f t="shared" si="274"/>
        <v>1984.2535492345814</v>
      </c>
    </row>
    <row r="64" spans="1:32" x14ac:dyDescent="0.25">
      <c r="A64" s="16" t="s">
        <v>27</v>
      </c>
      <c r="B64" s="17">
        <f>AF63-$AF$3</f>
        <v>1950.4951049309439</v>
      </c>
      <c r="C64" s="18">
        <f>((AF63-AA63)-($AF$3-$AA$3))</f>
        <v>849.45074151487745</v>
      </c>
      <c r="D64" s="4" t="s">
        <v>9</v>
      </c>
      <c r="E64" s="5">
        <f>SUM(F64:AA64)</f>
        <v>4360640.7315029018</v>
      </c>
      <c r="F64" s="3">
        <f>(F63-F$3)^2</f>
        <v>9.465547506563146</v>
      </c>
      <c r="G64" s="3">
        <f t="shared" ref="G64" si="275">(G63-G$3)^2</f>
        <v>25.263329348362976</v>
      </c>
      <c r="H64" s="3">
        <f t="shared" ref="H64" si="276">(H63-H$3)^2</f>
        <v>63.508738476038737</v>
      </c>
      <c r="I64" s="3">
        <f t="shared" ref="I64" si="277">(I63-I$3)^2</f>
        <v>150.94744411006511</v>
      </c>
      <c r="J64" s="3">
        <f t="shared" ref="J64" si="278">(J63-J$3)^2</f>
        <v>340.33719181799717</v>
      </c>
      <c r="K64" s="3">
        <f t="shared" ref="K64" si="279">(K63-K$3)^2</f>
        <v>729.80565221047095</v>
      </c>
      <c r="L64" s="3">
        <f t="shared" ref="L64" si="280">(L63-L$3)^2</f>
        <v>1493.8046087780651</v>
      </c>
      <c r="M64" s="3">
        <f t="shared" ref="M64" si="281">(M63-M$3)^2</f>
        <v>2926.0439510330211</v>
      </c>
      <c r="N64" s="3">
        <f t="shared" ref="N64" si="282">(N63-N$3)^2</f>
        <v>5500.3100221477143</v>
      </c>
      <c r="O64" s="3">
        <f t="shared" ref="O64" si="283">(O63-O$3)^2</f>
        <v>9954.2443722950302</v>
      </c>
      <c r="P64" s="3">
        <f t="shared" ref="P64" si="284">(P63-P$3)^2</f>
        <v>17343.80673803217</v>
      </c>
      <c r="Q64" s="3">
        <f t="shared" ref="Q64" si="285">(Q63-Q$3)^2</f>
        <v>29114.822310341417</v>
      </c>
      <c r="R64" s="3">
        <f t="shared" ref="R64" si="286">(R63-R$3)^2</f>
        <v>46695.016329264239</v>
      </c>
      <c r="S64" s="3">
        <f t="shared" ref="S64" si="287">(S63-S$3)^2</f>
        <v>72451.039147622243</v>
      </c>
      <c r="T64" s="3">
        <f t="shared" ref="T64" si="288">(T63-T$3)^2</f>
        <v>111903.16456418835</v>
      </c>
      <c r="U64" s="3">
        <f t="shared" ref="U64" si="289">(U63-U$3)^2</f>
        <v>167833.85632608956</v>
      </c>
      <c r="V64" s="3">
        <f t="shared" ref="V64" si="290">(V63-V$3)^2</f>
        <v>244123.53158643376</v>
      </c>
      <c r="W64" s="3">
        <f t="shared" ref="W64" si="291">(W63-W$3)^2</f>
        <v>350381.75383388373</v>
      </c>
      <c r="X64" s="3">
        <f t="shared" ref="X64" si="292">(X63-X$3)^2</f>
        <v>492581.6332906778</v>
      </c>
      <c r="Y64" s="3">
        <f t="shared" ref="Y64" si="293">(Y63-Y$3)^2</f>
        <v>678398.08223265596</v>
      </c>
      <c r="Z64" s="3">
        <f t="shared" ref="Z64" si="294">(Z63-Z$3)^2</f>
        <v>916321.60407569853</v>
      </c>
      <c r="AA64" s="3">
        <f t="shared" ref="AA64" si="295">(AA63-AA$3)^2</f>
        <v>1212298.6902102912</v>
      </c>
      <c r="AB64" s="46">
        <f t="shared" ref="AB64" si="296">(AB63-AB$3)^2</f>
        <v>1581935.4613262767</v>
      </c>
      <c r="AC64" s="47">
        <f t="shared" ref="AC64" si="297">(AC63-AC$3)^2</f>
        <v>2018070.1542680603</v>
      </c>
      <c r="AD64" s="47">
        <f t="shared" ref="AD64" si="298">(AD63-AD$3)^2</f>
        <v>2526841.6350629996</v>
      </c>
      <c r="AE64" s="47">
        <f t="shared" ref="AE64" si="299">(AE63-AE$3)^2</f>
        <v>3119886.8460022942</v>
      </c>
      <c r="AF64" s="48">
        <f t="shared" ref="AF64" si="300">(AF63-AF$3)^2</f>
        <v>3804431.1543595735</v>
      </c>
    </row>
    <row r="65" spans="1:32" ht="15.75" thickBot="1" x14ac:dyDescent="0.3">
      <c r="A65" s="19" t="s">
        <v>30</v>
      </c>
      <c r="B65" s="20">
        <f>(B64/$AF$3)*100</f>
        <v>5777.799140823483</v>
      </c>
      <c r="C65" s="21">
        <f>((C64)/($AF$3-$AA$3))*100</f>
        <v>4370.103178356796</v>
      </c>
      <c r="D65" s="4" t="s">
        <v>10</v>
      </c>
      <c r="E65" s="5">
        <f>SUM(F65:AA65)</f>
        <v>6542.0790279525527</v>
      </c>
      <c r="F65">
        <f>SQRT(F64)</f>
        <v>3.0766129926533083</v>
      </c>
      <c r="G65">
        <f t="shared" ref="G65" si="301">SQRT(G64)</f>
        <v>5.0262639553014896</v>
      </c>
      <c r="H65">
        <f t="shared" ref="H65" si="302">SQRT(H64)</f>
        <v>7.969237007144331</v>
      </c>
      <c r="I65">
        <f t="shared" ref="I65" si="303">SQRT(I64)</f>
        <v>12.286067072503922</v>
      </c>
      <c r="J65">
        <f t="shared" ref="J65" si="304">SQRT(J64)</f>
        <v>18.448230045670972</v>
      </c>
      <c r="K65">
        <f t="shared" ref="K65" si="305">SQRT(K64)</f>
        <v>27.014915365598888</v>
      </c>
      <c r="L65">
        <f t="shared" ref="L65" si="306">SQRT(L64)</f>
        <v>38.649768547535508</v>
      </c>
      <c r="M65">
        <f t="shared" ref="M65" si="307">SQRT(M64)</f>
        <v>54.092919601672648</v>
      </c>
      <c r="N65">
        <f t="shared" ref="N65" si="308">SQRT(N64)</f>
        <v>74.164075010396473</v>
      </c>
      <c r="O65">
        <f t="shared" ref="O65" si="309">SQRT(O64)</f>
        <v>99.770959563868232</v>
      </c>
      <c r="P65">
        <f t="shared" ref="P65" si="310">SQRT(P64)</f>
        <v>131.69588732391065</v>
      </c>
      <c r="Q65">
        <f t="shared" ref="Q65" si="311">SQRT(Q64)</f>
        <v>170.63066052249056</v>
      </c>
      <c r="R65">
        <f t="shared" ref="R65" si="312">SQRT(R64)</f>
        <v>216.09029670317045</v>
      </c>
      <c r="S65">
        <f t="shared" ref="S65" si="313">SQRT(S64)</f>
        <v>269.1673069814056</v>
      </c>
      <c r="T65">
        <f t="shared" ref="T65" si="314">SQRT(T64)</f>
        <v>334.51930372429683</v>
      </c>
      <c r="U65">
        <f t="shared" ref="U65" si="315">SQRT(U64)</f>
        <v>409.6753059754634</v>
      </c>
      <c r="V65">
        <f t="shared" ref="V65" si="316">SQRT(V64)</f>
        <v>494.08858678017828</v>
      </c>
      <c r="W65">
        <f t="shared" ref="W65" si="317">SQRT(W64)</f>
        <v>591.93053125673771</v>
      </c>
      <c r="X65">
        <f t="shared" ref="X65" si="318">SQRT(X64)</f>
        <v>701.84160128242456</v>
      </c>
      <c r="Y65">
        <f t="shared" ref="Y65" si="319">SQRT(Y64)</f>
        <v>823.64924709044442</v>
      </c>
      <c r="Z65">
        <f t="shared" ref="Z65" si="320">SQRT(Z64)</f>
        <v>957.24688773361834</v>
      </c>
      <c r="AA65">
        <f t="shared" ref="AA65" si="321">SQRT(AA64)</f>
        <v>1101.0443634160665</v>
      </c>
      <c r="AB65" s="43">
        <f t="shared" ref="AB65" si="322">SQRT(AB64)</f>
        <v>1257.7501585475061</v>
      </c>
      <c r="AC65" s="44">
        <f t="shared" ref="AC65" si="323">SQRT(AC64)</f>
        <v>1420.587960764155</v>
      </c>
      <c r="AD65" s="44">
        <f t="shared" ref="AD65" si="324">SQRT(AD64)</f>
        <v>1589.6042385018352</v>
      </c>
      <c r="AE65" s="44">
        <f t="shared" ref="AE65" si="325">SQRT(AE64)</f>
        <v>1766.3201425569189</v>
      </c>
      <c r="AF65" s="45">
        <f t="shared" ref="AF65" si="326">SQRT(AF64)</f>
        <v>1950.4951049309439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7.7726293591772605E-6</v>
      </c>
      <c r="G72">
        <f t="shared" ref="G72" si="327">H73-G73</f>
        <v>1.5641552969828179E-5</v>
      </c>
      <c r="H72">
        <f t="shared" ref="H72" si="328">I73-H73</f>
        <v>2.5623352499630839E-5</v>
      </c>
      <c r="I72">
        <f t="shared" ref="I72" si="329">J73-I73</f>
        <v>4.3129752235726224E-5</v>
      </c>
      <c r="J72">
        <f t="shared" ref="J72" si="330">K73-J73</f>
        <v>3.068245528828166E-5</v>
      </c>
      <c r="K72">
        <f t="shared" ref="K72" si="331">L73-K73</f>
        <v>3.4572072541146776E-4</v>
      </c>
      <c r="L72">
        <f t="shared" ref="L72" si="332">M73-L73</f>
        <v>5.6234115573693642E-4</v>
      </c>
      <c r="M72">
        <f t="shared" ref="M72" si="333">N73-M73</f>
        <v>9.9943206281982028E-4</v>
      </c>
      <c r="N72">
        <f t="shared" ref="N72" si="334">O73-N73</f>
        <v>2.1861958371132174E-3</v>
      </c>
      <c r="O72">
        <f t="shared" ref="O72" si="335">P73-O73</f>
        <v>6.6031911609912494E-3</v>
      </c>
      <c r="P72">
        <f t="shared" ref="P72" si="336">Q73-P73</f>
        <v>1.2222305473328282E-2</v>
      </c>
      <c r="Q72">
        <f t="shared" ref="Q72" si="337">R73-Q73</f>
        <v>1.9922586718918098E-2</v>
      </c>
      <c r="R72">
        <f t="shared" ref="R72" si="338">S73-R73</f>
        <v>5.9540455341911477E-2</v>
      </c>
      <c r="S72">
        <f t="shared" ref="S72" si="339">T73-S73</f>
        <v>0.1304217360648065</v>
      </c>
      <c r="T72">
        <f t="shared" ref="T72" si="340">U73-T73</f>
        <v>0.22176112334636056</v>
      </c>
      <c r="U72">
        <f t="shared" ref="U72" si="341">V73-U73</f>
        <v>0.61971784888693149</v>
      </c>
      <c r="V72">
        <f t="shared" ref="V72" si="342">W73-V73</f>
        <v>0.84186887609593053</v>
      </c>
      <c r="W72">
        <f t="shared" ref="W72" si="343">X73-W73</f>
        <v>0.7338578611115254</v>
      </c>
      <c r="X72">
        <f t="shared" ref="X72" si="344">Y73-X73</f>
        <v>0.79038150083279923</v>
      </c>
      <c r="Y72">
        <f t="shared" ref="Y72" si="345">Z73-Y73</f>
        <v>0.89381127086325618</v>
      </c>
      <c r="Z72">
        <f t="shared" ref="Z72" si="346">AA73-Z73</f>
        <v>0.73045850153450242</v>
      </c>
      <c r="AA72">
        <f t="shared" ref="AA72" si="347">AB73-AA73</f>
        <v>1.1045686243974435</v>
      </c>
      <c r="AB72" s="43">
        <f t="shared" ref="AB72" si="348">AC73-AB73</f>
        <v>1.4184409552214117</v>
      </c>
      <c r="AC72" s="44">
        <f t="shared" ref="AC72" si="349">AD73-AC73</f>
        <v>1.633013274249679</v>
      </c>
      <c r="AD72" s="44">
        <f t="shared" ref="AD72" si="350">AE73-AD73</f>
        <v>2.5729067206743679</v>
      </c>
      <c r="AE72" s="44">
        <f t="shared" ref="AE72" si="351">AF73-AE73</f>
        <v>2.6659337512972705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1.5012171819897391E-2</v>
      </c>
      <c r="G73">
        <f t="shared" ref="G73:AF73" si="352">$E$3+(F4*$C72)*(EXP(-EXP($A72-$B72*G71)))</f>
        <v>1.5019944449256568E-2</v>
      </c>
      <c r="H73">
        <f t="shared" si="352"/>
        <v>1.5035586002226396E-2</v>
      </c>
      <c r="I73">
        <f t="shared" si="352"/>
        <v>1.5061209354726027E-2</v>
      </c>
      <c r="J73">
        <f t="shared" si="352"/>
        <v>1.5104339106961753E-2</v>
      </c>
      <c r="K73">
        <f t="shared" si="352"/>
        <v>1.5135021562250035E-2</v>
      </c>
      <c r="L73">
        <f t="shared" si="352"/>
        <v>1.5480742287661503E-2</v>
      </c>
      <c r="M73">
        <f t="shared" si="352"/>
        <v>1.6043083443398439E-2</v>
      </c>
      <c r="N73">
        <f t="shared" si="352"/>
        <v>1.7042515506218259E-2</v>
      </c>
      <c r="O73">
        <f t="shared" si="352"/>
        <v>1.9228711343331477E-2</v>
      </c>
      <c r="P73">
        <f t="shared" si="352"/>
        <v>2.5831902504322726E-2</v>
      </c>
      <c r="Q73">
        <f t="shared" si="352"/>
        <v>3.8054207977651008E-2</v>
      </c>
      <c r="R73">
        <f t="shared" si="352"/>
        <v>5.7976794696569106E-2</v>
      </c>
      <c r="S73">
        <f t="shared" si="352"/>
        <v>0.11751725003848058</v>
      </c>
      <c r="T73">
        <f t="shared" si="352"/>
        <v>0.24793898610328707</v>
      </c>
      <c r="U73">
        <f t="shared" si="352"/>
        <v>0.46970010944964763</v>
      </c>
      <c r="V73">
        <f t="shared" si="352"/>
        <v>1.0894179583365791</v>
      </c>
      <c r="W73">
        <f t="shared" si="352"/>
        <v>1.9312868344325096</v>
      </c>
      <c r="X73">
        <f t="shared" si="352"/>
        <v>2.665144695544035</v>
      </c>
      <c r="Y73">
        <f t="shared" si="352"/>
        <v>3.4555261963768342</v>
      </c>
      <c r="Z73">
        <f t="shared" si="352"/>
        <v>4.3493374672400904</v>
      </c>
      <c r="AA73">
        <f t="shared" si="352"/>
        <v>5.0797959687745928</v>
      </c>
      <c r="AB73" s="43">
        <f t="shared" si="352"/>
        <v>6.1843645931720364</v>
      </c>
      <c r="AC73" s="44">
        <f t="shared" si="352"/>
        <v>7.602805548393448</v>
      </c>
      <c r="AD73" s="44">
        <f t="shared" si="352"/>
        <v>9.235818822643127</v>
      </c>
      <c r="AE73" s="44">
        <f t="shared" si="352"/>
        <v>11.808725543317495</v>
      </c>
      <c r="AF73" s="45">
        <f t="shared" si="352"/>
        <v>14.474659294614765</v>
      </c>
    </row>
    <row r="74" spans="1:32" x14ac:dyDescent="0.25">
      <c r="A74" s="16" t="s">
        <v>27</v>
      </c>
      <c r="B74" s="17">
        <f>AF73-$AF$3</f>
        <v>-19.283785009022772</v>
      </c>
      <c r="C74" s="18">
        <f>((AF73-AA73)-($AF$3-$AA$3))</f>
        <v>-10.042909807797365</v>
      </c>
      <c r="D74" s="4" t="s">
        <v>9</v>
      </c>
      <c r="E74" s="5">
        <f>SUM(F74:AA74)</f>
        <v>800.26171757878637</v>
      </c>
      <c r="F74" s="3">
        <f>(F73-F$3)^2</f>
        <v>9.0731790725839582E-6</v>
      </c>
      <c r="G74" s="3">
        <f t="shared" ref="G74" si="353">(G73-G$3)^2</f>
        <v>4.0801755780824227E-6</v>
      </c>
      <c r="H74" s="3">
        <f t="shared" ref="H74" si="354">(H73-H$3)^2</f>
        <v>1.2663635544571176E-9</v>
      </c>
      <c r="I74" s="3">
        <f t="shared" ref="I74" si="355">(I73-I$3)^2</f>
        <v>3.7589091662018731E-6</v>
      </c>
      <c r="J74" s="3">
        <f t="shared" ref="J74" si="356">(J73-J$3)^2</f>
        <v>8.3848520074710478E-6</v>
      </c>
      <c r="K74" s="3">
        <f t="shared" ref="K74" si="357">(K73-K$3)^2</f>
        <v>7.858784270177182E-5</v>
      </c>
      <c r="L74" s="3">
        <f t="shared" ref="L74" si="358">(L73-L$3)^2</f>
        <v>2.1080884451730089E-4</v>
      </c>
      <c r="M74" s="3">
        <f t="shared" ref="M74" si="359">(M73-M$3)^2</f>
        <v>6.2284768401317319E-4</v>
      </c>
      <c r="N74" s="3">
        <f t="shared" ref="N74" si="360">(N73-N$3)^2</f>
        <v>1.5176855980832446E-3</v>
      </c>
      <c r="O74" s="3">
        <f t="shared" ref="O74" si="361">(O73-O$3)^2</f>
        <v>4.7398900977198359E-4</v>
      </c>
      <c r="P74" s="3">
        <f t="shared" ref="P74" si="362">(P73-P$3)^2</f>
        <v>8.6802943909640249E-3</v>
      </c>
      <c r="Q74" s="3">
        <f t="shared" ref="Q74" si="363">(Q73-Q$3)^2</f>
        <v>0.22084904743951289</v>
      </c>
      <c r="R74" s="3">
        <f t="shared" ref="R74" si="364">(R73-R$3)^2</f>
        <v>6.3505169552677776</v>
      </c>
      <c r="S74" s="3">
        <f t="shared" ref="S74" si="365">(S73-S$3)^2</f>
        <v>35.395567677003001</v>
      </c>
      <c r="T74" s="3">
        <f t="shared" ref="T74" si="366">(T73-T$3)^2</f>
        <v>46.464531245525684</v>
      </c>
      <c r="U74" s="3">
        <f t="shared" ref="U74" si="367">(U73-U$3)^2</f>
        <v>67.401410006426516</v>
      </c>
      <c r="V74" s="3">
        <f t="shared" ref="V74" si="368">(V73-V$3)^2</f>
        <v>118.29806724748377</v>
      </c>
      <c r="W74" s="3">
        <f t="shared" ref="W74" si="369">(W73-W$3)^2</f>
        <v>124.98350751612489</v>
      </c>
      <c r="X74" s="3">
        <f t="shared" ref="X74" si="370">(X73-X$3)^2</f>
        <v>121.1734687435888</v>
      </c>
      <c r="Y74" s="3">
        <f t="shared" ref="Y74" si="371">(Y73-Y$3)^2</f>
        <v>108.22040114375378</v>
      </c>
      <c r="Z74" s="3">
        <f t="shared" ref="Z74" si="372">(Z73-Z$3)^2</f>
        <v>86.3480139997978</v>
      </c>
      <c r="AA74" s="3">
        <f t="shared" ref="AA74" si="373">(AA73-AA$3)^2</f>
        <v>85.39377448462271</v>
      </c>
      <c r="AB74" s="46">
        <f t="shared" ref="AB74" si="374">(AB73-AB$3)^2</f>
        <v>43.028816670511063</v>
      </c>
      <c r="AC74" s="47">
        <f t="shared" ref="AC74" si="375">(AC73-AC$3)^2</f>
        <v>56.33224851799821</v>
      </c>
      <c r="AD74" s="47">
        <f t="shared" ref="AD74" si="376">(AD73-AD$3)^2</f>
        <v>130.67512992330126</v>
      </c>
      <c r="AE74" s="47">
        <f t="shared" ref="AE74" si="377">(AE73-AE$3)^2</f>
        <v>233.76191341176408</v>
      </c>
      <c r="AF74" s="48">
        <f t="shared" ref="AF74" si="378">(AF73-AF$3)^2</f>
        <v>371.86436427421137</v>
      </c>
    </row>
    <row r="75" spans="1:32" ht="15.75" thickBot="1" x14ac:dyDescent="0.3">
      <c r="A75" s="19" t="s">
        <v>30</v>
      </c>
      <c r="B75" s="20">
        <f>(B74/$AF$3)*100</f>
        <v>-57.122848539987089</v>
      </c>
      <c r="C75" s="21">
        <f>((C74)/($AF$3-$AA$3))*100</f>
        <v>-51.666977172492388</v>
      </c>
      <c r="D75" s="4" t="s">
        <v>10</v>
      </c>
      <c r="E75" s="5">
        <f>SUM(F75:AA75)</f>
        <v>86.17797024578114</v>
      </c>
      <c r="F75">
        <f>SQRT(F74)</f>
        <v>3.0121718198973906E-3</v>
      </c>
      <c r="G75">
        <f t="shared" ref="G75" si="379">SQRT(G74)</f>
        <v>2.0199444492565687E-3</v>
      </c>
      <c r="H75">
        <f t="shared" ref="H75" si="380">SQRT(H74)</f>
        <v>3.5586002226396796E-5</v>
      </c>
      <c r="I75">
        <f t="shared" ref="I75" si="381">SQRT(I74)</f>
        <v>1.9387906452739741E-3</v>
      </c>
      <c r="J75">
        <f t="shared" ref="J75" si="382">SQRT(J74)</f>
        <v>2.8956608930382453E-3</v>
      </c>
      <c r="K75">
        <f t="shared" ref="K75" si="383">SQRT(K74)</f>
        <v>8.8649784377499655E-3</v>
      </c>
      <c r="L75">
        <f t="shared" ref="L75" si="384">SQRT(L74)</f>
        <v>1.4519257712338496E-2</v>
      </c>
      <c r="M75">
        <f t="shared" ref="M75" si="385">SQRT(M74)</f>
        <v>2.4956916556601563E-2</v>
      </c>
      <c r="N75">
        <f t="shared" ref="N75" si="386">SQRT(N74)</f>
        <v>3.8957484493781738E-2</v>
      </c>
      <c r="O75">
        <f t="shared" ref="O75" si="387">SQRT(O74)</f>
        <v>2.1771288656668525E-2</v>
      </c>
      <c r="P75">
        <f t="shared" ref="P75" si="388">SQRT(P74)</f>
        <v>9.3168097495677268E-2</v>
      </c>
      <c r="Q75">
        <f t="shared" ref="Q75" si="389">SQRT(Q74)</f>
        <v>0.46994579202234898</v>
      </c>
      <c r="R75">
        <f t="shared" ref="R75" si="390">SQRT(R74)</f>
        <v>2.5200232053034308</v>
      </c>
      <c r="S75">
        <f t="shared" ref="S75" si="391">SQRT(S74)</f>
        <v>5.949417423328355</v>
      </c>
      <c r="T75">
        <f t="shared" ref="T75" si="392">SQRT(T74)</f>
        <v>6.8164896571127933</v>
      </c>
      <c r="U75">
        <f t="shared" ref="U75" si="393">SQRT(U74)</f>
        <v>8.2098361741527164</v>
      </c>
      <c r="V75">
        <f t="shared" ref="V75" si="394">SQRT(V74)</f>
        <v>10.87649149530692</v>
      </c>
      <c r="W75">
        <f t="shared" ref="W75" si="395">SQRT(W74)</f>
        <v>11.179602296867492</v>
      </c>
      <c r="X75">
        <f t="shared" ref="X75" si="396">SQRT(X74)</f>
        <v>11.007882118899566</v>
      </c>
      <c r="Y75">
        <f t="shared" ref="Y75" si="397">SQRT(Y74)</f>
        <v>10.402903495839697</v>
      </c>
      <c r="Z75">
        <f t="shared" ref="Z75" si="398">SQRT(Z74)</f>
        <v>9.2923632085599088</v>
      </c>
      <c r="AA75">
        <f t="shared" ref="AA75" si="399">SQRT(AA74)</f>
        <v>9.240875201225407</v>
      </c>
      <c r="AB75" s="43">
        <f t="shared" ref="AB75" si="400">SQRT(AB74)</f>
        <v>6.5596354068279634</v>
      </c>
      <c r="AC75" s="44">
        <f t="shared" ref="AC75" si="401">SQRT(AC74)</f>
        <v>7.5054812316065522</v>
      </c>
      <c r="AD75" s="44">
        <f t="shared" ref="AD75" si="402">SQRT(AD74)</f>
        <v>11.431322317356871</v>
      </c>
      <c r="AE75" s="44">
        <f t="shared" ref="AE75" si="403">SQRT(AE74)</f>
        <v>15.289274456682504</v>
      </c>
      <c r="AF75" s="45">
        <f t="shared" ref="AF75" si="404">SQRT(AF74)</f>
        <v>19.283785009022772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7.649659702096967E-6</v>
      </c>
      <c r="G82">
        <f t="shared" ref="G82" si="405">H83-G83</f>
        <v>1.5436575774257014E-5</v>
      </c>
      <c r="H82">
        <f t="shared" ref="H82" si="406">I83-H83</f>
        <v>2.5418179139730102E-5</v>
      </c>
      <c r="I82">
        <f t="shared" ref="I82" si="407">J83-I83</f>
        <v>4.2924359738530371E-5</v>
      </c>
      <c r="J82">
        <f t="shared" ref="J82" si="408">K83-J83</f>
        <v>3.0839839792110371E-5</v>
      </c>
      <c r="K82">
        <f t="shared" ref="K82" si="409">L83-K83</f>
        <v>3.4431721120782403E-4</v>
      </c>
      <c r="L82">
        <f t="shared" ref="L82" si="410">M83-L83</f>
        <v>5.6161368826458322E-4</v>
      </c>
      <c r="M82">
        <f t="shared" ref="M82" si="411">N83-M83</f>
        <v>9.9933578672467202E-4</v>
      </c>
      <c r="N82">
        <f t="shared" ref="N82" si="412">O83-N83</f>
        <v>2.186736189084125E-3</v>
      </c>
      <c r="O82">
        <f t="shared" ref="O82" si="413">P83-O83</f>
        <v>6.6052415480606502E-3</v>
      </c>
      <c r="P82">
        <f t="shared" ref="P82" si="414">Q83-P83</f>
        <v>1.2228669776961E-2</v>
      </c>
      <c r="Q82">
        <f t="shared" ref="Q82" si="415">R83-Q83</f>
        <v>1.9932453587810477E-2</v>
      </c>
      <c r="R82">
        <f t="shared" ref="R82" si="416">S83-R83</f>
        <v>5.9560747663968037E-2</v>
      </c>
      <c r="S82">
        <f t="shared" ref="S82" si="417">T83-S83</f>
        <v>0.13044746459297449</v>
      </c>
      <c r="T82">
        <f t="shared" ref="T82" si="418">U83-T83</f>
        <v>0.22176705480527237</v>
      </c>
      <c r="U82">
        <f t="shared" ref="U82" si="419">V83-U83</f>
        <v>0.61968759484080538</v>
      </c>
      <c r="V82">
        <f t="shared" ref="V82" si="420">W83-V83</f>
        <v>0.84173045248877276</v>
      </c>
      <c r="W82">
        <f t="shared" ref="W82" si="421">X83-W83</f>
        <v>0.73370210798678293</v>
      </c>
      <c r="X82">
        <f t="shared" ref="X82" si="422">Y83-X83</f>
        <v>0.79033978119053039</v>
      </c>
      <c r="Y82">
        <f t="shared" ref="Y82" si="423">Z83-Y83</f>
        <v>0.89403907654533255</v>
      </c>
      <c r="Z82">
        <f t="shared" ref="Z82" si="424">AA83-Z83</f>
        <v>0.73111890520608735</v>
      </c>
      <c r="AA82">
        <f t="shared" ref="AA82" si="425">AB83-AA83</f>
        <v>1.105892796013082</v>
      </c>
      <c r="AB82" s="43">
        <f t="shared" ref="AB82" si="426">AC83-AB83</f>
        <v>1.4207862789519226</v>
      </c>
      <c r="AC82" s="44">
        <f t="shared" ref="AC82" si="427">AD83-AC83</f>
        <v>1.6367219178401564</v>
      </c>
      <c r="AD82" s="44">
        <f t="shared" ref="AD82" si="428">AE83-AD83</f>
        <v>2.5792286927565069</v>
      </c>
      <c r="AE82" s="44">
        <f t="shared" ref="AE82" si="429">AF83-AE83</f>
        <v>2.674722724166628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1.5011659952729709E-2</v>
      </c>
      <c r="G83">
        <f>$E$3+($C82/($C82+F5))*F4*(EXP(-EXP($A82-$B82*G81)))</f>
        <v>1.5019309612431806E-2</v>
      </c>
      <c r="H83">
        <f>$E$3+($C82/($C82+G5))*G4*(EXP(-EXP($A82-$B82*H81)))</f>
        <v>1.5034746188206063E-2</v>
      </c>
      <c r="I83">
        <f t="shared" ref="I83:AF83" si="430">$E$3+($C82/($C82+H5))*H4*(EXP(-EXP($A82-$B82*I81)))</f>
        <v>1.5060164367345794E-2</v>
      </c>
      <c r="J83">
        <f t="shared" si="430"/>
        <v>1.5103088727084324E-2</v>
      </c>
      <c r="K83">
        <f t="shared" si="430"/>
        <v>1.5133928566876434E-2</v>
      </c>
      <c r="L83">
        <f t="shared" si="430"/>
        <v>1.5478245778084258E-2</v>
      </c>
      <c r="M83">
        <f t="shared" si="430"/>
        <v>1.6039859466348842E-2</v>
      </c>
      <c r="N83">
        <f t="shared" si="430"/>
        <v>1.7039195253073514E-2</v>
      </c>
      <c r="O83">
        <f t="shared" si="430"/>
        <v>1.9225931442157639E-2</v>
      </c>
      <c r="P83">
        <f t="shared" si="430"/>
        <v>2.5831172990218289E-2</v>
      </c>
      <c r="Q83">
        <f t="shared" si="430"/>
        <v>3.8059842767179289E-2</v>
      </c>
      <c r="R83">
        <f t="shared" si="430"/>
        <v>5.7992296354989765E-2</v>
      </c>
      <c r="S83">
        <f t="shared" si="430"/>
        <v>0.1175530440189578</v>
      </c>
      <c r="T83">
        <f t="shared" si="430"/>
        <v>0.24800050861193229</v>
      </c>
      <c r="U83">
        <f t="shared" si="430"/>
        <v>0.46976756341720466</v>
      </c>
      <c r="V83">
        <f t="shared" si="430"/>
        <v>1.0894551582580101</v>
      </c>
      <c r="W83">
        <f t="shared" si="430"/>
        <v>1.9311856107467829</v>
      </c>
      <c r="X83">
        <f t="shared" si="430"/>
        <v>2.6648877187335658</v>
      </c>
      <c r="Y83">
        <f t="shared" si="430"/>
        <v>3.4552274999240962</v>
      </c>
      <c r="Z83">
        <f t="shared" si="430"/>
        <v>4.3492665764694287</v>
      </c>
      <c r="AA83">
        <f t="shared" si="430"/>
        <v>5.0803854816755161</v>
      </c>
      <c r="AB83" s="43">
        <f t="shared" si="430"/>
        <v>6.1862782776885981</v>
      </c>
      <c r="AC83" s="44">
        <f t="shared" si="430"/>
        <v>7.6070645566405206</v>
      </c>
      <c r="AD83" s="44">
        <f t="shared" si="430"/>
        <v>9.243786474480677</v>
      </c>
      <c r="AE83" s="44">
        <f t="shared" si="430"/>
        <v>11.823015167237184</v>
      </c>
      <c r="AF83" s="45">
        <f t="shared" si="430"/>
        <v>14.497737891403812</v>
      </c>
    </row>
    <row r="84" spans="1:32" x14ac:dyDescent="0.25">
      <c r="A84" s="16" t="s">
        <v>27</v>
      </c>
      <c r="B84" s="17">
        <f>AF83-$AF$3</f>
        <v>-19.260706412233727</v>
      </c>
      <c r="C84" s="28">
        <f>((AF83-AA83)-($AF$3-$AA$3))</f>
        <v>-10.020420723909243</v>
      </c>
      <c r="D84" s="4" t="s">
        <v>9</v>
      </c>
      <c r="E84" s="5">
        <f>SUM(F84:AA84)</f>
        <v>800.26301173198885</v>
      </c>
      <c r="F84" s="3">
        <f>(F83-F$3)^2</f>
        <v>9.0700956708759146E-6</v>
      </c>
      <c r="G84" s="3">
        <f t="shared" ref="G84" si="431">(G83-G$3)^2</f>
        <v>4.0776113108594948E-6</v>
      </c>
      <c r="H84" s="3">
        <f t="shared" ref="H84" si="432">(H83-H$3)^2</f>
        <v>1.2072975948512217E-9</v>
      </c>
      <c r="I84" s="3">
        <f t="shared" ref="I84" si="433">(I83-I$3)^2</f>
        <v>3.7629622817149501E-6</v>
      </c>
      <c r="J84" s="3">
        <f t="shared" ref="J84" si="434">(J83-J$3)^2</f>
        <v>8.3920949231459141E-6</v>
      </c>
      <c r="K84" s="3">
        <f t="shared" ref="K84" si="435">(K83-K$3)^2</f>
        <v>7.8607222657249763E-5</v>
      </c>
      <c r="L84" s="3">
        <f t="shared" ref="L84" si="436">(L83-L$3)^2</f>
        <v>2.1088134568172763E-4</v>
      </c>
      <c r="M84" s="3">
        <f t="shared" ref="M84" si="437">(M83-M$3)^2</f>
        <v>6.2300861545961565E-4</v>
      </c>
      <c r="N84" s="3">
        <f t="shared" ref="N84" si="438">(N83-N$3)^2</f>
        <v>1.5179443065281295E-3</v>
      </c>
      <c r="O84" s="3">
        <f t="shared" ref="O84" si="439">(O83-O$3)^2</f>
        <v>4.7411006156161944E-4</v>
      </c>
      <c r="P84" s="3">
        <f t="shared" ref="P84" si="440">(P83-P$3)^2</f>
        <v>8.6804303263786301E-3</v>
      </c>
      <c r="Q84" s="3">
        <f t="shared" ref="Q84" si="441">(Q83-Q$3)^2</f>
        <v>0.22084375138000828</v>
      </c>
      <c r="R84" s="3">
        <f t="shared" ref="R84" si="442">(R83-R$3)^2</f>
        <v>6.3504388264301959</v>
      </c>
      <c r="S84" s="3">
        <f t="shared" ref="S84" si="443">(S83-S$3)^2</f>
        <v>35.395141771622015</v>
      </c>
      <c r="T84" s="3">
        <f t="shared" ref="T84" si="444">(T83-T$3)^2</f>
        <v>46.463692514222991</v>
      </c>
      <c r="U84" s="3">
        <f t="shared" ref="U84" si="445">(U83-U$3)^2</f>
        <v>67.400302438930652</v>
      </c>
      <c r="V84" s="3">
        <f t="shared" ref="V84" si="446">(V83-V$3)^2</f>
        <v>118.29725803960946</v>
      </c>
      <c r="W84" s="3">
        <f t="shared" ref="W84" si="447">(W83-W$3)^2</f>
        <v>124.98577080747002</v>
      </c>
      <c r="X84" s="3">
        <f t="shared" ref="X84" si="448">(X83-X$3)^2</f>
        <v>121.17912635049976</v>
      </c>
      <c r="Y84" s="3">
        <f t="shared" ref="Y84" si="449">(Y83-Y$3)^2</f>
        <v>108.22661585371812</v>
      </c>
      <c r="Z84" s="3">
        <f t="shared" ref="Z84" si="450">(Z83-Z$3)^2</f>
        <v>86.349331490401553</v>
      </c>
      <c r="AA84" s="3">
        <f t="shared" ref="AA84" si="451">(AA83-AA$3)^2</f>
        <v>85.382879601854285</v>
      </c>
      <c r="AB84" s="46">
        <f t="shared" ref="AB84" si="452">(AB83-AB$3)^2</f>
        <v>43.003714187274817</v>
      </c>
      <c r="AC84" s="47">
        <f t="shared" ref="AC84" si="453">(AC83-AC$3)^2</f>
        <v>56.268334844222132</v>
      </c>
      <c r="AD84" s="47">
        <f t="shared" ref="AD84" si="454">(AD83-AD$3)^2</f>
        <v>130.49303181424204</v>
      </c>
      <c r="AE84" s="47">
        <f t="shared" ref="AE84" si="455">(AE83-AE$3)^2</f>
        <v>233.32516164113403</v>
      </c>
      <c r="AF84" s="48">
        <f t="shared" ref="AF84" si="456">(AF83-AF$3)^2</f>
        <v>370.97481149826143</v>
      </c>
    </row>
    <row r="85" spans="1:32" ht="15.75" thickBot="1" x14ac:dyDescent="0.3">
      <c r="A85" s="19" t="s">
        <v>30</v>
      </c>
      <c r="B85" s="20">
        <f>(B84/$AF$3)*100</f>
        <v>-57.054484617226123</v>
      </c>
      <c r="C85" s="29">
        <f>((C84)/($AF$3-$AA$3))*100</f>
        <v>-51.551279331317346</v>
      </c>
      <c r="D85" s="4" t="s">
        <v>10</v>
      </c>
      <c r="E85" s="5">
        <f>SUM(F85:AA85)</f>
        <v>86.177899365773442</v>
      </c>
      <c r="F85">
        <f>SQRT(F84)</f>
        <v>3.0116599527297092E-3</v>
      </c>
      <c r="G85">
        <f t="shared" ref="G85" si="457">SQRT(G84)</f>
        <v>2.019309612431807E-3</v>
      </c>
      <c r="H85">
        <f t="shared" ref="H85" si="458">SQRT(H84)</f>
        <v>3.474618820606401E-5</v>
      </c>
      <c r="I85">
        <f t="shared" ref="I85" si="459">SQRT(I84)</f>
        <v>1.9398356326542077E-3</v>
      </c>
      <c r="J85">
        <f t="shared" ref="J85" si="460">SQRT(J84)</f>
        <v>2.8969112729156747E-3</v>
      </c>
      <c r="K85">
        <f t="shared" ref="K85" si="461">SQRT(K84)</f>
        <v>8.8660714331235662E-3</v>
      </c>
      <c r="L85">
        <f t="shared" ref="L85" si="462">SQRT(L84)</f>
        <v>1.4521754221915741E-2</v>
      </c>
      <c r="M85">
        <f t="shared" ref="M85" si="463">SQRT(M84)</f>
        <v>2.496014053365116E-2</v>
      </c>
      <c r="N85">
        <f t="shared" ref="N85" si="464">SQRT(N84)</f>
        <v>3.8960804746926488E-2</v>
      </c>
      <c r="O85">
        <f t="shared" ref="O85" si="465">SQRT(O84)</f>
        <v>2.1774068557842363E-2</v>
      </c>
      <c r="P85">
        <f t="shared" ref="P85" si="466">SQRT(P84)</f>
        <v>9.3168827009781713E-2</v>
      </c>
      <c r="Q85">
        <f t="shared" ref="Q85" si="467">SQRT(Q84)</f>
        <v>0.46994015723282073</v>
      </c>
      <c r="R85">
        <f t="shared" ref="R85" si="468">SQRT(R84)</f>
        <v>2.5200077036450099</v>
      </c>
      <c r="S85">
        <f t="shared" ref="S85" si="469">SQRT(S84)</f>
        <v>5.9493816293478785</v>
      </c>
      <c r="T85">
        <f t="shared" ref="T85" si="470">SQRT(T84)</f>
        <v>6.8164281346041484</v>
      </c>
      <c r="U85">
        <f t="shared" ref="U85" si="471">SQRT(U84)</f>
        <v>8.2097687201851581</v>
      </c>
      <c r="V85">
        <f t="shared" ref="V85" si="472">SQRT(V84)</f>
        <v>10.876454295385489</v>
      </c>
      <c r="W85">
        <f t="shared" ref="W85" si="473">SQRT(W84)</f>
        <v>11.179703520553218</v>
      </c>
      <c r="X85">
        <f t="shared" ref="X85" si="474">SQRT(X84)</f>
        <v>11.008139095710035</v>
      </c>
      <c r="Y85">
        <f t="shared" ref="Y85" si="475">SQRT(Y84)</f>
        <v>10.403202192292435</v>
      </c>
      <c r="Z85">
        <f t="shared" ref="Z85" si="476">SQRT(Z84)</f>
        <v>9.2924340993305705</v>
      </c>
      <c r="AA85">
        <f t="shared" ref="AA85" si="477">SQRT(AA84)</f>
        <v>9.2402856883244837</v>
      </c>
      <c r="AB85" s="43">
        <f t="shared" ref="AB85" si="478">SQRT(AB84)</f>
        <v>6.5577217223114017</v>
      </c>
      <c r="AC85" s="44">
        <f t="shared" ref="AC85" si="479">SQRT(AC84)</f>
        <v>7.5012222233594796</v>
      </c>
      <c r="AD85" s="44">
        <f t="shared" ref="AD85" si="480">SQRT(AD84)</f>
        <v>11.423354665519321</v>
      </c>
      <c r="AE85" s="44">
        <f t="shared" ref="AE85" si="481">SQRT(AE84)</f>
        <v>15.274984832762815</v>
      </c>
      <c r="AF85" s="45">
        <f t="shared" ref="AF85" si="482">SQRT(AF84)</f>
        <v>19.260706412233727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4.4908999999999998E-2</v>
      </c>
      <c r="B2" s="61">
        <f>'Models check 1995-2017-2022'!$F$4</f>
        <v>4.7833411111111113E-2</v>
      </c>
      <c r="C2" s="61">
        <f>'Models check 1995-2017-2022'!$G$4</f>
        <v>5.6997244444444449E-2</v>
      </c>
      <c r="D2" s="61">
        <f>'Models check 1995-2017-2022'!$H$4</f>
        <v>6.7151500000000003E-2</v>
      </c>
      <c r="E2" s="61">
        <f>'Models check 1995-2017-2022'!$I$4</f>
        <v>8.0289055555555572E-2</v>
      </c>
      <c r="F2" s="61">
        <f>'Models check 1995-2017-2022'!$J$4</f>
        <v>7.4515250000000005E-2</v>
      </c>
      <c r="G2" s="61">
        <f>'Models check 1995-2017-2022'!$K$4</f>
        <v>0.1942865</v>
      </c>
      <c r="H2" s="61">
        <f>'Models check 1995-2017-2022'!$L$4</f>
        <v>0.31479300555555562</v>
      </c>
      <c r="I2" s="61">
        <f>'Models check 1995-2017-2022'!$M$4</f>
        <v>0.4688157444444444</v>
      </c>
      <c r="J2" s="61">
        <f>'Models check 1995-2017-2022'!$N$4</f>
        <v>0.75098587288888896</v>
      </c>
      <c r="K2" s="61">
        <f>'Models check 1995-2017-2022'!$O$4</f>
        <v>1.5125292461111111</v>
      </c>
      <c r="L2" s="61">
        <f>'Models check 1995-2017-2022'!$P$4</f>
        <v>2.5696538138888889</v>
      </c>
      <c r="M2" s="61">
        <f>'Models check 1995-2017-2022'!$Q$4</f>
        <v>3.8781358194444442</v>
      </c>
      <c r="N2" s="61">
        <f>'Models check 1995-2017-2022'!$R$4</f>
        <v>7.5893511322222222</v>
      </c>
      <c r="O2" s="61">
        <f>'Models check 1995-2017-2022'!$S$4</f>
        <v>14.32391649666268</v>
      </c>
      <c r="P2" s="61">
        <f>'Models check 1995-2017-2022'!$T$4</f>
        <v>23.49694855276784</v>
      </c>
      <c r="Q2" s="61">
        <f>'Models check 1995-2017-2022'!$U$4</f>
        <v>47.169829848214562</v>
      </c>
      <c r="R2" s="61">
        <f>'Models check 1995-2017-2022'!$V$4</f>
        <v>72.209920163895447</v>
      </c>
      <c r="S2" s="61">
        <f>'Models check 1995-2017-2022'!$W$4</f>
        <v>86.539293843353136</v>
      </c>
      <c r="T2" s="61">
        <f>'Models check 1995-2017-2022'!$X$4</f>
        <v>98.23745086832993</v>
      </c>
      <c r="U2" s="61">
        <f>'Models check 1995-2017-2022'!$Y$4</f>
        <v>109.12889129282949</v>
      </c>
      <c r="V2" s="61">
        <f>'Models check 1995-2017-2022'!$Z$4</f>
        <v>113.33675806052599</v>
      </c>
      <c r="W2" s="61">
        <f>'Models check 1995-2017-2022'!$AA$4</f>
        <v>123.6098622674243</v>
      </c>
      <c r="X2" s="61">
        <f>'Models check 1995-2017-2022'!$AB$4</f>
        <v>137.07028077749499</v>
      </c>
      <c r="Y2" s="61">
        <f>'Models check 1995-2017-2022'!$AC$4</f>
        <v>151.15856223130299</v>
      </c>
      <c r="Z2" s="61">
        <f>'Models check 1995-2017-2022'!$AD$4</f>
        <v>176.52050900938389</v>
      </c>
      <c r="AA2" s="61">
        <f>'Models check 1995-2017-2022'!$AE$4</f>
        <v>198.72932143421099</v>
      </c>
      <c r="AB2" s="61">
        <f>'Models check 1995-2017-2022'!$AF$4</f>
        <v>246.43538769986671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4.4908999999999998E-2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4.7833411111111113E-2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5.6997244444444449E-2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6.7151500000000003E-2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8.0289055555555572E-2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7.4515250000000005E-2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0.1942865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0.31479300555555562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0.4688157444444444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0.75098587288888896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1.5125292461111111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2.5696538138888889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3.8781358194444442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7.5893511322222222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14.32391649666268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23.49694855276784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47.169829848214562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72.209920163895447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86.539293843353136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98.23745086832993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109.12889129282949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113.33675806052599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123.6098622674243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137.07028077749499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151.15856223130299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176.52050900938389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198.72932143421099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246.43538769986671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1.4999999999999999E-2</v>
      </c>
      <c r="F3" s="7">
        <f>'Models check 1995-2017-2022'!F3</f>
        <v>1.2E-2</v>
      </c>
      <c r="G3" s="7">
        <f>'Models check 1995-2017-2022'!G3</f>
        <v>1.2999999999999999E-2</v>
      </c>
      <c r="H3" s="7">
        <f>'Models check 1995-2017-2022'!H3</f>
        <v>1.4999999999999999E-2</v>
      </c>
      <c r="I3" s="7">
        <f>'Models check 1995-2017-2022'!I3</f>
        <v>1.7000000000000001E-2</v>
      </c>
      <c r="J3" s="7">
        <f>'Models check 1995-2017-2022'!J3</f>
        <v>1.7999999999999999E-2</v>
      </c>
      <c r="K3" s="7">
        <f>'Models check 1995-2017-2022'!K3</f>
        <v>2.4E-2</v>
      </c>
      <c r="L3" s="7">
        <f>'Models check 1995-2017-2022'!L3</f>
        <v>0.03</v>
      </c>
      <c r="M3" s="7">
        <f>'Models check 1995-2017-2022'!M3</f>
        <v>4.1000000000000002E-2</v>
      </c>
      <c r="N3" s="7">
        <f>'Models check 1995-2017-2022'!N3</f>
        <v>5.6000000000000001E-2</v>
      </c>
      <c r="O3" s="7">
        <f>'Models check 1995-2017-2022'!O3</f>
        <v>4.1000000000000002E-2</v>
      </c>
      <c r="P3" s="7">
        <f>'Models check 1995-2017-2022'!P3</f>
        <v>0.11899999999999999</v>
      </c>
      <c r="Q3" s="7">
        <f>'Models check 1995-2017-2022'!Q3</f>
        <v>0.50800000000000001</v>
      </c>
      <c r="R3" s="7">
        <f>'Models check 1995-2017-2022'!R3</f>
        <v>2.5779999999999998</v>
      </c>
      <c r="S3" s="7">
        <f>'Models check 1995-2017-2022'!S3</f>
        <v>6.0669346733668359</v>
      </c>
      <c r="T3" s="7">
        <f>'Models check 1995-2017-2022'!T3</f>
        <v>7.0644286432160808</v>
      </c>
      <c r="U3" s="7">
        <f>'Models check 1995-2017-2022'!U3</f>
        <v>8.6795362836023635</v>
      </c>
      <c r="V3" s="7">
        <f>'Models check 1995-2017-2022'!V3</f>
        <v>11.9659094536435</v>
      </c>
      <c r="W3" s="7">
        <f>'Models check 1995-2017-2022'!W3</f>
        <v>13.1108891313</v>
      </c>
      <c r="X3" s="7">
        <f>'Models check 1995-2017-2022'!X3</f>
        <v>13.673026814443601</v>
      </c>
      <c r="Y3" s="7">
        <f>'Models check 1995-2017-2022'!Y3</f>
        <v>13.85842969221653</v>
      </c>
      <c r="Z3" s="7">
        <f>'Models check 1995-2017-2022'!Z3</f>
        <v>13.641700675799999</v>
      </c>
      <c r="AA3" s="7">
        <f>'Models check 1995-2017-2022'!AA3</f>
        <v>14.320671170000001</v>
      </c>
      <c r="AB3" s="36">
        <f>'Models check 1995-2017-2022'!AB3</f>
        <v>12.744</v>
      </c>
      <c r="AC3" s="7">
        <f>'Models check 1995-2017-2022'!AC3</f>
        <v>15.10828678</v>
      </c>
      <c r="AD3" s="7">
        <f>'Models check 1995-2017-2022'!AD3</f>
        <v>20.667141139999998</v>
      </c>
      <c r="AE3" s="7">
        <f>'Models check 1995-2017-2022'!AE3</f>
        <v>27.097999999999999</v>
      </c>
      <c r="AF3" s="37">
        <f>'Models check 1995-2017-2022'!AF3</f>
        <v>33.758444303637539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-2.9999999999999992E-3</v>
      </c>
      <c r="G8" s="3">
        <f t="shared" ref="G8:AF8" si="0">G$3-F$3</f>
        <v>9.9999999999999915E-4</v>
      </c>
      <c r="H8" s="3">
        <f t="shared" si="0"/>
        <v>2E-3</v>
      </c>
      <c r="I8" s="3">
        <f t="shared" si="0"/>
        <v>2.0000000000000018E-3</v>
      </c>
      <c r="J8" s="3">
        <f t="shared" si="0"/>
        <v>9.9999999999999742E-4</v>
      </c>
      <c r="K8" s="3">
        <f t="shared" si="0"/>
        <v>6.0000000000000019E-3</v>
      </c>
      <c r="L8" s="3">
        <f t="shared" si="0"/>
        <v>5.9999999999999984E-3</v>
      </c>
      <c r="M8" s="3">
        <f t="shared" si="0"/>
        <v>1.1000000000000003E-2</v>
      </c>
      <c r="N8" s="3">
        <f t="shared" si="0"/>
        <v>1.4999999999999999E-2</v>
      </c>
      <c r="O8" s="3">
        <f t="shared" si="0"/>
        <v>-1.4999999999999999E-2</v>
      </c>
      <c r="P8" s="3">
        <f t="shared" si="0"/>
        <v>7.7999999999999986E-2</v>
      </c>
      <c r="Q8" s="3">
        <f t="shared" si="0"/>
        <v>0.38900000000000001</v>
      </c>
      <c r="R8" s="3">
        <f t="shared" si="0"/>
        <v>2.0699999999999998</v>
      </c>
      <c r="S8" s="3">
        <f t="shared" si="0"/>
        <v>3.488934673366836</v>
      </c>
      <c r="T8" s="3">
        <f t="shared" si="0"/>
        <v>0.99749396984924488</v>
      </c>
      <c r="U8" s="3">
        <f t="shared" si="0"/>
        <v>1.6151076403862827</v>
      </c>
      <c r="V8" s="3">
        <f t="shared" si="0"/>
        <v>3.286373170041136</v>
      </c>
      <c r="W8" s="3">
        <f t="shared" si="0"/>
        <v>1.1449796776565009</v>
      </c>
      <c r="X8" s="3">
        <f t="shared" si="0"/>
        <v>0.56213768314360024</v>
      </c>
      <c r="Y8" s="3">
        <f t="shared" si="0"/>
        <v>0.18540287777292974</v>
      </c>
      <c r="Z8" s="3">
        <f t="shared" si="0"/>
        <v>-0.21672901641653119</v>
      </c>
      <c r="AA8" s="3">
        <f t="shared" si="0"/>
        <v>0.67897049420000144</v>
      </c>
      <c r="AB8" s="46">
        <f t="shared" si="0"/>
        <v>-1.5766711700000009</v>
      </c>
      <c r="AC8" s="47">
        <f t="shared" si="0"/>
        <v>2.3642867800000005</v>
      </c>
      <c r="AD8" s="47">
        <f t="shared" si="0"/>
        <v>5.558854359999998</v>
      </c>
      <c r="AE8" s="47">
        <f t="shared" si="0"/>
        <v>6.4308588600000007</v>
      </c>
      <c r="AF8" s="48">
        <f t="shared" si="0"/>
        <v>6.66044430363754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3.0328643555684383</v>
      </c>
      <c r="G9">
        <f>$A9*$C9+($B9-$A9)*F$10-($B9/$C9)*(F$10^2)</f>
        <v>3.6597254191708131</v>
      </c>
      <c r="H9">
        <f t="shared" ref="H9:AF9" si="1">$A9*$C9+($B9-$A9)*G$10-($B9/$C9)*(G$10^2)</f>
        <v>4.4148710374794105</v>
      </c>
      <c r="I9">
        <f t="shared" si="1"/>
        <v>5.3239685183221637</v>
      </c>
      <c r="J9">
        <f t="shared" si="1"/>
        <v>6.4175529493586696</v>
      </c>
      <c r="K9">
        <f t="shared" si="1"/>
        <v>7.731827120310574</v>
      </c>
      <c r="L9">
        <f t="shared" si="1"/>
        <v>9.3095345405941465</v>
      </c>
      <c r="M9">
        <f t="shared" si="1"/>
        <v>11.200881470592192</v>
      </c>
      <c r="N9">
        <f t="shared" si="1"/>
        <v>13.464463507698062</v>
      </c>
      <c r="O9">
        <f t="shared" si="1"/>
        <v>16.168122515151378</v>
      </c>
      <c r="P9">
        <f t="shared" si="1"/>
        <v>19.389617558337534</v>
      </c>
      <c r="Q9">
        <f t="shared" si="1"/>
        <v>23.216935762805381</v>
      </c>
      <c r="R9">
        <f t="shared" si="1"/>
        <v>27.747992693654098</v>
      </c>
      <c r="S9">
        <f t="shared" si="1"/>
        <v>33.089375551205528</v>
      </c>
      <c r="T9">
        <f t="shared" si="1"/>
        <v>39.353668422155856</v>
      </c>
      <c r="U9">
        <f t="shared" si="1"/>
        <v>46.65477645947211</v>
      </c>
      <c r="V9">
        <f t="shared" si="1"/>
        <v>55.100557102023579</v>
      </c>
      <c r="W9">
        <f t="shared" si="1"/>
        <v>64.782012626626312</v>
      </c>
      <c r="X9">
        <f t="shared" si="1"/>
        <v>75.758367722442813</v>
      </c>
      <c r="Y9">
        <f t="shared" si="1"/>
        <v>88.037648335209923</v>
      </c>
      <c r="Z9">
        <f t="shared" si="1"/>
        <v>101.55302043145089</v>
      </c>
      <c r="AA9">
        <f t="shared" si="1"/>
        <v>116.13626692972881</v>
      </c>
      <c r="AB9" s="43">
        <f>$A9*$C9+($B9-$A9)*AA$10-($B9/$C9)*(AA$10^2)</f>
        <v>131.49144407550241</v>
      </c>
      <c r="AC9" s="44">
        <f t="shared" si="1"/>
        <v>147.17386243949284</v>
      </c>
      <c r="AD9" s="44">
        <f t="shared" si="1"/>
        <v>162.58166894308152</v>
      </c>
      <c r="AE9" s="44">
        <f t="shared" si="1"/>
        <v>176.9686229891152</v>
      </c>
      <c r="AF9" s="45">
        <f t="shared" si="1"/>
        <v>189.48592684384022</v>
      </c>
      <c r="AG9" s="45">
        <f t="shared" ref="AG9" si="2">$A9*$C9+($B9-$A9)*AF$10-($B9/$C9)*(AF$10^2)</f>
        <v>199.25691797645743</v>
      </c>
      <c r="AH9" s="45">
        <f t="shared" ref="AH9" si="3">$A9*$C9+($B9-$A9)*AG$10-($B9/$C9)*(AG$10^2)</f>
        <v>205.48052923453648</v>
      </c>
      <c r="AI9" s="45">
        <f t="shared" ref="AI9" si="4">$A9*$C9+($B9-$A9)*AH$10-($B9/$C9)*(AH$10^2)</f>
        <v>207.54887241704787</v>
      </c>
      <c r="AJ9" s="45">
        <f t="shared" ref="AJ9" si="5">$A9*$C9+($B9-$A9)*AI$10-($B9/$C9)*(AI$10^2)</f>
        <v>205.15458568782512</v>
      </c>
      <c r="AK9" s="45">
        <f t="shared" ref="AK9" si="6">$A9*$C9+($B9-$A9)*AJ$10-($B9/$C9)*(AJ$10^2)</f>
        <v>198.35968832148558</v>
      </c>
      <c r="AL9" s="45">
        <f t="shared" ref="AL9" si="7">$A9*$C9+($B9-$A9)*AK$10-($B9/$C9)*(AK$10^2)</f>
        <v>187.60361209234986</v>
      </c>
      <c r="AM9" s="45">
        <f t="shared" ref="AM9" si="8">$A9*$C9+($B9-$A9)*AL$10-($B9/$C9)*(AL$10^2)</f>
        <v>173.64376045090091</v>
      </c>
      <c r="AN9" s="69">
        <f t="shared" ref="AN9" si="9">$A9*$C9+($B9-$A9)*AM$10-($B9/$C9)*(AM$10^2)</f>
        <v>157.44191846917175</v>
      </c>
      <c r="AO9" s="45">
        <f t="shared" ref="AO9" si="10">$A9*$C9+($B9-$A9)*AN$10-($B9/$C9)*(AN$10^2)</f>
        <v>140.02550247256977</v>
      </c>
      <c r="AP9" s="45">
        <f t="shared" ref="AP9" si="11">$A9*$C9+($B9-$A9)*AO$10-($B9/$C9)*(AO$10^2)</f>
        <v>122.35721188730736</v>
      </c>
      <c r="AQ9" s="45">
        <f t="shared" ref="AQ9" si="12">$A9*$C9+($B9-$A9)*AP$10-($B9/$C9)*(AP$10^2)</f>
        <v>105.23919332048115</v>
      </c>
      <c r="AR9" s="45">
        <f t="shared" ref="AR9" si="13">$A9*$C9+($B9-$A9)*AQ$10-($B9/$C9)*(AQ$10^2)</f>
        <v>89.263300222553084</v>
      </c>
      <c r="AS9" s="45">
        <f t="shared" ref="AS9" si="14">$A9*$C9+($B9-$A9)*AR$10-($B9/$C9)*(AR$10^2)</f>
        <v>74.804587752944144</v>
      </c>
      <c r="AT9" s="45">
        <f t="shared" ref="AT9" si="15">$A9*$C9+($B9-$A9)*AS$10-($B9/$C9)*(AS$10^2)</f>
        <v>62.045978924320707</v>
      </c>
      <c r="AU9" s="45">
        <f t="shared" ref="AU9" si="16">$A9*$C9+($B9-$A9)*AT$10-($B9/$C9)*(AT$10^2)</f>
        <v>51.019377702441034</v>
      </c>
      <c r="AV9" s="45">
        <f t="shared" ref="AV9" si="17">$A9*$C9+($B9-$A9)*AU$10-($B9/$C9)*(AU$10^2)</f>
        <v>41.650686458375162</v>
      </c>
      <c r="AW9" s="45">
        <f t="shared" ref="AW9" si="18">$A9*$C9+($B9-$A9)*AV$10-($B9/$C9)*(AV$10^2)</f>
        <v>33.800498155228411</v>
      </c>
      <c r="AX9" s="69">
        <f t="shared" ref="AX9" si="19">$A9*$C9+($B9-$A9)*AW$10-($B9/$C9)*(AW$10^2)</f>
        <v>27.296505374621233</v>
      </c>
      <c r="AY9" s="45">
        <f t="shared" ref="AY9" si="20">$A9*$C9+($B9-$A9)*AX$10-($B9/$C9)*(AX$10^2)</f>
        <v>21.956805921818273</v>
      </c>
      <c r="AZ9" s="45">
        <f t="shared" ref="AZ9" si="21">$A9*$C9+($B9-$A9)*AY$10-($B9/$C9)*(AY$10^2)</f>
        <v>17.605089278347123</v>
      </c>
      <c r="BA9" s="45">
        <f t="shared" ref="BA9" si="22">$A9*$C9+($B9-$A9)*AZ$10-($B9/$C9)*(AZ$10^2)</f>
        <v>14.079431396377572</v>
      </c>
      <c r="BB9" s="45">
        <f t="shared" ref="BB9" si="23">$A9*$C9+($B9-$A9)*BA$10-($B9/$C9)*(BA$10^2)</f>
        <v>11.236502789786414</v>
      </c>
      <c r="BC9" s="45">
        <f t="shared" ref="BC9" si="24">$A9*$C9+($B9-$A9)*BB$10-($B9/$C9)*(BB$10^2)</f>
        <v>8.9527426007938402</v>
      </c>
      <c r="BD9" s="45">
        <f t="shared" ref="BD9" si="25">$A9*$C9+($B9-$A9)*BC$10-($B9/$C9)*(BC$10^2)</f>
        <v>7.1236912978015425</v>
      </c>
      <c r="BE9" s="45">
        <f t="shared" ref="BE9" si="26">$A9*$C9+($B9-$A9)*BD$10-($B9/$C9)*(BD$10^2)</f>
        <v>5.6623266902311116</v>
      </c>
      <c r="BF9" s="45">
        <f t="shared" ref="BF9" si="27">$A9*$C9+($B9-$A9)*BE$10-($B9/$C9)*(BE$10^2)</f>
        <v>4.4969620595053357</v>
      </c>
      <c r="BG9" s="45">
        <f t="shared" ref="BG9" si="28">$A9*$C9+($B9-$A9)*BF$10-($B9/$C9)*(BF$10^2)</f>
        <v>3.5690519397835487</v>
      </c>
      <c r="BH9" s="69">
        <f t="shared" ref="BH9" si="29">$A9*$C9+($B9-$A9)*BG$10-($B9/$C9)*(BG$10^2)</f>
        <v>2.8311025863330315</v>
      </c>
    </row>
    <row r="10" spans="1:60" ht="15.75" thickBot="1" x14ac:dyDescent="0.3">
      <c r="A10" s="13" t="s">
        <v>68</v>
      </c>
      <c r="B10" s="65">
        <f>AN10</f>
        <v>3113.7504609701664</v>
      </c>
      <c r="C10" s="74">
        <f>AN10/$AN$4</f>
        <v>9.3028606421866236E-2</v>
      </c>
      <c r="D10" s="4" t="s">
        <v>8</v>
      </c>
      <c r="F10" s="6">
        <f>E$3+F9</f>
        <v>3.0478643555684384</v>
      </c>
      <c r="G10" s="6">
        <f>F10+G9</f>
        <v>6.707589774739251</v>
      </c>
      <c r="H10" s="6">
        <f t="shared" ref="H10:AF10" si="30">G10+H9</f>
        <v>11.122460812218662</v>
      </c>
      <c r="I10" s="6">
        <f t="shared" si="30"/>
        <v>16.446429330540827</v>
      </c>
      <c r="J10" s="6">
        <f t="shared" si="30"/>
        <v>22.863982279899496</v>
      </c>
      <c r="K10" s="6">
        <f t="shared" si="30"/>
        <v>30.595809400210069</v>
      </c>
      <c r="L10" s="6">
        <f t="shared" si="30"/>
        <v>39.905343940804215</v>
      </c>
      <c r="M10" s="6">
        <f t="shared" si="30"/>
        <v>51.106225411396409</v>
      </c>
      <c r="N10" s="6">
        <f t="shared" si="30"/>
        <v>64.570688919094465</v>
      </c>
      <c r="O10" s="6">
        <f t="shared" si="30"/>
        <v>80.738811434245846</v>
      </c>
      <c r="P10" s="6">
        <f t="shared" si="30"/>
        <v>100.12842899258338</v>
      </c>
      <c r="Q10" s="6">
        <f t="shared" si="30"/>
        <v>123.34536475538876</v>
      </c>
      <c r="R10" s="6">
        <f t="shared" si="30"/>
        <v>151.09335744904286</v>
      </c>
      <c r="S10" s="6">
        <f t="shared" si="30"/>
        <v>184.18273300024839</v>
      </c>
      <c r="T10" s="6">
        <f t="shared" si="30"/>
        <v>223.53640142240425</v>
      </c>
      <c r="U10" s="6">
        <f t="shared" si="30"/>
        <v>270.19117788187634</v>
      </c>
      <c r="V10" s="6">
        <f t="shared" si="30"/>
        <v>325.29173498389991</v>
      </c>
      <c r="W10" s="6">
        <f t="shared" si="30"/>
        <v>390.0737476105262</v>
      </c>
      <c r="X10" s="6">
        <f t="shared" si="30"/>
        <v>465.83211533296901</v>
      </c>
      <c r="Y10" s="6">
        <f t="shared" si="30"/>
        <v>553.86976366817896</v>
      </c>
      <c r="Z10" s="6">
        <f t="shared" si="30"/>
        <v>655.42278409962989</v>
      </c>
      <c r="AA10" s="6">
        <f t="shared" si="30"/>
        <v>771.55905102935867</v>
      </c>
      <c r="AB10" s="49">
        <f t="shared" si="30"/>
        <v>903.05049510486106</v>
      </c>
      <c r="AC10" s="50">
        <f t="shared" si="30"/>
        <v>1050.224357544354</v>
      </c>
      <c r="AD10" s="50">
        <f t="shared" si="30"/>
        <v>1212.8060264874355</v>
      </c>
      <c r="AE10" s="50">
        <f t="shared" si="30"/>
        <v>1389.7746494765506</v>
      </c>
      <c r="AF10" s="51">
        <f t="shared" si="30"/>
        <v>1579.2605763203908</v>
      </c>
      <c r="AG10" s="51">
        <f t="shared" ref="AG10" si="31">AF10+AG9</f>
        <v>1778.5174942968483</v>
      </c>
      <c r="AH10" s="51">
        <f t="shared" ref="AH10" si="32">AG10+AH9</f>
        <v>1983.9980235313849</v>
      </c>
      <c r="AI10" s="51">
        <f t="shared" ref="AI10" si="33">AH10+AI9</f>
        <v>2191.5468959484328</v>
      </c>
      <c r="AJ10" s="51">
        <f t="shared" ref="AJ10" si="34">AI10+AJ9</f>
        <v>2396.701481636258</v>
      </c>
      <c r="AK10" s="51">
        <f t="shared" ref="AK10" si="35">AJ10+AK9</f>
        <v>2595.0611699577435</v>
      </c>
      <c r="AL10" s="51">
        <f t="shared" ref="AL10" si="36">AK10+AL9</f>
        <v>2782.6647820500934</v>
      </c>
      <c r="AM10" s="51">
        <f t="shared" ref="AM10" si="37">AL10+AM9</f>
        <v>2956.3085425009945</v>
      </c>
      <c r="AN10" s="70">
        <f t="shared" ref="AN10" si="38">AM10+AN9</f>
        <v>3113.7504609701664</v>
      </c>
      <c r="AO10" s="51">
        <f t="shared" ref="AO10" si="39">AN10+AO9</f>
        <v>3253.7759634427362</v>
      </c>
      <c r="AP10" s="51">
        <f t="shared" ref="AP10" si="40">AO10+AP9</f>
        <v>3376.1331753300437</v>
      </c>
      <c r="AQ10" s="51">
        <f t="shared" ref="AQ10" si="41">AP10+AQ9</f>
        <v>3481.372368650525</v>
      </c>
      <c r="AR10" s="51">
        <f t="shared" ref="AR10" si="42">AQ10+AR9</f>
        <v>3570.635668873078</v>
      </c>
      <c r="AS10" s="51">
        <f t="shared" ref="AS10" si="43">AR10+AS9</f>
        <v>3645.4402566260223</v>
      </c>
      <c r="AT10" s="51">
        <f t="shared" ref="AT10" si="44">AS10+AT9</f>
        <v>3707.4862355503428</v>
      </c>
      <c r="AU10" s="51">
        <f t="shared" ref="AU10" si="45">AT10+AU9</f>
        <v>3758.5056132527839</v>
      </c>
      <c r="AV10" s="51">
        <f t="shared" ref="AV10" si="46">AU10+AV9</f>
        <v>3800.1562997111591</v>
      </c>
      <c r="AW10" s="51">
        <f t="shared" ref="AW10" si="47">AV10+AW9</f>
        <v>3833.9567978663877</v>
      </c>
      <c r="AX10" s="70">
        <f t="shared" ref="AX10" si="48">AW10+AX9</f>
        <v>3861.2533032410088</v>
      </c>
      <c r="AY10" s="51">
        <f t="shared" ref="AY10" si="49">AX10+AY9</f>
        <v>3883.2101091628269</v>
      </c>
      <c r="AZ10" s="51">
        <f t="shared" ref="AZ10" si="50">AY10+AZ9</f>
        <v>3900.8151984411743</v>
      </c>
      <c r="BA10" s="51">
        <f t="shared" ref="BA10" si="51">AZ10+BA9</f>
        <v>3914.8946298375517</v>
      </c>
      <c r="BB10" s="51">
        <f t="shared" ref="BB10" si="52">BA10+BB9</f>
        <v>3926.131132627338</v>
      </c>
      <c r="BC10" s="51">
        <f t="shared" ref="BC10" si="53">BB10+BC9</f>
        <v>3935.083875228132</v>
      </c>
      <c r="BD10" s="51">
        <f t="shared" ref="BD10" si="54">BC10+BD9</f>
        <v>3942.2075665259335</v>
      </c>
      <c r="BE10" s="51">
        <f t="shared" ref="BE10" si="55">BD10+BE9</f>
        <v>3947.8698932161647</v>
      </c>
      <c r="BF10" s="51">
        <f t="shared" ref="BF10" si="56">BE10+BF9</f>
        <v>3952.3668552756699</v>
      </c>
      <c r="BG10" s="51">
        <f t="shared" ref="BG10" si="57">BF10+BG9</f>
        <v>3955.9359072154534</v>
      </c>
      <c r="BH10" s="70">
        <f t="shared" ref="BH10" si="58">BG10+BH9</f>
        <v>3958.7670098017866</v>
      </c>
    </row>
    <row r="11" spans="1:60" ht="15.75" thickBot="1" x14ac:dyDescent="0.3">
      <c r="A11" s="13" t="s">
        <v>69</v>
      </c>
      <c r="B11" s="17">
        <f>AX10</f>
        <v>3861.2533032410088</v>
      </c>
      <c r="C11" s="73">
        <f>AX10/$AX$4</f>
        <v>9.7960396438107208E-2</v>
      </c>
      <c r="D11" s="4" t="s">
        <v>9</v>
      </c>
      <c r="E11" s="5">
        <f>SUM(F11:AF11)</f>
        <v>9463294.9221788328</v>
      </c>
      <c r="F11">
        <f>(F10-F3)^2</f>
        <v>9.2164723854109702</v>
      </c>
      <c r="G11">
        <f t="shared" ref="G11:AF11" si="59">(G10-G3)^2</f>
        <v>44.817532252043335</v>
      </c>
      <c r="H11">
        <f t="shared" si="59"/>
        <v>123.37568569497326</v>
      </c>
      <c r="I11">
        <f t="shared" si="59"/>
        <v>269.92614812723519</v>
      </c>
      <c r="J11">
        <f t="shared" si="59"/>
        <v>521.93890633348167</v>
      </c>
      <c r="K11">
        <f t="shared" si="59"/>
        <v>934.63553000277261</v>
      </c>
      <c r="L11">
        <f t="shared" si="59"/>
        <v>1590.0430543974314</v>
      </c>
      <c r="M11">
        <f t="shared" si="59"/>
        <v>2607.6572463167258</v>
      </c>
      <c r="N11">
        <f t="shared" si="59"/>
        <v>4162.1450863275304</v>
      </c>
      <c r="O11">
        <f t="shared" si="59"/>
        <v>6512.1367702771004</v>
      </c>
      <c r="P11">
        <f t="shared" si="59"/>
        <v>10001.885887422577</v>
      </c>
      <c r="Q11">
        <f t="shared" si="59"/>
        <v>15089.018180048426</v>
      </c>
      <c r="R11">
        <f t="shared" si="59"/>
        <v>22056.811398216967</v>
      </c>
      <c r="S11">
        <f t="shared" si="59"/>
        <v>31725.237613622343</v>
      </c>
      <c r="T11">
        <f t="shared" si="59"/>
        <v>46860.114998913588</v>
      </c>
      <c r="U11">
        <f t="shared" si="59"/>
        <v>68388.338691424098</v>
      </c>
      <c r="V11">
        <f t="shared" si="59"/>
        <v>98173.072944216678</v>
      </c>
      <c r="W11">
        <f t="shared" si="59"/>
        <v>142100.99667282912</v>
      </c>
      <c r="X11">
        <f t="shared" si="59"/>
        <v>204447.84132990372</v>
      </c>
      <c r="Y11">
        <f t="shared" si="59"/>
        <v>291612.24082249845</v>
      </c>
      <c r="Z11">
        <f t="shared" si="59"/>
        <v>411882.95904066483</v>
      </c>
      <c r="AA11">
        <f t="shared" si="59"/>
        <v>573409.96393202641</v>
      </c>
      <c r="AB11" s="43">
        <f t="shared" si="59"/>
        <v>792645.65522590198</v>
      </c>
      <c r="AC11" s="44">
        <f t="shared" si="59"/>
        <v>1071465.2799546351</v>
      </c>
      <c r="AD11" s="44">
        <f t="shared" si="59"/>
        <v>1421195.121957426</v>
      </c>
      <c r="AE11" s="44">
        <f t="shared" si="59"/>
        <v>1856887.6510286382</v>
      </c>
      <c r="AF11" s="45">
        <f t="shared" si="59"/>
        <v>2388576.8400683296</v>
      </c>
    </row>
    <row r="12" spans="1:60" ht="15.75" thickBot="1" x14ac:dyDescent="0.3">
      <c r="A12" s="13" t="s">
        <v>70</v>
      </c>
      <c r="B12" s="66">
        <f>BH10</f>
        <v>3958.7670098017866</v>
      </c>
      <c r="C12" s="75">
        <f>BH10/$BH$4</f>
        <v>8.7270454354828886E-2</v>
      </c>
      <c r="D12" s="4" t="s">
        <v>10</v>
      </c>
      <c r="E12" s="5">
        <f>SUM(F12:AF12)</f>
        <v>10461.518572057188</v>
      </c>
      <c r="F12">
        <f>SQRT(F11)</f>
        <v>3.0358643555684384</v>
      </c>
      <c r="G12">
        <f t="shared" ref="G12:AF12" si="60">SQRT(G11)</f>
        <v>6.6945897747392511</v>
      </c>
      <c r="H12">
        <f t="shared" si="60"/>
        <v>11.107460812218662</v>
      </c>
      <c r="I12">
        <f t="shared" si="60"/>
        <v>16.429429330540827</v>
      </c>
      <c r="J12">
        <f t="shared" si="60"/>
        <v>22.845982279899495</v>
      </c>
      <c r="K12">
        <f t="shared" si="60"/>
        <v>30.571809400210068</v>
      </c>
      <c r="L12">
        <f t="shared" si="60"/>
        <v>39.875343940804214</v>
      </c>
      <c r="M12">
        <f t="shared" si="60"/>
        <v>51.065225411396412</v>
      </c>
      <c r="N12">
        <f t="shared" si="60"/>
        <v>64.514688919094468</v>
      </c>
      <c r="O12">
        <f t="shared" si="60"/>
        <v>80.69781143424585</v>
      </c>
      <c r="P12">
        <f t="shared" si="60"/>
        <v>100.00942899258338</v>
      </c>
      <c r="Q12">
        <f t="shared" si="60"/>
        <v>122.83736475538876</v>
      </c>
      <c r="R12">
        <f t="shared" si="60"/>
        <v>148.51535744904285</v>
      </c>
      <c r="S12">
        <f t="shared" si="60"/>
        <v>178.11579832688156</v>
      </c>
      <c r="T12">
        <f t="shared" si="60"/>
        <v>216.47197277918818</v>
      </c>
      <c r="U12">
        <f t="shared" si="60"/>
        <v>261.51164159827397</v>
      </c>
      <c r="V12">
        <f t="shared" si="60"/>
        <v>313.3258255302564</v>
      </c>
      <c r="W12">
        <f t="shared" si="60"/>
        <v>376.96285847922621</v>
      </c>
      <c r="X12">
        <f t="shared" si="60"/>
        <v>452.15908851852544</v>
      </c>
      <c r="Y12">
        <f t="shared" si="60"/>
        <v>540.01133397596243</v>
      </c>
      <c r="Z12">
        <f t="shared" si="60"/>
        <v>641.78108342382984</v>
      </c>
      <c r="AA12">
        <f t="shared" si="60"/>
        <v>757.2383798593587</v>
      </c>
      <c r="AB12" s="43">
        <f t="shared" si="60"/>
        <v>890.30649510486103</v>
      </c>
      <c r="AC12" s="44">
        <f t="shared" si="60"/>
        <v>1035.1160707643539</v>
      </c>
      <c r="AD12" s="44">
        <f t="shared" si="60"/>
        <v>1192.1388853474355</v>
      </c>
      <c r="AE12" s="44">
        <f t="shared" si="60"/>
        <v>1362.6766494765507</v>
      </c>
      <c r="AF12" s="45">
        <f t="shared" si="60"/>
        <v>1545.5021320167532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-2.9999999999999992E-3</v>
      </c>
      <c r="G15" s="3">
        <f t="shared" ref="G15:AF15" si="61">G$3-F$3</f>
        <v>9.9999999999999915E-4</v>
      </c>
      <c r="H15" s="3">
        <f t="shared" si="61"/>
        <v>2E-3</v>
      </c>
      <c r="I15" s="3">
        <f t="shared" si="61"/>
        <v>2.0000000000000018E-3</v>
      </c>
      <c r="J15" s="3">
        <f t="shared" si="61"/>
        <v>9.9999999999999742E-4</v>
      </c>
      <c r="K15" s="3">
        <f t="shared" si="61"/>
        <v>6.0000000000000019E-3</v>
      </c>
      <c r="L15" s="3">
        <f t="shared" si="61"/>
        <v>5.9999999999999984E-3</v>
      </c>
      <c r="M15" s="3">
        <f t="shared" si="61"/>
        <v>1.1000000000000003E-2</v>
      </c>
      <c r="N15" s="3">
        <f t="shared" si="61"/>
        <v>1.4999999999999999E-2</v>
      </c>
      <c r="O15" s="3">
        <f t="shared" si="61"/>
        <v>-1.4999999999999999E-2</v>
      </c>
      <c r="P15" s="3">
        <f t="shared" si="61"/>
        <v>7.7999999999999986E-2</v>
      </c>
      <c r="Q15" s="3">
        <f t="shared" si="61"/>
        <v>0.38900000000000001</v>
      </c>
      <c r="R15" s="3">
        <f t="shared" si="61"/>
        <v>2.0699999999999998</v>
      </c>
      <c r="S15" s="3">
        <f t="shared" si="61"/>
        <v>3.488934673366836</v>
      </c>
      <c r="T15" s="3">
        <f t="shared" si="61"/>
        <v>0.99749396984924488</v>
      </c>
      <c r="U15" s="3">
        <f t="shared" si="61"/>
        <v>1.6151076403862827</v>
      </c>
      <c r="V15" s="3">
        <f t="shared" si="61"/>
        <v>3.286373170041136</v>
      </c>
      <c r="W15" s="3">
        <f t="shared" si="61"/>
        <v>1.1449796776565009</v>
      </c>
      <c r="X15" s="3">
        <f t="shared" si="61"/>
        <v>0.56213768314360024</v>
      </c>
      <c r="Y15" s="3">
        <f t="shared" si="61"/>
        <v>0.18540287777292974</v>
      </c>
      <c r="Z15" s="3">
        <f t="shared" si="61"/>
        <v>-0.21672901641653119</v>
      </c>
      <c r="AA15" s="3">
        <f t="shared" si="61"/>
        <v>0.67897049420000144</v>
      </c>
      <c r="AB15" s="46">
        <f t="shared" si="61"/>
        <v>-1.5766711700000009</v>
      </c>
      <c r="AC15" s="47">
        <f t="shared" si="61"/>
        <v>2.3642867800000005</v>
      </c>
      <c r="AD15" s="47">
        <f t="shared" si="61"/>
        <v>5.558854359999998</v>
      </c>
      <c r="AE15" s="47">
        <f t="shared" si="61"/>
        <v>6.4308588600000007</v>
      </c>
      <c r="AF15" s="48">
        <f t="shared" si="61"/>
        <v>6.66044430363754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2.4717327681385814</v>
      </c>
      <c r="G16">
        <f>$A16*($C16*F$4)+($B16-$A16)*(F$17)-($B16/($C16*F$4))*(F17^2)</f>
        <v>3.1121346022477168</v>
      </c>
      <c r="H16">
        <f t="shared" ref="H16:AF16" si="62">$A16*($C16*G$4)+($B16-$A16)*(G$17)-($B16/($C16*G$4))*(G17^2)</f>
        <v>3.886551581999127</v>
      </c>
      <c r="I16">
        <f t="shared" si="62"/>
        <v>4.82216143055558</v>
      </c>
      <c r="J16">
        <f t="shared" si="62"/>
        <v>5.9512813937065179</v>
      </c>
      <c r="K16">
        <f t="shared" si="62"/>
        <v>7.3121784315258367</v>
      </c>
      <c r="L16">
        <f t="shared" si="62"/>
        <v>8.9499341310849925</v>
      </c>
      <c r="M16">
        <f t="shared" si="62"/>
        <v>10.917330359806501</v>
      </c>
      <c r="N16">
        <f t="shared" si="62"/>
        <v>13.275698710017334</v>
      </c>
      <c r="O16">
        <f t="shared" si="62"/>
        <v>16.09564482163325</v>
      </c>
      <c r="P16">
        <f t="shared" si="62"/>
        <v>19.457515689600886</v>
      </c>
      <c r="Q16">
        <f t="shared" si="62"/>
        <v>23.451422477225325</v>
      </c>
      <c r="R16">
        <f t="shared" si="62"/>
        <v>28.176562864342984</v>
      </c>
      <c r="S16">
        <f t="shared" si="62"/>
        <v>33.739507968110502</v>
      </c>
      <c r="T16">
        <f t="shared" si="62"/>
        <v>40.25103666516442</v>
      </c>
      <c r="U16">
        <f t="shared" si="62"/>
        <v>47.821029850633991</v>
      </c>
      <c r="V16">
        <f t="shared" si="62"/>
        <v>56.550905344629165</v>
      </c>
      <c r="W16">
        <f t="shared" si="62"/>
        <v>66.523122067959363</v>
      </c>
      <c r="X16">
        <f t="shared" si="62"/>
        <v>77.787466810401213</v>
      </c>
      <c r="Y16">
        <f t="shared" si="62"/>
        <v>90.344226598442276</v>
      </c>
      <c r="Z16">
        <f t="shared" si="62"/>
        <v>104.12500822284967</v>
      </c>
      <c r="AA16">
        <f t="shared" si="62"/>
        <v>118.97292182888722</v>
      </c>
      <c r="AB16" s="43">
        <f t="shared" si="62"/>
        <v>134.62503945523872</v>
      </c>
      <c r="AC16" s="44">
        <f t="shared" si="62"/>
        <v>150.7012670172777</v>
      </c>
      <c r="AD16" s="44">
        <f t="shared" si="62"/>
        <v>166.70463226768715</v>
      </c>
      <c r="AE16" s="44">
        <f t="shared" si="62"/>
        <v>182.03792131781779</v>
      </c>
      <c r="AF16" s="45">
        <f t="shared" si="62"/>
        <v>196.03999132593185</v>
      </c>
      <c r="AG16" s="45">
        <f t="shared" ref="AG16" si="63">$A16*($C16*AF$4)+($B16-$A16)*(AF$17)-($B16/($C16*AF$4))*(AF17^2)</f>
        <v>208.04161071899074</v>
      </c>
      <c r="AH16" s="45">
        <f t="shared" ref="AH16" si="64">$A16*($C16*AG$4)+($B16-$A16)*(AG$17)-($B16/($C16*AG$4))*(AG17^2)</f>
        <v>221.04014577155831</v>
      </c>
      <c r="AI16" s="45">
        <f t="shared" ref="AI16" si="65">$A16*($C16*AH$4)+($B16-$A16)*(AH$17)-($B16/($C16*AH$4))*(AH17^2)</f>
        <v>223.754681532891</v>
      </c>
      <c r="AJ16" s="45">
        <f t="shared" ref="AJ16" si="66">$A16*($C16*AI$4)+($B16-$A16)*(AI$17)-($B16/($C16*AI$4))*(AI17^2)</f>
        <v>226.6527185031635</v>
      </c>
      <c r="AK16" s="45">
        <f t="shared" ref="AK16" si="67">$A16*($C16*AJ$4)+($B16-$A16)*(AJ$17)-($B16/($C16*AJ$4))*(AJ17^2)</f>
        <v>226.17096048989811</v>
      </c>
      <c r="AL16" s="45">
        <f t="shared" ref="AL16" si="68">$A16*($C16*AK$4)+($B16-$A16)*(AK$17)-($B16/($C16*AK$4))*(AK17^2)</f>
        <v>222.52270464663025</v>
      </c>
      <c r="AM16" s="45">
        <f t="shared" ref="AM16" si="69">$A16*($C16*AL$4)+($B16-$A16)*(AL$17)-($B16/($C16*AL$4))*(AL17^2)</f>
        <v>216.13028310167306</v>
      </c>
      <c r="AN16" s="69">
        <f t="shared" ref="AN16" si="70">$A16*($C16*AM$4)+($B16-$A16)*(AM$17)-($B16/($C16*AM$4))*(AM17^2)</f>
        <v>207.56390096510972</v>
      </c>
      <c r="AO16" s="45">
        <f t="shared" ref="AO16" si="71">$A16*($C16*AN$4)+($B16-$A16)*(AN$17)-($B16/($C16*AN$4))*(AN17^2)</f>
        <v>197.46612847387996</v>
      </c>
      <c r="AP16" s="45">
        <f t="shared" ref="AP16" si="72">$A16*($C16*AO$4)+($B16-$A16)*(AO$17)-($B16/($C16*AO$4))*(AO17^2)</f>
        <v>186.47783277385327</v>
      </c>
      <c r="AQ16" s="45">
        <f t="shared" ref="AQ16" si="73">$A16*($C16*AP$4)+($B16-$A16)*(AP$17)-($B16/($C16*AP$4))*(AP17^2)</f>
        <v>175.17831065257519</v>
      </c>
      <c r="AR16" s="45">
        <f t="shared" ref="AR16" si="74">$A16*($C16*AQ$4)+($B16-$A16)*(AQ$17)-($B16/($C16*AQ$4))*(AQ17^2)</f>
        <v>164.04651940689837</v>
      </c>
      <c r="AS16" s="45">
        <f t="shared" ref="AS16" si="75">$A16*($C16*AR$4)+($B16-$A16)*(AR$17)-($B16/($C16*AR$4))*(AR17^2)</f>
        <v>153.44414771289939</v>
      </c>
      <c r="AT16" s="45">
        <f t="shared" ref="AT16" si="76">$A16*($C16*AS$4)+($B16-$A16)*(AS$17)-($B16/($C16*AS$4))*(AS17^2)</f>
        <v>143.61676161795799</v>
      </c>
      <c r="AU16" s="45">
        <f t="shared" ref="AU16" si="77">$A16*($C16*AT$4)+($B16-$A16)*(AT$17)-($B16/($C16*AT$4))*(AT17^2)</f>
        <v>134.70713784066857</v>
      </c>
      <c r="AV16" s="45">
        <f t="shared" ref="AV16" si="78">$A16*($C16*AU$4)+($B16-$A16)*(AU$17)-($B16/($C16*AU$4))*(AU17^2)</f>
        <v>126.77484572589265</v>
      </c>
      <c r="AW16" s="45">
        <f t="shared" ref="AW16" si="79">$A16*($C16*AV$4)+($B16-$A16)*(AV$17)-($B16/($C16*AV$4))*(AV17^2)</f>
        <v>119.81734070619825</v>
      </c>
      <c r="AX16" s="69">
        <f t="shared" ref="AX16" si="80">$A16*($C16*AW$4)+($B16-$A16)*(AW$17)-($B16/($C16*AW$4))*(AW17^2)</f>
        <v>113.78946282017034</v>
      </c>
      <c r="AY16" s="45">
        <f t="shared" ref="AY16" si="81">$A16*($C16*AX$4)+($B16-$A16)*(AX$17)-($B16/($C16*AX$4))*(AX17^2)</f>
        <v>108.61973381697692</v>
      </c>
      <c r="AZ16" s="45">
        <f t="shared" ref="AZ16" si="82">$A16*($C16*AY$4)+($B16-$A16)*(AY$17)-($B16/($C16*AY$4))*(AY17^2)</f>
        <v>104.22295853435696</v>
      </c>
      <c r="BA16" s="45">
        <f t="shared" ref="BA16" si="83">$A16*($C16*AZ$4)+($B16-$A16)*(AZ$17)-($B16/($C16*AZ$4))*(AZ17^2)</f>
        <v>100.5093242499122</v>
      </c>
      <c r="BB16" s="45">
        <f t="shared" ref="BB16" si="84">$A16*($C16*BA$4)+($B16-$A16)*(BA$17)-($B16/($C16*BA$4))*(BA17^2)</f>
        <v>97.390533321860971</v>
      </c>
      <c r="BC16" s="45">
        <f t="shared" ref="BC16" si="85">$A16*($C16*BB$4)+($B16-$A16)*(BB$17)-($B16/($C16*BB$4))*(BB17^2)</f>
        <v>94.783610506479363</v>
      </c>
      <c r="BD16" s="45">
        <f t="shared" ref="BD16" si="86">$A16*($C16*BC$4)+($B16-$A16)*(BC$17)-($B16/($C16*BC$4))*(BC17^2)</f>
        <v>92.612996537005756</v>
      </c>
      <c r="BE16" s="45">
        <f t="shared" ref="BE16" si="87">$A16*($C16*BD$4)+($B16-$A16)*(BD$17)-($B16/($C16*BD$4))*(BD17^2)</f>
        <v>90.811446394865925</v>
      </c>
      <c r="BF16" s="45">
        <f t="shared" ref="BF16" si="88">$A16*($C16*BE$4)+($B16-$A16)*(BE$17)-($B16/($C16*BE$4))*(BE17^2)</f>
        <v>89.320139491192776</v>
      </c>
      <c r="BG16" s="45">
        <f t="shared" ref="BG16" si="89">$A16*($C16*BF$4)+($B16-$A16)*(BF$17)-($B16/($C16*BF$4))*(BF17^2)</f>
        <v>88.088304011546143</v>
      </c>
      <c r="BH16" s="69">
        <f t="shared" ref="BH16" si="90">$A16*($C16*BG$4)+($B16-$A16)*(BG$17)-($B16/($C16*BG$4))*(BG17^2)</f>
        <v>87.072569453421465</v>
      </c>
    </row>
    <row r="17" spans="1:62" ht="15.75" thickBot="1" x14ac:dyDescent="0.3">
      <c r="A17" s="13" t="s">
        <v>68</v>
      </c>
      <c r="B17" s="65">
        <f>AN17</f>
        <v>3365.9962317328309</v>
      </c>
      <c r="C17" s="74">
        <f>AN17/$AN$4</f>
        <v>0.10056487910138878</v>
      </c>
      <c r="D17" s="4" t="s">
        <v>8</v>
      </c>
      <c r="F17" s="6">
        <f>E$3+F16</f>
        <v>2.4867327681385816</v>
      </c>
      <c r="G17" s="6">
        <f>F17+G16</f>
        <v>5.5988673703862979</v>
      </c>
      <c r="H17" s="6">
        <f t="shared" ref="H17:AF17" si="91">G17+H16</f>
        <v>9.4854189523854249</v>
      </c>
      <c r="I17" s="6">
        <f t="shared" si="91"/>
        <v>14.307580382941005</v>
      </c>
      <c r="J17" s="6">
        <f t="shared" si="91"/>
        <v>20.258861776647521</v>
      </c>
      <c r="K17" s="6">
        <f t="shared" si="91"/>
        <v>27.571040208173358</v>
      </c>
      <c r="L17" s="6">
        <f t="shared" si="91"/>
        <v>36.520974339258352</v>
      </c>
      <c r="M17" s="6">
        <f t="shared" si="91"/>
        <v>47.438304699064851</v>
      </c>
      <c r="N17" s="6">
        <f t="shared" si="91"/>
        <v>60.714003409082181</v>
      </c>
      <c r="O17" s="6">
        <f t="shared" si="91"/>
        <v>76.809648230715425</v>
      </c>
      <c r="P17" s="6">
        <f t="shared" si="91"/>
        <v>96.267163920316307</v>
      </c>
      <c r="Q17" s="6">
        <f t="shared" si="91"/>
        <v>119.71858639754163</v>
      </c>
      <c r="R17" s="6">
        <f t="shared" si="91"/>
        <v>147.89514926188463</v>
      </c>
      <c r="S17" s="6">
        <f t="shared" si="91"/>
        <v>181.63465722999513</v>
      </c>
      <c r="T17" s="6">
        <f t="shared" si="91"/>
        <v>221.88569389515953</v>
      </c>
      <c r="U17" s="6">
        <f t="shared" si="91"/>
        <v>269.70672374579351</v>
      </c>
      <c r="V17" s="6">
        <f t="shared" si="91"/>
        <v>326.25762909042265</v>
      </c>
      <c r="W17" s="6">
        <f t="shared" si="91"/>
        <v>392.78075115838203</v>
      </c>
      <c r="X17" s="6">
        <f t="shared" si="91"/>
        <v>470.56821796878324</v>
      </c>
      <c r="Y17" s="6">
        <f t="shared" si="91"/>
        <v>560.91244456722552</v>
      </c>
      <c r="Z17" s="6">
        <f t="shared" si="91"/>
        <v>665.03745279007524</v>
      </c>
      <c r="AA17" s="6">
        <f t="shared" si="91"/>
        <v>784.01037461896249</v>
      </c>
      <c r="AB17" s="49">
        <f t="shared" si="91"/>
        <v>918.63541407420121</v>
      </c>
      <c r="AC17" s="50">
        <f t="shared" si="91"/>
        <v>1069.336681091479</v>
      </c>
      <c r="AD17" s="50">
        <f t="shared" si="91"/>
        <v>1236.0413133591662</v>
      </c>
      <c r="AE17" s="50">
        <f t="shared" si="91"/>
        <v>1418.079234676984</v>
      </c>
      <c r="AF17" s="51">
        <f t="shared" si="91"/>
        <v>1614.1192260029159</v>
      </c>
      <c r="AG17" s="51">
        <f t="shared" ref="AG17" si="92">AF17+AG16</f>
        <v>1822.1608367219067</v>
      </c>
      <c r="AH17" s="51">
        <f t="shared" ref="AH17" si="93">AG17+AH16</f>
        <v>2043.2009824934651</v>
      </c>
      <c r="AI17" s="51">
        <f t="shared" ref="AI17" si="94">AH17+AI16</f>
        <v>2266.9556640263559</v>
      </c>
      <c r="AJ17" s="51">
        <f t="shared" ref="AJ17" si="95">AI17+AJ16</f>
        <v>2493.6083825295195</v>
      </c>
      <c r="AK17" s="51">
        <f t="shared" ref="AK17" si="96">AJ17+AK16</f>
        <v>2719.7793430194179</v>
      </c>
      <c r="AL17" s="51">
        <f t="shared" ref="AL17" si="97">AK17+AL16</f>
        <v>2942.3020476660481</v>
      </c>
      <c r="AM17" s="51">
        <f t="shared" ref="AM17" si="98">AL17+AM16</f>
        <v>3158.4323307677214</v>
      </c>
      <c r="AN17" s="70">
        <f t="shared" ref="AN17" si="99">AM17+AN16</f>
        <v>3365.9962317328309</v>
      </c>
      <c r="AO17" s="51">
        <f t="shared" ref="AO17" si="100">AN17+AO16</f>
        <v>3563.4623602067109</v>
      </c>
      <c r="AP17" s="51">
        <f t="shared" ref="AP17" si="101">AO17+AP16</f>
        <v>3749.940192980564</v>
      </c>
      <c r="AQ17" s="51">
        <f t="shared" ref="AQ17" si="102">AP17+AQ16</f>
        <v>3925.118503633139</v>
      </c>
      <c r="AR17" s="51">
        <f t="shared" ref="AR17" si="103">AQ17+AR16</f>
        <v>4089.1650230400373</v>
      </c>
      <c r="AS17" s="51">
        <f t="shared" ref="AS17" si="104">AR17+AS16</f>
        <v>4242.6091707529367</v>
      </c>
      <c r="AT17" s="51">
        <f t="shared" ref="AT17" si="105">AS17+AT16</f>
        <v>4386.225932370895</v>
      </c>
      <c r="AU17" s="51">
        <f t="shared" ref="AU17" si="106">AT17+AU16</f>
        <v>4520.933070211564</v>
      </c>
      <c r="AV17" s="51">
        <f t="shared" ref="AV17" si="107">AU17+AV16</f>
        <v>4647.7079159374571</v>
      </c>
      <c r="AW17" s="51">
        <f t="shared" ref="AW17" si="108">AV17+AW16</f>
        <v>4767.5252566436557</v>
      </c>
      <c r="AX17" s="70">
        <f t="shared" ref="AX17" si="109">AW17+AX16</f>
        <v>4881.3147194638259</v>
      </c>
      <c r="AY17" s="51">
        <f t="shared" ref="AY17" si="110">AX17+AY16</f>
        <v>4989.9344532808027</v>
      </c>
      <c r="AZ17" s="51">
        <f t="shared" ref="AZ17" si="111">AY17+AZ16</f>
        <v>5094.1574118151593</v>
      </c>
      <c r="BA17" s="51">
        <f t="shared" ref="BA17" si="112">AZ17+BA16</f>
        <v>5194.6667360650717</v>
      </c>
      <c r="BB17" s="51">
        <f t="shared" ref="BB17" si="113">BA17+BB16</f>
        <v>5292.0572693869326</v>
      </c>
      <c r="BC17" s="51">
        <f t="shared" ref="BC17" si="114">BB17+BC16</f>
        <v>5386.8408798934124</v>
      </c>
      <c r="BD17" s="51">
        <f t="shared" ref="BD17" si="115">BC17+BD16</f>
        <v>5479.4538764304179</v>
      </c>
      <c r="BE17" s="51">
        <f t="shared" ref="BE17" si="116">BD17+BE16</f>
        <v>5570.2653228252839</v>
      </c>
      <c r="BF17" s="51">
        <f t="shared" ref="BF17" si="117">BE17+BF16</f>
        <v>5659.5854623164769</v>
      </c>
      <c r="BG17" s="51">
        <f t="shared" ref="BG17" si="118">BF17+BG16</f>
        <v>5747.6737663280228</v>
      </c>
      <c r="BH17" s="70">
        <f t="shared" ref="BH17" si="119">BG17+BH16</f>
        <v>5834.746335781444</v>
      </c>
    </row>
    <row r="18" spans="1:62" ht="15.75" thickBot="1" x14ac:dyDescent="0.3">
      <c r="A18" s="13" t="s">
        <v>69</v>
      </c>
      <c r="B18" s="17">
        <f>AX17</f>
        <v>4881.3147194638259</v>
      </c>
      <c r="C18" s="73">
        <f>AX17/$AX$4</f>
        <v>0.12383946027484902</v>
      </c>
      <c r="D18" s="4" t="s">
        <v>9</v>
      </c>
      <c r="E18" s="5">
        <f>SUM(F18:AF18)</f>
        <v>9813559.3841280639</v>
      </c>
      <c r="F18">
        <f>(F3-F17)^2</f>
        <v>6.1243022736988468</v>
      </c>
      <c r="G18">
        <f t="shared" ref="G18:AF18" si="120">(G3-G17)^2</f>
        <v>31.201914279546337</v>
      </c>
      <c r="H18">
        <f t="shared" si="120"/>
        <v>89.688835133701033</v>
      </c>
      <c r="I18">
        <f>(I3-I17)^2</f>
        <v>204.2206876812983</v>
      </c>
      <c r="J18">
        <f t="shared" si="120"/>
        <v>409.6924854613506</v>
      </c>
      <c r="K18">
        <f t="shared" si="120"/>
        <v>758.8394242307196</v>
      </c>
      <c r="L18">
        <f t="shared" si="120"/>
        <v>1331.5912082284115</v>
      </c>
      <c r="M18">
        <f t="shared" si="120"/>
        <v>2246.5044927359954</v>
      </c>
      <c r="N18">
        <f t="shared" si="120"/>
        <v>3679.3933775762257</v>
      </c>
      <c r="O18">
        <f t="shared" si="120"/>
        <v>5893.4253511713268</v>
      </c>
      <c r="P18">
        <f t="shared" si="120"/>
        <v>9244.4694252480149</v>
      </c>
      <c r="Q18">
        <f t="shared" si="120"/>
        <v>14211.163909245739</v>
      </c>
      <c r="R18">
        <f t="shared" si="120"/>
        <v>21117.073869600856</v>
      </c>
      <c r="S18">
        <f t="shared" si="120"/>
        <v>30824.025203721209</v>
      </c>
      <c r="T18">
        <f t="shared" si="120"/>
        <v>46148.17600444585</v>
      </c>
      <c r="U18">
        <f t="shared" si="120"/>
        <v>68135.192594421867</v>
      </c>
      <c r="V18">
        <f t="shared" si="120"/>
        <v>98779.285032243773</v>
      </c>
      <c r="W18">
        <f t="shared" si="120"/>
        <v>144149.20413166351</v>
      </c>
      <c r="X18">
        <f t="shared" si="120"/>
        <v>208753.21569996059</v>
      </c>
      <c r="Y18">
        <f t="shared" si="120"/>
        <v>299268.09519086656</v>
      </c>
      <c r="Z18">
        <f t="shared" si="120"/>
        <v>424316.42587252223</v>
      </c>
      <c r="AA18">
        <f t="shared" si="120"/>
        <v>592422.23959535186</v>
      </c>
      <c r="AB18" s="43">
        <f t="shared" si="120"/>
        <v>820639.25409335585</v>
      </c>
      <c r="AC18" s="44">
        <f t="shared" si="120"/>
        <v>1111397.507372559</v>
      </c>
      <c r="AD18" s="44">
        <f t="shared" si="120"/>
        <v>1477134.3784974236</v>
      </c>
      <c r="AE18" s="44">
        <f t="shared" si="120"/>
        <v>1934828.7952235071</v>
      </c>
      <c r="AF18" s="45">
        <f t="shared" si="120"/>
        <v>2497540.2003331538</v>
      </c>
    </row>
    <row r="19" spans="1:62" ht="15.75" thickBot="1" x14ac:dyDescent="0.3">
      <c r="A19" s="13" t="s">
        <v>70</v>
      </c>
      <c r="B19" s="66">
        <f>BH17</f>
        <v>5834.746335781444</v>
      </c>
      <c r="C19" s="75">
        <f>BH17/$BH$4</f>
        <v>0.12862615114960127</v>
      </c>
      <c r="D19" s="4" t="s">
        <v>10</v>
      </c>
      <c r="E19" s="5">
        <f>SUM(F19:AF19)</f>
        <v>10578.848747224854</v>
      </c>
      <c r="F19">
        <f>SQRT(F18)</f>
        <v>2.4747327681385816</v>
      </c>
      <c r="G19">
        <f t="shared" ref="G19:AF19" si="121">SQRT(G18)</f>
        <v>5.585867370386298</v>
      </c>
      <c r="H19">
        <f t="shared" si="121"/>
        <v>9.4704189523854243</v>
      </c>
      <c r="I19">
        <f t="shared" si="121"/>
        <v>14.290580382941005</v>
      </c>
      <c r="J19">
        <f t="shared" si="121"/>
        <v>20.24086177664752</v>
      </c>
      <c r="K19">
        <f t="shared" si="121"/>
        <v>27.547040208173357</v>
      </c>
      <c r="L19">
        <f t="shared" si="121"/>
        <v>36.490974339258351</v>
      </c>
      <c r="M19">
        <f t="shared" si="121"/>
        <v>47.397304699064854</v>
      </c>
      <c r="N19">
        <f t="shared" si="121"/>
        <v>60.658003409082184</v>
      </c>
      <c r="O19">
        <f t="shared" si="121"/>
        <v>76.768648230715428</v>
      </c>
      <c r="P19">
        <f t="shared" si="121"/>
        <v>96.148163920316307</v>
      </c>
      <c r="Q19">
        <f t="shared" si="121"/>
        <v>119.21058639754163</v>
      </c>
      <c r="R19">
        <f t="shared" si="121"/>
        <v>145.31714926188462</v>
      </c>
      <c r="S19">
        <f t="shared" si="121"/>
        <v>175.5677225566283</v>
      </c>
      <c r="T19">
        <f t="shared" si="121"/>
        <v>214.82126525194346</v>
      </c>
      <c r="U19">
        <f t="shared" si="121"/>
        <v>261.02718746219114</v>
      </c>
      <c r="V19">
        <f t="shared" si="121"/>
        <v>314.29171963677913</v>
      </c>
      <c r="W19">
        <f t="shared" si="121"/>
        <v>379.66986202708205</v>
      </c>
      <c r="X19">
        <f t="shared" si="121"/>
        <v>456.89519115433967</v>
      </c>
      <c r="Y19">
        <f t="shared" si="121"/>
        <v>547.05401487500899</v>
      </c>
      <c r="Z19">
        <f t="shared" si="121"/>
        <v>651.39575211427518</v>
      </c>
      <c r="AA19">
        <f t="shared" si="121"/>
        <v>769.68970344896252</v>
      </c>
      <c r="AB19" s="43">
        <f t="shared" si="121"/>
        <v>905.89141407420118</v>
      </c>
      <c r="AC19" s="44">
        <f t="shared" si="121"/>
        <v>1054.228394311479</v>
      </c>
      <c r="AD19" s="44">
        <f t="shared" si="121"/>
        <v>1215.3741722191662</v>
      </c>
      <c r="AE19" s="44">
        <f t="shared" si="121"/>
        <v>1390.9812346769841</v>
      </c>
      <c r="AF19" s="45">
        <f t="shared" si="121"/>
        <v>1580.3607816992783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-2.9999999999999992E-3</v>
      </c>
      <c r="G23" s="3">
        <f t="shared" ref="G23:AF23" si="122">G$3-F$3</f>
        <v>9.9999999999999915E-4</v>
      </c>
      <c r="H23" s="3">
        <f t="shared" si="122"/>
        <v>2E-3</v>
      </c>
      <c r="I23" s="3">
        <f t="shared" si="122"/>
        <v>2.0000000000000018E-3</v>
      </c>
      <c r="J23" s="3">
        <f t="shared" si="122"/>
        <v>9.9999999999999742E-4</v>
      </c>
      <c r="K23" s="3">
        <f t="shared" si="122"/>
        <v>6.0000000000000019E-3</v>
      </c>
      <c r="L23" s="3">
        <f t="shared" si="122"/>
        <v>5.9999999999999984E-3</v>
      </c>
      <c r="M23" s="3">
        <f t="shared" si="122"/>
        <v>1.1000000000000003E-2</v>
      </c>
      <c r="N23" s="3">
        <f t="shared" si="122"/>
        <v>1.4999999999999999E-2</v>
      </c>
      <c r="O23" s="3">
        <f t="shared" si="122"/>
        <v>-1.4999999999999999E-2</v>
      </c>
      <c r="P23" s="3">
        <f t="shared" si="122"/>
        <v>7.7999999999999986E-2</v>
      </c>
      <c r="Q23" s="3">
        <f t="shared" si="122"/>
        <v>0.38900000000000001</v>
      </c>
      <c r="R23" s="3">
        <f t="shared" si="122"/>
        <v>2.0699999999999998</v>
      </c>
      <c r="S23" s="3">
        <f t="shared" si="122"/>
        <v>3.488934673366836</v>
      </c>
      <c r="T23" s="3">
        <f t="shared" si="122"/>
        <v>0.99749396984924488</v>
      </c>
      <c r="U23" s="3">
        <f t="shared" si="122"/>
        <v>1.6151076403862827</v>
      </c>
      <c r="V23" s="3">
        <f t="shared" si="122"/>
        <v>3.286373170041136</v>
      </c>
      <c r="W23" s="3">
        <f t="shared" si="122"/>
        <v>1.1449796776565009</v>
      </c>
      <c r="X23" s="3">
        <f t="shared" si="122"/>
        <v>0.56213768314360024</v>
      </c>
      <c r="Y23" s="3">
        <f t="shared" si="122"/>
        <v>0.18540287777292974</v>
      </c>
      <c r="Z23" s="3">
        <f t="shared" si="122"/>
        <v>-0.21672901641653119</v>
      </c>
      <c r="AA23" s="3">
        <f t="shared" si="122"/>
        <v>0.67897049420000144</v>
      </c>
      <c r="AB23" s="46">
        <f t="shared" si="122"/>
        <v>-1.5766711700000009</v>
      </c>
      <c r="AC23" s="47">
        <f t="shared" si="122"/>
        <v>2.3642867800000005</v>
      </c>
      <c r="AD23" s="47">
        <f t="shared" si="122"/>
        <v>5.558854359999998</v>
      </c>
      <c r="AE23" s="47">
        <f t="shared" si="122"/>
        <v>6.4308588600000007</v>
      </c>
      <c r="AF23" s="48">
        <f t="shared" si="122"/>
        <v>6.66044430363754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1.7967083827441248</v>
      </c>
      <c r="G24">
        <f>$A24*($C24/($C24+F5))*F$4+($B24-$A24)*(F$25)-($B24/(($C24/($C24+F5))*F$4)*(F$25^2))</f>
        <v>2.3867628595200792</v>
      </c>
      <c r="H24">
        <f t="shared" ref="H24:AF24" si="123">$A24*($C24/($C24+G5))*G$4+($B24-$A24)*(G$25)-($B24/(($C24/($C24+G5))*G$4)*(G$25^2))</f>
        <v>3.1200848754906998</v>
      </c>
      <c r="I24">
        <f t="shared" si="123"/>
        <v>4.027419250124578</v>
      </c>
      <c r="J24">
        <f t="shared" si="123"/>
        <v>5.1453784546016461</v>
      </c>
      <c r="K24">
        <f t="shared" si="123"/>
        <v>6.5173112691802482</v>
      </c>
      <c r="L24">
        <f t="shared" si="123"/>
        <v>8.1941932412874845</v>
      </c>
      <c r="M24">
        <f t="shared" si="123"/>
        <v>10.235484297758214</v>
      </c>
      <c r="N24">
        <f t="shared" si="123"/>
        <v>12.709870238321367</v>
      </c>
      <c r="O24">
        <f t="shared" si="123"/>
        <v>15.695767856797428</v>
      </c>
      <c r="P24">
        <f t="shared" si="123"/>
        <v>19.281427856263097</v>
      </c>
      <c r="Q24">
        <f t="shared" si="123"/>
        <v>23.564416847706049</v>
      </c>
      <c r="R24">
        <f t="shared" si="123"/>
        <v>28.65020352352008</v>
      </c>
      <c r="S24">
        <f t="shared" si="123"/>
        <v>34.649522692421286</v>
      </c>
      <c r="T24">
        <f t="shared" si="123"/>
        <v>41.674158163823883</v>
      </c>
      <c r="U24">
        <f t="shared" si="123"/>
        <v>49.830792605082138</v>
      </c>
      <c r="V24">
        <f t="shared" si="123"/>
        <v>59.212648120194046</v>
      </c>
      <c r="W24">
        <f t="shared" si="123"/>
        <v>69.888819404837548</v>
      </c>
      <c r="X24">
        <f t="shared" si="123"/>
        <v>81.891514684847607</v>
      </c>
      <c r="Y24">
        <f t="shared" si="123"/>
        <v>95.201887042137585</v>
      </c>
      <c r="Z24">
        <f t="shared" si="123"/>
        <v>109.73574555437806</v>
      </c>
      <c r="AA24">
        <f t="shared" si="123"/>
        <v>125.33111048227184</v>
      </c>
      <c r="AB24" s="43">
        <f t="shared" si="123"/>
        <v>141.74017226566994</v>
      </c>
      <c r="AC24" s="44">
        <f t="shared" si="123"/>
        <v>158.62850751935596</v>
      </c>
      <c r="AD24" s="44">
        <f t="shared" si="123"/>
        <v>175.58413593960486</v>
      </c>
      <c r="AE24" s="44">
        <f t="shared" si="123"/>
        <v>192.13795848777252</v>
      </c>
      <c r="AF24" s="45">
        <f t="shared" si="123"/>
        <v>207.79526208790833</v>
      </c>
      <c r="AG24" s="45">
        <f t="shared" ref="AG24" si="124">$A24*($C24/($C24+AF5))*AF$4+($B24-$A24)*(AF$25)-($B24/(($C24/($C24+AF5))*AF$4)*(AF$25^2))</f>
        <v>222.07556346115243</v>
      </c>
      <c r="AH24" s="45">
        <f t="shared" ref="AH24" si="125">$A24*($C24/($C24+AG5))*AG$4+($B24-$A24)*(AG$25)-($B24/(($C24/($C24+AG5))*AG$4)*(AG$25^2))</f>
        <v>238.99530465781061</v>
      </c>
      <c r="AI24" s="45">
        <f t="shared" ref="AI24" si="126">$A24*($C24/($C24+AH5))*AH$4+($B24-$A24)*(AH$25)-($B24/(($C24/($C24+AH5))*AH$4)*(AH$25^2))</f>
        <v>244.86226506962936</v>
      </c>
      <c r="AJ24" s="45">
        <f t="shared" ref="AJ24" si="127">$A24*($C24/($C24+AI5))*AI$4+($B24-$A24)*(AI$25)-($B24/(($C24/($C24+AI5))*AI$4)*(AI$25^2))</f>
        <v>252.81948792515163</v>
      </c>
      <c r="AK24" s="45">
        <f t="shared" ref="AK24" si="128">$A24*($C24/($C24+AJ5))*AJ$4+($B24-$A24)*(AJ$25)-($B24/(($C24/($C24+AJ5))*AJ$4)*(AJ$25^2))</f>
        <v>258.39678326722367</v>
      </c>
      <c r="AL24" s="45">
        <f t="shared" ref="AL24" si="129">$A24*($C24/($C24+AK5))*AK$4+($B24-$A24)*(AK$25)-($B24/(($C24/($C24+AK5))*AK$4)*(AK$25^2))</f>
        <v>261.67356597454005</v>
      </c>
      <c r="AM24" s="45">
        <f t="shared" ref="AM24" si="130">$A24*($C24/($C24+AL5))*AL$4+($B24-$A24)*(AL$25)-($B24/(($C24/($C24+AL5))*AL$4)*(AL$25^2))</f>
        <v>262.84492089138087</v>
      </c>
      <c r="AN24" s="69">
        <f t="shared" ref="AN24" si="131">$A24*($C24/($C24+AM5))*AM$4+($B24-$A24)*(AM$25)-($B24/(($C24/($C24+AM5))*AM$4)*(AM$25^2))</f>
        <v>262.19071504272222</v>
      </c>
      <c r="AO24" s="45">
        <f t="shared" ref="AO24" si="132">$A24*($C24/($C24+AN5))*AN$4+($B24-$A24)*(AN$25)-($B24/(($C24/($C24+AN5))*AN$4)*(AN$25^2))</f>
        <v>260.03983963831388</v>
      </c>
      <c r="AP24" s="45">
        <f t="shared" ref="AP24" si="133">$A24*($C24/($C24+AO5))*AO$4+($B24-$A24)*(AO$25)-($B24/(($C24/($C24+AO5))*AO$4)*(AO$25^2))</f>
        <v>256.73562396512909</v>
      </c>
      <c r="AQ24" s="45">
        <f t="shared" ref="AQ24" si="134">$A24*($C24/($C24+AP5))*AP$4+($B24-$A24)*(AP$25)-($B24/(($C24/($C24+AP5))*AP$4)*(AP$25^2))</f>
        <v>252.60699735398418</v>
      </c>
      <c r="AR24" s="45">
        <f t="shared" ref="AR24" si="135">$A24*($C24/($C24+AQ5))*AQ$4+($B24-$A24)*(AQ$25)-($B24/(($C24/($C24+AQ5))*AQ$4)*(AQ$25^2))</f>
        <v>247.94788001084657</v>
      </c>
      <c r="AS24" s="45">
        <f t="shared" ref="AS24" si="136">$A24*($C24/($C24+AR5))*AR$4+($B24-$A24)*(AR$25)-($B24/(($C24/($C24+AR5))*AR$4)*(AR$25^2))</f>
        <v>243.00525614659227</v>
      </c>
      <c r="AT24" s="45">
        <f t="shared" ref="AT24" si="137">$A24*($C24/($C24+AS5))*AS$4+($B24-$A24)*(AS$25)-($B24/(($C24/($C24+AS5))*AS$4)*(AS$25^2))</f>
        <v>237.97488748415049</v>
      </c>
      <c r="AU24" s="45">
        <f t="shared" ref="AU24" si="138">$A24*($C24/($C24+AT5))*AT$4+($B24-$A24)*(AT$25)-($B24/(($C24/($C24+AT5))*AT$4)*(AT$25^2))</f>
        <v>233.00282147370081</v>
      </c>
      <c r="AV24" s="45">
        <f t="shared" ref="AV24" si="139">$A24*($C24/($C24+AU5))*AU$4+($B24-$A24)*(AU$25)-($B24/(($C24/($C24+AU5))*AU$4)*(AU$25^2))</f>
        <v>228.19065672925626</v>
      </c>
      <c r="AW24" s="45">
        <f t="shared" ref="AW24" si="140">$A24*($C24/($C24+AV5))*AV$4+($B24-$A24)*(AV$25)-($B24/(($C24/($C24+AV5))*AV$4)*(AV$25^2))</f>
        <v>223.60274960754714</v>
      </c>
      <c r="AX24" s="69">
        <f t="shared" ref="AX24" si="141">$A24*($C24/($C24+AW5))*AW$4+($B24-$A24)*(AW$25)-($B24/(($C24/($C24+AW5))*AW$4)*(AW$25^2))</f>
        <v>219.27396901508428</v>
      </c>
      <c r="AY24" s="45">
        <f t="shared" ref="AY24" si="142">$A24*($C24/($C24+AX5))*AX$4+($B24-$A24)*(AX$25)-($B24/(($C24/($C24+AX5))*AX$4)*(AX$25^2))</f>
        <v>215.21706837448437</v>
      </c>
      <c r="AZ24" s="45">
        <f t="shared" ref="AZ24" si="143">$A24*($C24/($C24+AY5))*AY$4+($B24-$A24)*(AY$25)-($B24/(($C24/($C24+AY5))*AY$4)*(AY$25^2))</f>
        <v>211.42914717513804</v>
      </c>
      <c r="BA24" s="45">
        <f t="shared" ref="BA24" si="144">$A24*($C24/($C24+AZ5))*AZ$4+($B24-$A24)*(AZ$25)-($B24/(($C24/($C24+AZ5))*AZ$4)*(AZ$25^2))</f>
        <v>207.89697942687371</v>
      </c>
      <c r="BB24" s="45">
        <f t="shared" ref="BB24" si="145">$A24*($C24/($C24+BA5))*BA$4+($B24-$A24)*(BA$25)-($B24/(($C24/($C24+BA5))*BA$4)*(BA$25^2))</f>
        <v>204.60118992538287</v>
      </c>
      <c r="BC24" s="45">
        <f t="shared" ref="BC24" si="146">$A24*($C24/($C24+BB5))*BB$4+($B24-$A24)*(BB$25)-($B24/(($C24/($C24+BB5))*BB$4)*(BB$25^2))</f>
        <v>201.519377993229</v>
      </c>
      <c r="BD24" s="45">
        <f t="shared" ref="BD24" si="147">$A24*($C24/($C24+BC5))*BC$4+($B24-$A24)*(BC$25)-($B24/(($C24/($C24+BC5))*BC$4)*(BC$25^2))</f>
        <v>198.62834486686575</v>
      </c>
      <c r="BE24" s="45">
        <f t="shared" ref="BE24" si="148">$A24*($C24/($C24+BD5))*BD$4+($B24-$A24)*(BD$25)-($B24/(($C24/($C24+BD5))*BD$4)*(BD$25^2))</f>
        <v>195.90559648344561</v>
      </c>
      <c r="BF24" s="45">
        <f t="shared" ref="BF24" si="149">$A24*($C24/($C24+BE5))*BE$4+($B24-$A24)*(BE$25)-($B24/(($C24/($C24+BE5))*BE$4)*(BE$25^2))</f>
        <v>193.33028502463526</v>
      </c>
      <c r="BG24" s="45">
        <f t="shared" ref="BG24" si="150">$A24*($C24/($C24+BF5))*BF$4+($B24-$A24)*(BF$25)-($B24/(($C24/($C24+BF5))*BF$4)*(BF$25^2))</f>
        <v>190.88373219478262</v>
      </c>
      <c r="BH24" s="69">
        <f t="shared" ref="BH24" si="151">$A24*($C24/($C24+BG5))*BG$4+($B24-$A24)*(BG$25)-($B24/(($C24/($C24+BG5))*BG$4)*(BG$25^2))</f>
        <v>188.54965256522132</v>
      </c>
    </row>
    <row r="25" spans="1:62" ht="15.75" thickBot="1" x14ac:dyDescent="0.3">
      <c r="A25" s="13" t="s">
        <v>68</v>
      </c>
      <c r="B25" s="65">
        <f>AN25</f>
        <v>3688.5008702932314</v>
      </c>
      <c r="C25" s="74">
        <f>AN25/$AN$4</f>
        <v>0.11020025530315218</v>
      </c>
      <c r="D25" s="4" t="s">
        <v>8</v>
      </c>
      <c r="F25" s="6">
        <f>E$3+F24</f>
        <v>1.8117083827441247</v>
      </c>
      <c r="G25" s="6">
        <f>F$25+G24</f>
        <v>4.1984712422642039</v>
      </c>
      <c r="H25" s="6">
        <f t="shared" ref="H25:BH25" si="152">G$25+H24</f>
        <v>7.3185561177549037</v>
      </c>
      <c r="I25" s="6">
        <f t="shared" si="152"/>
        <v>11.345975367879483</v>
      </c>
      <c r="J25" s="6">
        <f t="shared" si="152"/>
        <v>16.49135382248113</v>
      </c>
      <c r="K25" s="6">
        <f t="shared" si="152"/>
        <v>23.008665091661378</v>
      </c>
      <c r="L25" s="6">
        <f t="shared" si="152"/>
        <v>31.202858332948864</v>
      </c>
      <c r="M25" s="6">
        <f t="shared" si="152"/>
        <v>41.438342630707076</v>
      </c>
      <c r="N25" s="6">
        <f t="shared" si="152"/>
        <v>54.148212869028441</v>
      </c>
      <c r="O25" s="6">
        <f t="shared" si="152"/>
        <v>69.843980725825872</v>
      </c>
      <c r="P25" s="6">
        <f t="shared" si="152"/>
        <v>89.125408582088966</v>
      </c>
      <c r="Q25" s="6">
        <f t="shared" si="152"/>
        <v>112.68982542979501</v>
      </c>
      <c r="R25" s="6">
        <f t="shared" si="152"/>
        <v>141.34002895331508</v>
      </c>
      <c r="S25" s="6">
        <f t="shared" si="152"/>
        <v>175.98955164573636</v>
      </c>
      <c r="T25" s="6">
        <f t="shared" si="152"/>
        <v>217.66370980956023</v>
      </c>
      <c r="U25" s="6">
        <f t="shared" si="152"/>
        <v>267.4945024146424</v>
      </c>
      <c r="V25" s="6">
        <f t="shared" si="152"/>
        <v>326.70715053483644</v>
      </c>
      <c r="W25" s="6">
        <f t="shared" si="152"/>
        <v>396.59596993967398</v>
      </c>
      <c r="X25" s="6">
        <f t="shared" si="152"/>
        <v>478.48748462452158</v>
      </c>
      <c r="Y25" s="6">
        <f t="shared" si="152"/>
        <v>573.68937166665921</v>
      </c>
      <c r="Z25" s="6">
        <f t="shared" si="152"/>
        <v>683.42511722103723</v>
      </c>
      <c r="AA25" s="6">
        <f t="shared" si="152"/>
        <v>808.75622770330904</v>
      </c>
      <c r="AB25" s="6">
        <f t="shared" si="152"/>
        <v>950.49639996897895</v>
      </c>
      <c r="AC25" s="6">
        <f t="shared" si="152"/>
        <v>1109.1249074883349</v>
      </c>
      <c r="AD25" s="6">
        <f t="shared" si="152"/>
        <v>1284.7090434279398</v>
      </c>
      <c r="AE25" s="6">
        <f t="shared" si="152"/>
        <v>1476.8470019157123</v>
      </c>
      <c r="AF25" s="6">
        <f t="shared" si="152"/>
        <v>1684.6422640036208</v>
      </c>
      <c r="AG25" s="6">
        <f t="shared" si="152"/>
        <v>1906.7178274647731</v>
      </c>
      <c r="AH25" s="6">
        <f t="shared" si="152"/>
        <v>2145.7131321225838</v>
      </c>
      <c r="AI25" s="6">
        <f t="shared" si="152"/>
        <v>2390.5753971922131</v>
      </c>
      <c r="AJ25" s="6">
        <f t="shared" si="152"/>
        <v>2643.3948851173645</v>
      </c>
      <c r="AK25" s="6">
        <f t="shared" si="152"/>
        <v>2901.7916683845883</v>
      </c>
      <c r="AL25" s="6">
        <f t="shared" si="152"/>
        <v>3163.4652343591283</v>
      </c>
      <c r="AM25" s="6">
        <f t="shared" si="152"/>
        <v>3426.3101552505091</v>
      </c>
      <c r="AN25" s="71">
        <f t="shared" si="152"/>
        <v>3688.5008702932314</v>
      </c>
      <c r="AO25" s="6">
        <f t="shared" si="152"/>
        <v>3948.5407099315453</v>
      </c>
      <c r="AP25" s="6">
        <f t="shared" si="152"/>
        <v>4205.2763338966743</v>
      </c>
      <c r="AQ25" s="6">
        <f t="shared" si="152"/>
        <v>4457.8833312506586</v>
      </c>
      <c r="AR25" s="6">
        <f t="shared" si="152"/>
        <v>4705.8312112615049</v>
      </c>
      <c r="AS25" s="6">
        <f t="shared" si="152"/>
        <v>4948.8364674080967</v>
      </c>
      <c r="AT25" s="6">
        <f t="shared" si="152"/>
        <v>5186.8113548922474</v>
      </c>
      <c r="AU25" s="6">
        <f t="shared" si="152"/>
        <v>5419.8141763659478</v>
      </c>
      <c r="AV25" s="6">
        <f t="shared" si="152"/>
        <v>5648.004833095204</v>
      </c>
      <c r="AW25" s="6">
        <f t="shared" si="152"/>
        <v>5871.6075827027507</v>
      </c>
      <c r="AX25" s="71">
        <f t="shared" si="152"/>
        <v>6090.8815517178355</v>
      </c>
      <c r="AY25" s="6">
        <f t="shared" si="152"/>
        <v>6306.0986200923198</v>
      </c>
      <c r="AZ25" s="6">
        <f t="shared" si="152"/>
        <v>6517.5277672674583</v>
      </c>
      <c r="BA25" s="6">
        <f t="shared" si="152"/>
        <v>6725.4247466943325</v>
      </c>
      <c r="BB25" s="6">
        <f t="shared" si="152"/>
        <v>6930.0259366197151</v>
      </c>
      <c r="BC25" s="6">
        <f t="shared" si="152"/>
        <v>7131.5453146129439</v>
      </c>
      <c r="BD25" s="6">
        <f t="shared" si="152"/>
        <v>7330.1736594798094</v>
      </c>
      <c r="BE25" s="6">
        <f t="shared" si="152"/>
        <v>7526.0792559632555</v>
      </c>
      <c r="BF25" s="6">
        <f>BE$25+BF24</f>
        <v>7719.409540987891</v>
      </c>
      <c r="BG25" s="6">
        <f t="shared" si="152"/>
        <v>7910.2932731826731</v>
      </c>
      <c r="BH25" s="71">
        <f t="shared" si="152"/>
        <v>8098.8429257478947</v>
      </c>
    </row>
    <row r="26" spans="1:62" ht="15.75" thickBot="1" x14ac:dyDescent="0.3">
      <c r="A26" s="13" t="s">
        <v>69</v>
      </c>
      <c r="B26" s="17">
        <f>AX25</f>
        <v>6090.8815517178355</v>
      </c>
      <c r="C26" s="73">
        <f>AX25/$AX$4</f>
        <v>0.15452629615441485</v>
      </c>
      <c r="D26" s="4" t="s">
        <v>9</v>
      </c>
      <c r="E26" s="5">
        <f>SUM(F26:AF26)</f>
        <v>10548025.878580384</v>
      </c>
      <c r="F26">
        <f>(F3-F25)^2</f>
        <v>3.2389502629194729</v>
      </c>
      <c r="G26">
        <f t="shared" ref="G26:AF26" si="153">(G3-G25)^2</f>
        <v>17.51816951982066</v>
      </c>
      <c r="H26">
        <f t="shared" si="153"/>
        <v>53.341931965195087</v>
      </c>
      <c r="I26">
        <f t="shared" si="153"/>
        <v>128.34568288602006</v>
      </c>
      <c r="J26">
        <f t="shared" si="153"/>
        <v>271.37138616065363</v>
      </c>
      <c r="K26">
        <f t="shared" si="153"/>
        <v>528.29482937583714</v>
      </c>
      <c r="L26">
        <f t="shared" si="153"/>
        <v>971.74709664609941</v>
      </c>
      <c r="M26">
        <f t="shared" si="153"/>
        <v>1713.7399768841578</v>
      </c>
      <c r="N26">
        <f t="shared" si="153"/>
        <v>2925.9674930682863</v>
      </c>
      <c r="O26">
        <f t="shared" si="153"/>
        <v>4872.4561182100188</v>
      </c>
      <c r="P26">
        <f t="shared" si="153"/>
        <v>7922.1407686817602</v>
      </c>
      <c r="Q26">
        <f t="shared" si="153"/>
        <v>12584.761956761004</v>
      </c>
      <c r="R26">
        <f t="shared" si="153"/>
        <v>19254.900679240654</v>
      </c>
      <c r="S26">
        <f t="shared" si="153"/>
        <v>28873.695758738602</v>
      </c>
      <c r="T26">
        <f t="shared" si="153"/>
        <v>44352.057227780882</v>
      </c>
      <c r="U26">
        <f t="shared" si="153"/>
        <v>66985.186693411393</v>
      </c>
      <c r="V26">
        <f t="shared" si="153"/>
        <v>99062.04883732961</v>
      </c>
      <c r="W26">
        <f t="shared" si="153"/>
        <v>147060.80720260512</v>
      </c>
      <c r="X26">
        <f t="shared" si="153"/>
        <v>216052.4801892768</v>
      </c>
      <c r="Y26">
        <f t="shared" si="153"/>
        <v>313410.68359199178</v>
      </c>
      <c r="Z26">
        <f t="shared" si="153"/>
        <v>448609.82507901068</v>
      </c>
      <c r="AA26">
        <f t="shared" si="153"/>
        <v>631127.85348438856</v>
      </c>
      <c r="AB26" s="43">
        <f t="shared" si="153"/>
        <v>879379.56364757987</v>
      </c>
      <c r="AC26" s="44">
        <f t="shared" si="153"/>
        <v>1196872.3663860846</v>
      </c>
      <c r="AD26" s="44">
        <f t="shared" si="153"/>
        <v>1597801.9307397136</v>
      </c>
      <c r="AE26" s="44">
        <f t="shared" si="153"/>
        <v>2101772.1685556043</v>
      </c>
      <c r="AF26" s="45">
        <f t="shared" si="153"/>
        <v>2725417.3861472066</v>
      </c>
    </row>
    <row r="27" spans="1:62" ht="15.75" thickBot="1" x14ac:dyDescent="0.3">
      <c r="A27" s="13" t="s">
        <v>70</v>
      </c>
      <c r="B27" s="66">
        <f>BH25</f>
        <v>8098.8429257478947</v>
      </c>
      <c r="C27" s="75">
        <f>BH25/$BH$4</f>
        <v>0.17853783769755097</v>
      </c>
      <c r="D27" s="4" t="s">
        <v>10</v>
      </c>
      <c r="E27" s="5">
        <f>SUM(F27:AF27)</f>
        <v>10823.362691151833</v>
      </c>
      <c r="F27">
        <f>SQRT(F26)</f>
        <v>1.7997083827441247</v>
      </c>
      <c r="G27">
        <f t="shared" ref="G27:AF27" si="154">SQRT(G26)</f>
        <v>4.185471242264204</v>
      </c>
      <c r="H27">
        <f t="shared" si="154"/>
        <v>7.303556117754904</v>
      </c>
      <c r="I27">
        <f t="shared" si="154"/>
        <v>11.328975367879483</v>
      </c>
      <c r="J27">
        <f t="shared" si="154"/>
        <v>16.47335382248113</v>
      </c>
      <c r="K27">
        <f t="shared" si="154"/>
        <v>22.984665091661377</v>
      </c>
      <c r="L27">
        <f t="shared" si="154"/>
        <v>31.172858332948863</v>
      </c>
      <c r="M27">
        <f t="shared" si="154"/>
        <v>41.39734263070708</v>
      </c>
      <c r="N27">
        <f t="shared" si="154"/>
        <v>54.092212869028444</v>
      </c>
      <c r="O27">
        <f t="shared" si="154"/>
        <v>69.802980725825876</v>
      </c>
      <c r="P27">
        <f t="shared" si="154"/>
        <v>89.006408582088966</v>
      </c>
      <c r="Q27">
        <f t="shared" si="154"/>
        <v>112.18182542979501</v>
      </c>
      <c r="R27">
        <f t="shared" si="154"/>
        <v>138.76202895331508</v>
      </c>
      <c r="S27">
        <f t="shared" si="154"/>
        <v>169.92261697236953</v>
      </c>
      <c r="T27">
        <f t="shared" si="154"/>
        <v>210.59928116634416</v>
      </c>
      <c r="U27">
        <f t="shared" si="154"/>
        <v>258.81496613104002</v>
      </c>
      <c r="V27">
        <f t="shared" si="154"/>
        <v>314.74124108119292</v>
      </c>
      <c r="W27">
        <f t="shared" si="154"/>
        <v>383.48508080837399</v>
      </c>
      <c r="X27">
        <f t="shared" si="154"/>
        <v>464.81445781007801</v>
      </c>
      <c r="Y27">
        <f t="shared" si="154"/>
        <v>559.83094197444268</v>
      </c>
      <c r="Z27">
        <f t="shared" si="154"/>
        <v>669.78341654523717</v>
      </c>
      <c r="AA27">
        <f t="shared" si="154"/>
        <v>794.43555653330907</v>
      </c>
      <c r="AB27" s="43">
        <f t="shared" si="154"/>
        <v>937.75239996897892</v>
      </c>
      <c r="AC27" s="44">
        <f t="shared" si="154"/>
        <v>1094.0166207083348</v>
      </c>
      <c r="AD27" s="44">
        <f t="shared" si="154"/>
        <v>1264.0419022879398</v>
      </c>
      <c r="AE27" s="44">
        <f t="shared" si="154"/>
        <v>1449.7490019157124</v>
      </c>
      <c r="AF27" s="45">
        <f t="shared" si="154"/>
        <v>1650.8838196999832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27.618256268196276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3253.5803562868086</v>
      </c>
      <c r="C34" s="74">
        <f>AN34/$AN$4</f>
        <v>9.7206263064707699E-2</v>
      </c>
      <c r="D34" s="4" t="s">
        <v>8</v>
      </c>
      <c r="F34" s="12">
        <f>$E$3+$C33*(1/(1+EXP(-$A33*(F32-$B33))))</f>
        <v>19.524506166421226</v>
      </c>
      <c r="G34" s="12">
        <f t="shared" ref="G34:BH34" si="156">$E$3+$C33*(1/(1+EXP(-$A33*(G32-$B33))))</f>
        <v>24.02208137730074</v>
      </c>
      <c r="H34" s="12">
        <f t="shared" si="156"/>
        <v>29.548336216517757</v>
      </c>
      <c r="I34" s="12">
        <f t="shared" si="156"/>
        <v>36.334371409300068</v>
      </c>
      <c r="J34" s="12">
        <f t="shared" si="156"/>
        <v>44.661075421532601</v>
      </c>
      <c r="K34" s="12">
        <f t="shared" si="156"/>
        <v>54.868765907453394</v>
      </c>
      <c r="L34" s="12">
        <f t="shared" si="156"/>
        <v>67.368140922669326</v>
      </c>
      <c r="M34" s="12">
        <f t="shared" si="156"/>
        <v>82.652414853771035</v>
      </c>
      <c r="N34" s="12">
        <f t="shared" si="156"/>
        <v>101.31030419369516</v>
      </c>
      <c r="O34" s="12">
        <f t="shared" si="156"/>
        <v>124.03920816369673</v>
      </c>
      <c r="P34" s="12">
        <f t="shared" si="156"/>
        <v>151.657464431893</v>
      </c>
      <c r="Q34" s="12">
        <f t="shared" si="156"/>
        <v>185.11391889597337</v>
      </c>
      <c r="R34" s="12">
        <f t="shared" si="156"/>
        <v>225.49221444134679</v>
      </c>
      <c r="S34" s="12">
        <f t="shared" si="156"/>
        <v>274.00620009610594</v>
      </c>
      <c r="T34" s="12">
        <f t="shared" si="156"/>
        <v>331.98178964609684</v>
      </c>
      <c r="U34" s="12">
        <f t="shared" si="156"/>
        <v>400.81968598866331</v>
      </c>
      <c r="V34" s="12">
        <f t="shared" si="156"/>
        <v>481.93304363028517</v>
      </c>
      <c r="W34" s="12">
        <f t="shared" si="156"/>
        <v>576.65498301519688</v>
      </c>
      <c r="X34" s="12">
        <f t="shared" si="156"/>
        <v>686.11366341125688</v>
      </c>
      <c r="Y34" s="12">
        <f t="shared" si="156"/>
        <v>811.07806742874232</v>
      </c>
      <c r="Z34" s="12">
        <f t="shared" si="156"/>
        <v>951.78595266232446</v>
      </c>
      <c r="AA34" s="12">
        <f t="shared" si="156"/>
        <v>1107.7756789256239</v>
      </c>
      <c r="AB34" s="52">
        <f t="shared" si="156"/>
        <v>1277.7532802717647</v>
      </c>
      <c r="AC34" s="53">
        <f t="shared" si="156"/>
        <v>1459.5310959303397</v>
      </c>
      <c r="AD34" s="53">
        <f t="shared" si="156"/>
        <v>1650.0699862419553</v>
      </c>
      <c r="AE34" s="53">
        <f t="shared" si="156"/>
        <v>1845.6410986770213</v>
      </c>
      <c r="AF34" s="54">
        <f t="shared" si="156"/>
        <v>2042.0973142956568</v>
      </c>
      <c r="AG34" s="54">
        <f>$E$3+$C33*(1/(1+EXP(-$A33*(AG32-$B33))))</f>
        <v>2235.2162810986506</v>
      </c>
      <c r="AH34" s="54">
        <f t="shared" si="156"/>
        <v>2421.0567091659477</v>
      </c>
      <c r="AI34" s="54">
        <f t="shared" si="156"/>
        <v>2596.2657166374324</v>
      </c>
      <c r="AJ34" s="54">
        <f t="shared" si="156"/>
        <v>2758.2891488061828</v>
      </c>
      <c r="AK34" s="54">
        <f t="shared" si="156"/>
        <v>2905.4629612292501</v>
      </c>
      <c r="AL34" s="54">
        <f t="shared" si="156"/>
        <v>3036.9917493153548</v>
      </c>
      <c r="AM34" s="54">
        <f t="shared" si="156"/>
        <v>3152.841202700025</v>
      </c>
      <c r="AN34" s="69">
        <f t="shared" si="156"/>
        <v>3253.5803562868086</v>
      </c>
      <c r="AO34" s="54">
        <f t="shared" si="156"/>
        <v>3340.2079112814345</v>
      </c>
      <c r="AP34" s="54">
        <f t="shared" si="156"/>
        <v>3413.9886374830385</v>
      </c>
      <c r="AQ34" s="54">
        <f t="shared" si="156"/>
        <v>3476.3154505400862</v>
      </c>
      <c r="AR34" s="54">
        <f t="shared" si="156"/>
        <v>3528.6034475948336</v>
      </c>
      <c r="AS34" s="54">
        <f t="shared" si="156"/>
        <v>3572.2155247583205</v>
      </c>
      <c r="AT34" s="54">
        <f t="shared" si="156"/>
        <v>3608.4153707766432</v>
      </c>
      <c r="AU34" s="54">
        <f t="shared" si="156"/>
        <v>3638.3420736608141</v>
      </c>
      <c r="AV34" s="54">
        <f t="shared" si="156"/>
        <v>3663.0005134920448</v>
      </c>
      <c r="AW34" s="54">
        <f t="shared" si="156"/>
        <v>3683.262452060761</v>
      </c>
      <c r="AX34" s="69">
        <f t="shared" si="156"/>
        <v>3699.8742729323744</v>
      </c>
      <c r="AY34" s="54">
        <f t="shared" si="156"/>
        <v>3713.4683760010198</v>
      </c>
      <c r="AZ34" s="54">
        <f t="shared" si="156"/>
        <v>3724.5761414641888</v>
      </c>
      <c r="BA34" s="54">
        <f t="shared" si="156"/>
        <v>3733.6410993326667</v>
      </c>
      <c r="BB34" s="54">
        <f t="shared" si="156"/>
        <v>3741.0314754831488</v>
      </c>
      <c r="BC34" s="54">
        <f t="shared" si="156"/>
        <v>3747.0516613863597</v>
      </c>
      <c r="BD34" s="54">
        <f t="shared" si="156"/>
        <v>3751.9524063987574</v>
      </c>
      <c r="BE34" s="54">
        <f t="shared" si="156"/>
        <v>3755.9396914145527</v>
      </c>
      <c r="BF34" s="54">
        <f t="shared" si="156"/>
        <v>3759.1823378331278</v>
      </c>
      <c r="BG34" s="54">
        <f t="shared" si="156"/>
        <v>3761.8184571364336</v>
      </c>
      <c r="BH34" s="69">
        <f t="shared" si="156"/>
        <v>3763.9608692354363</v>
      </c>
    </row>
    <row r="35" spans="1:60" ht="15.75" thickBot="1" x14ac:dyDescent="0.3">
      <c r="A35" s="13" t="s">
        <v>69</v>
      </c>
      <c r="B35" s="17">
        <f>AX34</f>
        <v>3699.8742729323744</v>
      </c>
      <c r="C35" s="73">
        <f>AX34/$AX$4</f>
        <v>9.3866193715752319E-2</v>
      </c>
      <c r="D35" s="4" t="s">
        <v>9</v>
      </c>
      <c r="E35" s="5">
        <f>SUM(F35:AF35)</f>
        <v>17867035.479482412</v>
      </c>
      <c r="F35" s="3">
        <f>(F34-F$3)^2</f>
        <v>380.73789689462632</v>
      </c>
      <c r="G35" s="3">
        <f t="shared" ref="G35:AF35" si="157">(G34-G$3)^2</f>
        <v>576.43598858184907</v>
      </c>
      <c r="H35" s="3">
        <f t="shared" si="157"/>
        <v>872.21794807787933</v>
      </c>
      <c r="I35" s="3">
        <f t="shared" si="157"/>
        <v>1318.9514660810457</v>
      </c>
      <c r="J35" s="3">
        <f t="shared" si="157"/>
        <v>1993.0041830926482</v>
      </c>
      <c r="K35" s="3">
        <f t="shared" si="157"/>
        <v>3007.9483474433619</v>
      </c>
      <c r="L35" s="3">
        <f t="shared" si="157"/>
        <v>4534.4252229212734</v>
      </c>
      <c r="M35" s="3">
        <f t="shared" si="157"/>
        <v>6824.6458641418621</v>
      </c>
      <c r="N35" s="3">
        <f t="shared" si="157"/>
        <v>10252.434117749353</v>
      </c>
      <c r="O35" s="3">
        <f t="shared" si="157"/>
        <v>15375.555627807467</v>
      </c>
      <c r="P35" s="3">
        <f t="shared" si="157"/>
        <v>22963.9062023761</v>
      </c>
      <c r="Q35" s="3">
        <f t="shared" si="157"/>
        <v>34079.345291426696</v>
      </c>
      <c r="R35" s="3">
        <f t="shared" si="157"/>
        <v>49690.747000002739</v>
      </c>
      <c r="S35" s="3">
        <f t="shared" si="157"/>
        <v>71791.449955277028</v>
      </c>
      <c r="T35" s="3">
        <f t="shared" si="157"/>
        <v>105571.29148107633</v>
      </c>
      <c r="U35" s="3">
        <f t="shared" si="157"/>
        <v>153773.89701070759</v>
      </c>
      <c r="V35" s="3">
        <f t="shared" si="157"/>
        <v>220869.10720620549</v>
      </c>
      <c r="W35" s="3">
        <f t="shared" si="157"/>
        <v>317581.94575142232</v>
      </c>
      <c r="X35" s="3">
        <f t="shared" si="157"/>
        <v>452176.40974672756</v>
      </c>
      <c r="Y35" s="3">
        <f t="shared" si="157"/>
        <v>635559.1507927574</v>
      </c>
      <c r="Z35" s="3">
        <f t="shared" si="157"/>
        <v>880114.6375353554</v>
      </c>
      <c r="AA35" s="3">
        <f t="shared" si="157"/>
        <v>1195643.8539858516</v>
      </c>
      <c r="AB35" s="46">
        <f t="shared" si="157"/>
        <v>1600248.4791736882</v>
      </c>
      <c r="AC35" s="47">
        <f t="shared" si="157"/>
        <v>2086357.2515937584</v>
      </c>
      <c r="AD35" s="47">
        <f t="shared" si="157"/>
        <v>2654953.6316263466</v>
      </c>
      <c r="AE35" s="47">
        <f t="shared" si="157"/>
        <v>3307099.0017458228</v>
      </c>
      <c r="AF35" s="48">
        <f t="shared" si="157"/>
        <v>4033425.0167208207</v>
      </c>
    </row>
    <row r="36" spans="1:60" ht="15.75" thickBot="1" x14ac:dyDescent="0.3">
      <c r="A36" s="13" t="s">
        <v>70</v>
      </c>
      <c r="B36" s="66">
        <f>BH34</f>
        <v>3763.9608692354363</v>
      </c>
      <c r="C36" s="75">
        <f>BH34/$BH$4</f>
        <v>8.2975980758317011E-2</v>
      </c>
      <c r="D36" s="4" t="s">
        <v>10</v>
      </c>
      <c r="E36" s="5">
        <f>SUM(F36:AF36)</f>
        <v>14828.605243861377</v>
      </c>
      <c r="F36">
        <f>SQRT(F35)</f>
        <v>19.512506166421225</v>
      </c>
      <c r="G36">
        <f t="shared" ref="G36:AF36" si="158">SQRT(G35)</f>
        <v>24.009081377300738</v>
      </c>
      <c r="H36">
        <f t="shared" si="158"/>
        <v>29.533336216517757</v>
      </c>
      <c r="I36">
        <f t="shared" si="158"/>
        <v>36.317371409300065</v>
      </c>
      <c r="J36">
        <f t="shared" si="158"/>
        <v>44.6430754215326</v>
      </c>
      <c r="K36">
        <f t="shared" si="158"/>
        <v>54.844765907453393</v>
      </c>
      <c r="L36">
        <f t="shared" si="158"/>
        <v>67.338140922669325</v>
      </c>
      <c r="M36">
        <f t="shared" si="158"/>
        <v>82.611414853771038</v>
      </c>
      <c r="N36">
        <f t="shared" si="158"/>
        <v>101.25430419369516</v>
      </c>
      <c r="O36">
        <f t="shared" si="158"/>
        <v>123.99820816369673</v>
      </c>
      <c r="P36">
        <f t="shared" si="158"/>
        <v>151.538464431893</v>
      </c>
      <c r="Q36">
        <f t="shared" si="158"/>
        <v>184.60591889597336</v>
      </c>
      <c r="R36">
        <f t="shared" si="158"/>
        <v>222.91421444134679</v>
      </c>
      <c r="S36">
        <f t="shared" si="158"/>
        <v>267.93926542273908</v>
      </c>
      <c r="T36">
        <f t="shared" si="158"/>
        <v>324.91736100288074</v>
      </c>
      <c r="U36">
        <f t="shared" si="158"/>
        <v>392.14014970506094</v>
      </c>
      <c r="V36">
        <f t="shared" si="158"/>
        <v>469.96713417664165</v>
      </c>
      <c r="W36">
        <f t="shared" si="158"/>
        <v>563.54409388389683</v>
      </c>
      <c r="X36">
        <f t="shared" si="158"/>
        <v>672.44063659681331</v>
      </c>
      <c r="Y36">
        <f t="shared" si="158"/>
        <v>797.21963773652578</v>
      </c>
      <c r="Z36">
        <f t="shared" si="158"/>
        <v>938.14425198652441</v>
      </c>
      <c r="AA36">
        <f t="shared" si="158"/>
        <v>1093.4550077556239</v>
      </c>
      <c r="AB36" s="43">
        <f t="shared" si="158"/>
        <v>1265.0092802717647</v>
      </c>
      <c r="AC36" s="44">
        <f t="shared" si="158"/>
        <v>1444.4228091503396</v>
      </c>
      <c r="AD36" s="44">
        <f t="shared" si="158"/>
        <v>1629.4028451019553</v>
      </c>
      <c r="AE36" s="44">
        <f t="shared" si="158"/>
        <v>1818.5430986770214</v>
      </c>
      <c r="AF36" s="45">
        <f t="shared" si="158"/>
        <v>2008.3388699920192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28.236638170695116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203.5294204375673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118.06741320601668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-5538.0680247867176</v>
      </c>
    </row>
    <row r="44" spans="1:60" ht="15.75" thickBot="1" x14ac:dyDescent="0.3">
      <c r="A44" s="13" t="s">
        <v>68</v>
      </c>
      <c r="B44" s="65">
        <f>AN44</f>
        <v>3530.9758895365467</v>
      </c>
      <c r="C44" s="74">
        <f>AN44/$AN$4</f>
        <v>0.10549392779871249</v>
      </c>
      <c r="D44" s="4" t="s">
        <v>8</v>
      </c>
      <c r="F44" s="12">
        <f>$E$3+$C43*E4*(1/(1+EXP(-$A43*(F42-$B43))))</f>
        <v>16.232625576529774</v>
      </c>
      <c r="G44" s="12">
        <f>$E$3+$C43*F4*(1/(1+EXP(-$A43*(G42-$B43))))</f>
        <v>20.48018444699456</v>
      </c>
      <c r="H44" s="12">
        <f t="shared" ref="H44:AF44" si="188">$E$3+$C43*G4*(1/(1+EXP(-$A43*(H42-$B43))))</f>
        <v>25.776947684237676</v>
      </c>
      <c r="I44" s="12">
        <f t="shared" si="188"/>
        <v>32.367767213457668</v>
      </c>
      <c r="J44" s="12">
        <f t="shared" si="188"/>
        <v>40.55022472202937</v>
      </c>
      <c r="K44" s="12">
        <f>$E$3+$C43*J4*(1/(1+EXP(-$A43*(K42-$B43))))</f>
        <v>50.684259044984209</v>
      </c>
      <c r="L44" s="12">
        <f t="shared" si="188"/>
        <v>63.2027761641287</v>
      </c>
      <c r="M44" s="12">
        <f t="shared" si="188"/>
        <v>78.62294781544864</v>
      </c>
      <c r="N44" s="12">
        <f t="shared" si="188"/>
        <v>97.557654582844336</v>
      </c>
      <c r="O44" s="12">
        <f t="shared" si="188"/>
        <v>120.72618190402353</v>
      </c>
      <c r="P44" s="12">
        <f t="shared" si="188"/>
        <v>148.96282007471865</v>
      </c>
      <c r="Q44" s="12">
        <f t="shared" si="188"/>
        <v>183.22145498030093</v>
      </c>
      <c r="R44" s="12">
        <f t="shared" si="188"/>
        <v>224.57359813844539</v>
      </c>
      <c r="S44" s="12">
        <f t="shared" si="188"/>
        <v>274.19667651778946</v>
      </c>
      <c r="T44" s="12">
        <f t="shared" si="188"/>
        <v>333.34894142588854</v>
      </c>
      <c r="U44" s="12">
        <f t="shared" si="188"/>
        <v>403.32730788013589</v>
      </c>
      <c r="V44" s="12">
        <f t="shared" si="188"/>
        <v>485.4051308596558</v>
      </c>
      <c r="W44" s="12">
        <f t="shared" si="188"/>
        <v>580.74872298068669</v>
      </c>
      <c r="X44" s="12">
        <f t="shared" si="188"/>
        <v>690.31458779060813</v>
      </c>
      <c r="Y44" s="12">
        <f t="shared" si="188"/>
        <v>814.73386242665595</v>
      </c>
      <c r="Z44" s="12">
        <f t="shared" si="188"/>
        <v>954.19579042202861</v>
      </c>
      <c r="AA44" s="12">
        <f t="shared" si="188"/>
        <v>1108.3469670505388</v>
      </c>
      <c r="AB44" s="52">
        <f t="shared" si="188"/>
        <v>1276.2258346538961</v>
      </c>
      <c r="AC44" s="53">
        <f t="shared" si="188"/>
        <v>1456.2505989888116</v>
      </c>
      <c r="AD44" s="53">
        <f t="shared" si="188"/>
        <v>1646.2723066316466</v>
      </c>
      <c r="AE44" s="53">
        <f t="shared" si="188"/>
        <v>1843.6938167105286</v>
      </c>
      <c r="AF44" s="54">
        <f t="shared" si="188"/>
        <v>2045.6423218072723</v>
      </c>
      <c r="AG44" s="54">
        <f t="shared" ref="AG44" si="189">$E$3+$C43*AF4*(1/(1+EXP(-$A43*(AG42-$B43))))</f>
        <v>2249.1717422448396</v>
      </c>
      <c r="AH44" s="54">
        <f t="shared" ref="AH44" si="190">$E$3+$C43*AG4*(1/(1+EXP(-$A43*(AH42-$B43))))</f>
        <v>2501.1951591337779</v>
      </c>
      <c r="AI44" s="54">
        <f t="shared" ref="AI44" si="191">$E$3+$C43*AH4*(1/(1+EXP(-$A43*(AI42-$B43))))</f>
        <v>2650.0104523788341</v>
      </c>
      <c r="AJ44" s="54">
        <f t="shared" ref="AJ44" si="192">$E$3+$C43*AI4*(1/(1+EXP(-$A43*(AJ42-$B43))))</f>
        <v>2842.7240452204651</v>
      </c>
      <c r="AK44" s="54">
        <f t="shared" ref="AK44" si="193">$E$3+$C43*AJ4*(1/(1+EXP(-$A43*(AK42-$B43))))</f>
        <v>3028.0210039845001</v>
      </c>
      <c r="AL44" s="54">
        <f t="shared" ref="AL44" si="194">$E$3+$C43*AK4*(1/(1+EXP(-$A43*(AL42-$B43))))</f>
        <v>3204.8259915579501</v>
      </c>
      <c r="AM44" s="54">
        <f t="shared" ref="AM44" si="195">$E$3+$C43*AL4*(1/(1+EXP(-$A43*(AM42-$B43))))</f>
        <v>3372.5399864475694</v>
      </c>
      <c r="AN44" s="69">
        <f t="shared" ref="AN44" si="196">$E$3+$C43*AM4*(1/(1+EXP(-$A43*(AN42-$B43))))</f>
        <v>3530.9758895365467</v>
      </c>
      <c r="AO44" s="54">
        <f t="shared" ref="AO44" si="197">$E$3+$C43*AN4*(1/(1+EXP(-$A43*(AO42-$B43))))</f>
        <v>3680.2781862336451</v>
      </c>
      <c r="AP44" s="54">
        <f t="shared" ref="AP44" si="198">$E$3+$C43*AO4*(1/(1+EXP(-$A43*(AP42-$B43))))</f>
        <v>3820.8392569984271</v>
      </c>
      <c r="AQ44" s="54">
        <f t="shared" ref="AQ44" si="199">$E$3+$C43*AP4*(1/(1+EXP(-$A43*(AQ42-$B43))))</f>
        <v>3953.2213172530487</v>
      </c>
      <c r="AR44" s="54">
        <f t="shared" ref="AR44" si="200">$E$3+$C43*AQ4*(1/(1+EXP(-$A43*(AR42-$B43))))</f>
        <v>4078.0892709787904</v>
      </c>
      <c r="AS44" s="54">
        <f t="shared" ref="AS44" si="201">$E$3+$C43*AR4*(1/(1+EXP(-$A43*(AS42-$B43))))</f>
        <v>4196.1566841848071</v>
      </c>
      <c r="AT44" s="54">
        <f t="shared" ref="AT44" si="202">$E$3+$C43*AS4*(1/(1+EXP(-$A43*(AT42-$B43))))</f>
        <v>4308.1448960088146</v>
      </c>
      <c r="AU44" s="54">
        <f t="shared" ref="AU44" si="203">$E$3+$C43*AT4*(1/(1+EXP(-$A43*(AU42-$B43))))</f>
        <v>4414.7539621277328</v>
      </c>
      <c r="AV44" s="54">
        <f t="shared" ref="AV44" si="204">$E$3+$C43*AU4*(1/(1+EXP(-$A43*(AV42-$B43))))</f>
        <v>4516.6434941668185</v>
      </c>
      <c r="AW44" s="54">
        <f t="shared" ref="AW44" si="205">$E$3+$C43*AV4*(1/(1+EXP(-$A43*(AW42-$B43))))</f>
        <v>4614.4213065862814</v>
      </c>
      <c r="AX44" s="69">
        <f t="shared" ref="AX44" si="206">$E$3+$C43*AW4*(1/(1+EXP(-$A43*(AX42-$B43))))</f>
        <v>4708.6379175928187</v>
      </c>
      <c r="AY44" s="54">
        <f t="shared" ref="AY44" si="207">$E$3+$C43*AX4*(1/(1+EXP(-$A43*(AY42-$B43))))</f>
        <v>4799.7852279015569</v>
      </c>
      <c r="AZ44" s="54">
        <f t="shared" ref="AZ44" si="208">$E$3+$C43*AY4*(1/(1+EXP(-$A43*(AZ42-$B43))))</f>
        <v>4888.2980240199613</v>
      </c>
      <c r="BA44" s="54">
        <f t="shared" ref="BA44" si="209">$E$3+$C43*AZ4*(1/(1+EXP(-$A43*(BA42-$B43))))</f>
        <v>4974.557264386558</v>
      </c>
      <c r="BB44" s="54">
        <f t="shared" ref="BB44" si="210">$E$3+$C43*BA4*(1/(1+EXP(-$A43*(BB42-$B43))))</f>
        <v>5058.894378966379</v>
      </c>
      <c r="BC44" s="54">
        <f t="shared" ref="BC44" si="211">$E$3+$C43*BB4*(1/(1+EXP(-$A43*(BC42-$B43))))</f>
        <v>5141.5960358443326</v>
      </c>
      <c r="BD44" s="54">
        <f t="shared" ref="BD44" si="212">$E$3+$C43*BC4*(1/(1+EXP(-$A43*(BD42-$B43))))</f>
        <v>5222.9090024791358</v>
      </c>
      <c r="BE44" s="54">
        <f t="shared" ref="BE44" si="213">$E$3+$C43*BD4*(1/(1+EXP(-$A43*(BE42-$B43))))</f>
        <v>5303.0448602352953</v>
      </c>
      <c r="BF44" s="54">
        <f t="shared" ref="BF44" si="214">$E$3+$C43*BE4*(1/(1+EXP(-$A43*(BF42-$B43))))</f>
        <v>5382.1844261240049</v>
      </c>
      <c r="BG44" s="54">
        <f t="shared" ref="BG44" si="215">$E$3+$C43*BF4*(1/(1+EXP(-$A43*(BG42-$B43))))</f>
        <v>5460.4818029259031</v>
      </c>
      <c r="BH44" s="69">
        <f t="shared" ref="BH44" si="216">$E$3+$C43*BG4*(1/(1+EXP(-$A43*(BH42-$B43))))</f>
        <v>5538.0680247867176</v>
      </c>
    </row>
    <row r="45" spans="1:60" ht="15.75" thickBot="1" x14ac:dyDescent="0.3">
      <c r="A45" s="13" t="s">
        <v>69</v>
      </c>
      <c r="B45" s="17">
        <f>AX44</f>
        <v>4708.6379175928187</v>
      </c>
      <c r="C45" s="73">
        <f>AX44/$AX$4</f>
        <v>0.11945863191718856</v>
      </c>
      <c r="D45" s="4" t="s">
        <v>9</v>
      </c>
      <c r="E45" s="77">
        <f>SUM(F45:AF45)</f>
        <v>17870466.697682805</v>
      </c>
      <c r="F45" s="3">
        <f>(F44-F$3)^2</f>
        <v>263.10869409397185</v>
      </c>
      <c r="G45" s="3">
        <f t="shared" ref="G45:AF45" si="217">(G44-G$3)^2</f>
        <v>418.90563918729595</v>
      </c>
      <c r="H45" s="3">
        <f t="shared" si="217"/>
        <v>663.67794848539893</v>
      </c>
      <c r="I45" s="3">
        <f t="shared" si="217"/>
        <v>1046.5721392993273</v>
      </c>
      <c r="J45" s="3">
        <f t="shared" si="217"/>
        <v>1642.8612409170887</v>
      </c>
      <c r="K45" s="3">
        <f t="shared" si="217"/>
        <v>2566.4618465049043</v>
      </c>
      <c r="L45" s="3">
        <f t="shared" si="217"/>
        <v>3990.7996482831072</v>
      </c>
      <c r="M45" s="3">
        <f t="shared" si="217"/>
        <v>6175.1225224698937</v>
      </c>
      <c r="N45" s="3">
        <f t="shared" si="217"/>
        <v>9506.5726463922911</v>
      </c>
      <c r="O45" s="3">
        <f t="shared" si="217"/>
        <v>14564.91313120725</v>
      </c>
      <c r="P45" s="3">
        <f t="shared" si="217"/>
        <v>22154.482774435219</v>
      </c>
      <c r="Q45" s="3">
        <f t="shared" si="217"/>
        <v>33384.206630838453</v>
      </c>
      <c r="R45" s="3">
        <f t="shared" si="217"/>
        <v>49282.045592846138</v>
      </c>
      <c r="S45" s="3">
        <f t="shared" si="217"/>
        <v>71893.558461556706</v>
      </c>
      <c r="T45" s="3">
        <f t="shared" si="217"/>
        <v>106461.58328182594</v>
      </c>
      <c r="U45" s="3">
        <f t="shared" si="217"/>
        <v>155746.8636261097</v>
      </c>
      <c r="V45" s="3">
        <f t="shared" si="217"/>
        <v>224144.69636553113</v>
      </c>
      <c r="W45" s="3">
        <f t="shared" si="217"/>
        <v>322212.71041722386</v>
      </c>
      <c r="X45" s="3">
        <f t="shared" si="217"/>
        <v>457843.80204026063</v>
      </c>
      <c r="Y45" s="3">
        <f t="shared" si="217"/>
        <v>641401.4587575756</v>
      </c>
      <c r="Z45" s="3">
        <f t="shared" si="217"/>
        <v>884641.99573835661</v>
      </c>
      <c r="AA45" s="3">
        <f t="shared" si="217"/>
        <v>1196893.5360780922</v>
      </c>
      <c r="AB45" s="46">
        <f t="shared" si="217"/>
        <v>1596386.3465003753</v>
      </c>
      <c r="AC45" s="47">
        <f t="shared" si="217"/>
        <v>2076891.1640385597</v>
      </c>
      <c r="AD45" s="47">
        <f t="shared" si="217"/>
        <v>2642592.1540731238</v>
      </c>
      <c r="AE45" s="47">
        <f t="shared" si="217"/>
        <v>3300020.3612901927</v>
      </c>
      <c r="AF45" s="48">
        <f t="shared" si="217"/>
        <v>4047676.7365590604</v>
      </c>
    </row>
    <row r="46" spans="1:60" ht="15.75" thickBot="1" x14ac:dyDescent="0.3">
      <c r="A46" s="13" t="s">
        <v>70</v>
      </c>
      <c r="B46" s="66">
        <f>BH44</f>
        <v>5538.0680247867176</v>
      </c>
      <c r="C46" s="75">
        <f>BH44/$BH$4</f>
        <v>0.12208592007926369</v>
      </c>
      <c r="D46" s="4" t="s">
        <v>10</v>
      </c>
      <c r="E46" s="5">
        <f>SUM(F46:AF46)</f>
        <v>14800.432909733059</v>
      </c>
      <c r="F46">
        <f>SQRT(F45)</f>
        <v>16.220625576529773</v>
      </c>
      <c r="G46">
        <f t="shared" ref="G46:AF46" si="218">SQRT(G45)</f>
        <v>20.467184446994558</v>
      </c>
      <c r="H46">
        <f t="shared" si="218"/>
        <v>25.761947684237676</v>
      </c>
      <c r="I46">
        <f t="shared" si="218"/>
        <v>32.350767213457665</v>
      </c>
      <c r="J46">
        <f t="shared" si="218"/>
        <v>40.532224722029369</v>
      </c>
      <c r="K46">
        <f t="shared" si="218"/>
        <v>50.660259044984208</v>
      </c>
      <c r="L46">
        <f t="shared" si="218"/>
        <v>63.172776164128699</v>
      </c>
      <c r="M46">
        <f t="shared" si="218"/>
        <v>78.581947815448643</v>
      </c>
      <c r="N46">
        <f t="shared" si="218"/>
        <v>97.501654582844338</v>
      </c>
      <c r="O46">
        <f t="shared" si="218"/>
        <v>120.68518190402354</v>
      </c>
      <c r="P46">
        <f t="shared" si="218"/>
        <v>148.84382007471865</v>
      </c>
      <c r="Q46">
        <f t="shared" si="218"/>
        <v>182.71345498030092</v>
      </c>
      <c r="R46">
        <f t="shared" si="218"/>
        <v>221.99559813844539</v>
      </c>
      <c r="S46">
        <f t="shared" si="218"/>
        <v>268.1297418444226</v>
      </c>
      <c r="T46">
        <f t="shared" si="218"/>
        <v>326.28451278267244</v>
      </c>
      <c r="U46">
        <f t="shared" si="218"/>
        <v>394.64777159653352</v>
      </c>
      <c r="V46">
        <f t="shared" si="218"/>
        <v>473.43922140601228</v>
      </c>
      <c r="W46">
        <f t="shared" si="218"/>
        <v>567.63783384938665</v>
      </c>
      <c r="X46">
        <f t="shared" si="218"/>
        <v>676.64156097616456</v>
      </c>
      <c r="Y46">
        <f t="shared" si="218"/>
        <v>800.87543273443941</v>
      </c>
      <c r="Z46">
        <f t="shared" si="218"/>
        <v>940.55408974622856</v>
      </c>
      <c r="AA46">
        <f t="shared" si="218"/>
        <v>1094.0262958805388</v>
      </c>
      <c r="AB46" s="43">
        <f t="shared" si="218"/>
        <v>1263.4818346538962</v>
      </c>
      <c r="AC46" s="44">
        <f t="shared" si="218"/>
        <v>1441.1423122088115</v>
      </c>
      <c r="AD46" s="44">
        <f t="shared" si="218"/>
        <v>1625.6051654916466</v>
      </c>
      <c r="AE46" s="44">
        <f t="shared" si="218"/>
        <v>1816.5958167105287</v>
      </c>
      <c r="AF46" s="45">
        <f t="shared" si="218"/>
        <v>2011.8838775036347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28.897537452225606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207.17143832147008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211.77584755061116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-7482.316134716124</v>
      </c>
    </row>
    <row r="54" spans="1:60" ht="15.75" thickBot="1" x14ac:dyDescent="0.3">
      <c r="A54" s="13" t="s">
        <v>68</v>
      </c>
      <c r="B54" s="65">
        <f>AN54</f>
        <v>3807.5349839087503</v>
      </c>
      <c r="C54" s="74">
        <f>AN54/$AN$4</f>
        <v>0.11375660249446293</v>
      </c>
      <c r="D54" s="4" t="s">
        <v>8</v>
      </c>
      <c r="F54" s="12">
        <f>$E$3+($C53/($C53+E5))*E4*(1/(1+EXP(-$A53*(F52-$B53))))</f>
        <v>13.067953960524019</v>
      </c>
      <c r="G54" s="12">
        <f t="shared" ref="G54:AF54" si="248">$E$3+($C53/($C53+F5))*F4*(1/(1+EXP(-$A53*(G52-$B53))))</f>
        <v>16.904712380507462</v>
      </c>
      <c r="H54" s="12">
        <f t="shared" si="248"/>
        <v>21.791291915413019</v>
      </c>
      <c r="I54" s="12">
        <f t="shared" si="248"/>
        <v>27.991589569244002</v>
      </c>
      <c r="J54" s="12">
        <f t="shared" si="248"/>
        <v>35.827758338254277</v>
      </c>
      <c r="K54" s="12">
        <f t="shared" si="248"/>
        <v>45.689985593300939</v>
      </c>
      <c r="L54" s="12">
        <f t="shared" si="248"/>
        <v>58.046648065889528</v>
      </c>
      <c r="M54" s="12">
        <f t="shared" si="248"/>
        <v>73.454247467103443</v>
      </c>
      <c r="N54" s="12">
        <f t="shared" si="248"/>
        <v>92.566240313532731</v>
      </c>
      <c r="O54" s="12">
        <f t="shared" si="248"/>
        <v>116.13953559698069</v>
      </c>
      <c r="P54" s="12">
        <f t="shared" si="248"/>
        <v>145.0370730492063</v>
      </c>
      <c r="Q54" s="12">
        <f t="shared" si="248"/>
        <v>180.22456757793987</v>
      </c>
      <c r="R54" s="12">
        <f t="shared" si="248"/>
        <v>222.75929844945691</v>
      </c>
      <c r="S54" s="12">
        <f t="shared" si="248"/>
        <v>273.76885269933575</v>
      </c>
      <c r="T54" s="12">
        <f t="shared" si="248"/>
        <v>334.41813751180013</v>
      </c>
      <c r="U54" s="12">
        <f t="shared" si="248"/>
        <v>405.86388082808202</v>
      </c>
      <c r="V54" s="12">
        <f t="shared" si="248"/>
        <v>489.19730673454217</v>
      </c>
      <c r="W54" s="12">
        <f t="shared" si="248"/>
        <v>585.37764181155171</v>
      </c>
      <c r="X54" s="12">
        <f t="shared" si="248"/>
        <v>695.16134117397269</v>
      </c>
      <c r="Y54" s="12">
        <f t="shared" si="248"/>
        <v>819.03398492436691</v>
      </c>
      <c r="Z54" s="12">
        <f t="shared" si="248"/>
        <v>957.15311848283648</v>
      </c>
      <c r="AA54" s="12">
        <f t="shared" si="248"/>
        <v>1109.31033672631</v>
      </c>
      <c r="AB54" s="52">
        <f t="shared" si="248"/>
        <v>1274.919303201646</v>
      </c>
      <c r="AC54" s="53">
        <f t="shared" si="248"/>
        <v>1453.0332202901916</v>
      </c>
      <c r="AD54" s="53">
        <f t="shared" si="248"/>
        <v>1642.3910721604989</v>
      </c>
      <c r="AE54" s="53">
        <f t="shared" si="248"/>
        <v>1841.4876659305794</v>
      </c>
      <c r="AF54" s="54">
        <f t="shared" si="248"/>
        <v>2048.6591042520495</v>
      </c>
      <c r="AG54" s="54">
        <f t="shared" ref="AG54" si="249">$E$3+($C53/($C53+AF5))*AF4*(1/(1+EXP(-$A53*(AG52-$B53))))</f>
        <v>2262.1735962886059</v>
      </c>
      <c r="AH54" s="54">
        <f t="shared" ref="AH54" si="250">$E$3+($C53/($C53+AG5))*AG4*(1/(1+EXP(-$A53*(AH52-$B53))))</f>
        <v>2530.6328069566293</v>
      </c>
      <c r="AI54" s="54">
        <f t="shared" ref="AI54" si="251">$E$3+($C53/($C53+AH5))*AH4*(1/(1+EXP(-$A53*(AI52-$B53))))</f>
        <v>2701.4701908651327</v>
      </c>
      <c r="AJ54" s="54">
        <f t="shared" ref="AJ54" si="252">$E$3+($C53/($C53+AI5))*AI4*(1/(1+EXP(-$A53*(AJ52-$B53))))</f>
        <v>2924.1579122621606</v>
      </c>
      <c r="AK54" s="54">
        <f t="shared" ref="AK54" si="253">$E$3+($C53/($C53+AJ5))*AJ4*(1/(1+EXP(-$A53*(AK52-$B53))))</f>
        <v>3147.092621602023</v>
      </c>
      <c r="AL54" s="54">
        <f t="shared" ref="AL54" si="254">$E$3+($C53/($C53+AK5))*AK4*(1/(1+EXP(-$A53*(AL52-$B53))))</f>
        <v>3369.1887104932548</v>
      </c>
      <c r="AM54" s="54">
        <f t="shared" ref="AM54" si="255">$E$3+($C53/($C53+AL5))*AL4*(1/(1+EXP(-$A53*(AM52-$B53))))</f>
        <v>3589.5651131412733</v>
      </c>
      <c r="AN54" s="69">
        <f t="shared" ref="AN54" si="256">$E$3+($C53/($C53+AM5))*AM4*(1/(1+EXP(-$A53*(AN52-$B53))))</f>
        <v>3807.5349839087503</v>
      </c>
      <c r="AO54" s="54">
        <f t="shared" ref="AO54" si="257">$E$3+($C53/($C53+AN5))*AN4*(1/(1+EXP(-$A53*(AO52-$B53))))</f>
        <v>4022.5871551855621</v>
      </c>
      <c r="AP54" s="54">
        <f t="shared" ref="AP54" si="258">$E$3+($C53/($C53+AO5))*AO4*(1/(1+EXP(-$A53*(AP52-$B53))))</f>
        <v>4234.3630027361733</v>
      </c>
      <c r="AQ54" s="54">
        <f t="shared" ref="AQ54" si="259">$E$3+($C53/($C53+AP5))*AP4*(1/(1+EXP(-$A53*(AQ52-$B53))))</f>
        <v>4442.631667612929</v>
      </c>
      <c r="AR54" s="54">
        <f t="shared" ref="AR54" si="260">$E$3+($C53/($C53+AQ5))*AQ4*(1/(1+EXP(-$A53*(AR52-$B53))))</f>
        <v>4647.2657972793368</v>
      </c>
      <c r="AS54" s="54">
        <f t="shared" ref="AS54" si="261">$E$3+($C53/($C53+AR5))*AR4*(1/(1+EXP(-$A53*(AS52-$B53))))</f>
        <v>4848.2192209252016</v>
      </c>
      <c r="AT54" s="54">
        <f t="shared" ref="AT54" si="262">$E$3+($C53/($C53+AS5))*AS4*(1/(1+EXP(-$A53*(AT52-$B53))))</f>
        <v>5045.5073467302491</v>
      </c>
      <c r="AU54" s="54">
        <f t="shared" ref="AU54" si="263">$E$3+($C53/($C53+AT5))*AT4*(1/(1+EXP(-$A53*(AU52-$B53))))</f>
        <v>5239.1905920104446</v>
      </c>
      <c r="AV54" s="54">
        <f t="shared" ref="AV54" si="264">$E$3+($C53/($C53+AU5))*AU4*(1/(1+EXP(-$A53*(AV52-$B53))))</f>
        <v>5429.3608268321777</v>
      </c>
      <c r="AW54" s="54">
        <f t="shared" ref="AW54" si="265">$E$3+($C53/($C53+AV5))*AV4*(1/(1+EXP(-$A53*(AW52-$B53))))</f>
        <v>5616.1306058343234</v>
      </c>
      <c r="AX54" s="69">
        <f t="shared" ref="AX54" si="266">$E$3+($C53/($C53+AW5))*AW4*(1/(1+EXP(-$A53*(AX52-$B53))))</f>
        <v>5799.6248532163891</v>
      </c>
      <c r="AY54" s="54">
        <f t="shared" ref="AY54" si="267">$E$3+($C53/($C53+AX5))*AX4*(1/(1+EXP(-$A53*(AY52-$B53))))</f>
        <v>5979.974624305778</v>
      </c>
      <c r="AZ54" s="54">
        <f t="shared" ref="AZ54" si="268">$E$3+($C53/($C53+AY5))*AY4*(1/(1+EXP(-$A53*(AZ52-$B53))))</f>
        <v>6157.312570163268</v>
      </c>
      <c r="BA54" s="54">
        <f t="shared" ref="BA54" si="269">$E$3+($C53/($C53+AZ5))*AZ4*(1/(1+EXP(-$A53*(BA52-$B53))))</f>
        <v>6331.7697610309106</v>
      </c>
      <c r="BB54" s="54">
        <f t="shared" ref="BB54" si="270">$E$3+($C53/($C53+BA5))*BA4*(1/(1+EXP(-$A53*(BB52-$B53))))</f>
        <v>6503.4735669481033</v>
      </c>
      <c r="BC54" s="54">
        <f t="shared" ref="BC54" si="271">$E$3+($C53/($C53+BB5))*BB4*(1/(1+EXP(-$A53*(BC52-$B53))))</f>
        <v>6672.5463407873794</v>
      </c>
      <c r="BD54" s="54">
        <f t="shared" ref="BD54" si="272">$E$3+($C53/($C53+BC5))*BC4*(1/(1+EXP(-$A53*(BD52-$B53))))</f>
        <v>6839.1046948659441</v>
      </c>
      <c r="BE54" s="54">
        <f t="shared" ref="BE54" si="273">$E$3+($C53/($C53+BD5))*BD4*(1/(1+EXP(-$A53*(BE52-$B53))))</f>
        <v>7003.2592041511289</v>
      </c>
      <c r="BF54" s="54">
        <f t="shared" ref="BF54" si="274">$E$3+($C53/($C53+BE5))*BE4*(1/(1+EXP(-$A53*(BF52-$B53))))</f>
        <v>7165.1144055054174</v>
      </c>
      <c r="BG54" s="54">
        <f t="shared" ref="BG54" si="275">$E$3+($C53/($C53+BF5))*BF4*(1/(1+EXP(-$A53*(BG52-$B53))))</f>
        <v>7324.7689930405841</v>
      </c>
      <c r="BH54" s="69">
        <f t="shared" ref="BH54" si="276">$E$3+($C53/($C53+BG5))*BG4*(1/(1+EXP(-$A53*(BH52-$B53))))</f>
        <v>7482.316134716124</v>
      </c>
    </row>
    <row r="55" spans="1:60" ht="15.75" thickBot="1" x14ac:dyDescent="0.3">
      <c r="A55" s="13" t="s">
        <v>69</v>
      </c>
      <c r="B55" s="17">
        <f>AX54</f>
        <v>5799.6248532163891</v>
      </c>
      <c r="C55" s="73">
        <f>AX54/$AX$4</f>
        <v>0.14713708353101421</v>
      </c>
      <c r="D55" s="4" t="s">
        <v>9</v>
      </c>
      <c r="E55" s="5">
        <f>SUM(F55:AF55)</f>
        <v>17873958.863769375</v>
      </c>
      <c r="F55" s="3">
        <f>(F54-F$3)^2</f>
        <v>170.45793381932279</v>
      </c>
      <c r="G55" s="3">
        <f t="shared" ref="G55:AF55" si="277">(G54-G$3)^2</f>
        <v>285.32994714578899</v>
      </c>
      <c r="H55" s="3">
        <f t="shared" si="277"/>
        <v>474.2068895852824</v>
      </c>
      <c r="I55" s="3">
        <f t="shared" si="277"/>
        <v>782.57766156765535</v>
      </c>
      <c r="J55" s="3">
        <f t="shared" si="277"/>
        <v>1282.3387922441716</v>
      </c>
      <c r="K55" s="3">
        <f t="shared" si="277"/>
        <v>2085.3822402075689</v>
      </c>
      <c r="L55" s="3">
        <f t="shared" si="277"/>
        <v>3365.9314528012828</v>
      </c>
      <c r="M55" s="3">
        <f t="shared" si="277"/>
        <v>5389.5049036661703</v>
      </c>
      <c r="N55" s="3">
        <f t="shared" si="277"/>
        <v>8558.1445628675774</v>
      </c>
      <c r="O55" s="3">
        <f t="shared" si="277"/>
        <v>13478.869967763394</v>
      </c>
      <c r="P55" s="3">
        <f t="shared" si="277"/>
        <v>21001.247896295092</v>
      </c>
      <c r="Q55" s="3">
        <f t="shared" si="277"/>
        <v>32298.044661996224</v>
      </c>
      <c r="R55" s="3">
        <f t="shared" si="277"/>
        <v>48479.80418688881</v>
      </c>
      <c r="S55" s="3">
        <f t="shared" si="277"/>
        <v>71664.316914782568</v>
      </c>
      <c r="T55" s="3">
        <f t="shared" si="277"/>
        <v>107160.45071001767</v>
      </c>
      <c r="U55" s="3">
        <f t="shared" si="277"/>
        <v>157755.40355122791</v>
      </c>
      <c r="V55" s="3">
        <f t="shared" si="277"/>
        <v>227749.80655067891</v>
      </c>
      <c r="W55" s="3">
        <f t="shared" si="277"/>
        <v>327489.23622320034</v>
      </c>
      <c r="X55" s="3">
        <f t="shared" si="277"/>
        <v>464426.3226085924</v>
      </c>
      <c r="Y55" s="3">
        <f t="shared" si="277"/>
        <v>648307.67474340159</v>
      </c>
      <c r="Z55" s="3">
        <f t="shared" si="277"/>
        <v>890213.79553224402</v>
      </c>
      <c r="AA55" s="3">
        <f t="shared" si="277"/>
        <v>1199002.3676751195</v>
      </c>
      <c r="AB55" s="46">
        <f t="shared" si="277"/>
        <v>1593086.4960121673</v>
      </c>
      <c r="AC55" s="47">
        <f t="shared" si="277"/>
        <v>2067628.1144102886</v>
      </c>
      <c r="AD55" s="47">
        <f t="shared" si="277"/>
        <v>2629988.5084445798</v>
      </c>
      <c r="AE55" s="47">
        <f t="shared" si="277"/>
        <v>3292009.8598356796</v>
      </c>
      <c r="AF55" s="48">
        <f t="shared" si="277"/>
        <v>4059824.6694605458</v>
      </c>
    </row>
    <row r="56" spans="1:60" ht="15.75" thickBot="1" x14ac:dyDescent="0.3">
      <c r="A56" s="13" t="s">
        <v>70</v>
      </c>
      <c r="B56" s="66">
        <f>BH54</f>
        <v>7482.316134716124</v>
      </c>
      <c r="C56" s="75">
        <f>BH54/$BH$4</f>
        <v>0.16494659248356167</v>
      </c>
      <c r="D56" s="4" t="s">
        <v>10</v>
      </c>
      <c r="E56" s="5">
        <f>SUM(F56:AF56)</f>
        <v>14764.046470243888</v>
      </c>
      <c r="F56">
        <f>SQRT(F55)</f>
        <v>13.055953960524018</v>
      </c>
      <c r="G56">
        <f t="shared" ref="G56:AF56" si="278">SQRT(G55)</f>
        <v>16.89171238050746</v>
      </c>
      <c r="H56">
        <f t="shared" si="278"/>
        <v>21.776291915413019</v>
      </c>
      <c r="I56">
        <f t="shared" si="278"/>
        <v>27.974589569244003</v>
      </c>
      <c r="J56">
        <f t="shared" si="278"/>
        <v>35.809758338254277</v>
      </c>
      <c r="K56">
        <f t="shared" si="278"/>
        <v>45.665985593300938</v>
      </c>
      <c r="L56">
        <f t="shared" si="278"/>
        <v>58.016648065889527</v>
      </c>
      <c r="M56">
        <f t="shared" si="278"/>
        <v>73.413247467103446</v>
      </c>
      <c r="N56">
        <f t="shared" si="278"/>
        <v>92.510240313532734</v>
      </c>
      <c r="O56">
        <f t="shared" si="278"/>
        <v>116.0985355969807</v>
      </c>
      <c r="P56">
        <f t="shared" si="278"/>
        <v>144.9180730492063</v>
      </c>
      <c r="Q56">
        <f t="shared" si="278"/>
        <v>179.71656757793986</v>
      </c>
      <c r="R56">
        <f t="shared" si="278"/>
        <v>220.1812984494569</v>
      </c>
      <c r="S56">
        <f t="shared" si="278"/>
        <v>267.70191802596889</v>
      </c>
      <c r="T56">
        <f t="shared" si="278"/>
        <v>327.35370886858402</v>
      </c>
      <c r="U56">
        <f t="shared" si="278"/>
        <v>397.18434454447964</v>
      </c>
      <c r="V56">
        <f t="shared" si="278"/>
        <v>477.23139728089865</v>
      </c>
      <c r="W56">
        <f t="shared" si="278"/>
        <v>572.26675268025167</v>
      </c>
      <c r="X56">
        <f t="shared" si="278"/>
        <v>681.48831435952911</v>
      </c>
      <c r="Y56">
        <f t="shared" si="278"/>
        <v>805.17555523215037</v>
      </c>
      <c r="Z56">
        <f t="shared" si="278"/>
        <v>943.51141780703642</v>
      </c>
      <c r="AA56">
        <f t="shared" si="278"/>
        <v>1094.98966555631</v>
      </c>
      <c r="AB56" s="43">
        <f t="shared" si="278"/>
        <v>1262.1753032016461</v>
      </c>
      <c r="AC56" s="44">
        <f t="shared" si="278"/>
        <v>1437.9249335101915</v>
      </c>
      <c r="AD56" s="44">
        <f t="shared" si="278"/>
        <v>1621.7239310204989</v>
      </c>
      <c r="AE56" s="44">
        <f t="shared" si="278"/>
        <v>1814.3896659305794</v>
      </c>
      <c r="AF56" s="45">
        <f t="shared" si="278"/>
        <v>2014.9006599484119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31.050484610825407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218.12986605830156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303.72369105036887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-10540.957632319849</v>
      </c>
    </row>
    <row r="63" spans="1:60" ht="15.75" thickBot="1" x14ac:dyDescent="0.3">
      <c r="A63" s="13" t="s">
        <v>68</v>
      </c>
      <c r="B63" s="65">
        <f>AN63</f>
        <v>4221.5905078497344</v>
      </c>
      <c r="C63" s="74">
        <f>AN63/$AN$4</f>
        <v>0.12612721756343795</v>
      </c>
      <c r="D63" s="4" t="s">
        <v>8</v>
      </c>
      <c r="F63" s="12">
        <f>$E$3+($C62)*(EXP(-EXP($A62-$B62*F61)))</f>
        <v>5.7073119165805366</v>
      </c>
      <c r="G63" s="12">
        <f t="shared" ref="G63:AF63" si="308">$E$3+($C62)*(EXP(-EXP($A62-$B62*G61)))</f>
        <v>8.4860146516157009</v>
      </c>
      <c r="H63" s="12">
        <f t="shared" si="308"/>
        <v>12.375934498701</v>
      </c>
      <c r="I63" s="12">
        <f t="shared" si="308"/>
        <v>17.7184470398972</v>
      </c>
      <c r="J63" s="12">
        <f t="shared" si="308"/>
        <v>24.923967565124553</v>
      </c>
      <c r="K63" s="12">
        <f t="shared" si="308"/>
        <v>34.475841611196515</v>
      </c>
      <c r="L63" s="12">
        <f t="shared" si="308"/>
        <v>46.932015098261765</v>
      </c>
      <c r="M63" s="12">
        <f t="shared" si="308"/>
        <v>62.924089499214972</v>
      </c>
      <c r="N63" s="12">
        <f t="shared" si="308"/>
        <v>83.15349106703809</v>
      </c>
      <c r="O63" s="12">
        <f t="shared" si="308"/>
        <v>108.38463345741354</v>
      </c>
      <c r="P63" s="12">
        <f t="shared" si="308"/>
        <v>139.43511806823895</v>
      </c>
      <c r="Q63" s="12">
        <f t="shared" si="308"/>
        <v>177.16318283623136</v>
      </c>
      <c r="R63" s="12">
        <f t="shared" si="308"/>
        <v>222.45276510947542</v>
      </c>
      <c r="S63" s="12">
        <f t="shared" si="308"/>
        <v>276.19667614396241</v>
      </c>
      <c r="T63" s="12">
        <f t="shared" si="308"/>
        <v>339.27848491151752</v>
      </c>
      <c r="U63" s="12">
        <f t="shared" si="308"/>
        <v>412.55377160683321</v>
      </c>
      <c r="V63" s="12">
        <f t="shared" si="308"/>
        <v>496.83143426110871</v>
      </c>
      <c r="W63" s="12">
        <f t="shared" si="308"/>
        <v>592.85571621904558</v>
      </c>
      <c r="X63" s="12">
        <f t="shared" si="308"/>
        <v>701.28957172088485</v>
      </c>
      <c r="Y63" s="12">
        <f t="shared" si="308"/>
        <v>822.69990739627542</v>
      </c>
      <c r="Z63" s="12">
        <f t="shared" si="308"/>
        <v>957.54513644664189</v>
      </c>
      <c r="AA63" s="12">
        <f t="shared" si="308"/>
        <v>1106.1653676079525</v>
      </c>
      <c r="AB63" s="52">
        <f t="shared" si="308"/>
        <v>1268.775430508857</v>
      </c>
      <c r="AC63" s="53">
        <f t="shared" si="308"/>
        <v>1445.4608199838294</v>
      </c>
      <c r="AD63" s="53">
        <f t="shared" si="308"/>
        <v>1636.176530414039</v>
      </c>
      <c r="AE63" s="53">
        <f t="shared" si="308"/>
        <v>1840.7486520721604</v>
      </c>
      <c r="AF63" s="54">
        <f t="shared" si="308"/>
        <v>2058.878518130462</v>
      </c>
      <c r="AG63" s="54">
        <f t="shared" ref="AG63:BH63" si="309">$E$3+($C62)*(EXP(-EXP($A62-$B62*AG61)))</f>
        <v>2290.1491254314315</v>
      </c>
      <c r="AH63" s="54">
        <f t="shared" si="309"/>
        <v>2534.033505002064</v>
      </c>
      <c r="AI63" s="54">
        <f t="shared" si="309"/>
        <v>2789.9046891982612</v>
      </c>
      <c r="AJ63" s="54">
        <f t="shared" si="309"/>
        <v>3057.0469099997867</v>
      </c>
      <c r="AK63" s="54">
        <f t="shared" si="309"/>
        <v>3334.6676654070989</v>
      </c>
      <c r="AL63" s="54">
        <f t="shared" si="309"/>
        <v>3621.9103057827829</v>
      </c>
      <c r="AM63" s="54">
        <f t="shared" si="309"/>
        <v>3917.8668167993656</v>
      </c>
      <c r="AN63" s="76">
        <f t="shared" si="309"/>
        <v>4221.5905078497344</v>
      </c>
      <c r="AO63" s="54">
        <f t="shared" si="309"/>
        <v>4532.1083519134836</v>
      </c>
      <c r="AP63" s="54">
        <f t="shared" si="309"/>
        <v>4848.4327627410785</v>
      </c>
      <c r="AQ63" s="54">
        <f t="shared" si="309"/>
        <v>5169.5726358951397</v>
      </c>
      <c r="AR63" s="54">
        <f t="shared" si="309"/>
        <v>5494.543520075099</v>
      </c>
      <c r="AS63" s="54">
        <f t="shared" si="309"/>
        <v>5822.3768229825491</v>
      </c>
      <c r="AT63" s="54">
        <f t="shared" si="309"/>
        <v>6152.1279908173583</v>
      </c>
      <c r="AU63" s="54">
        <f t="shared" si="309"/>
        <v>6482.8836316852421</v>
      </c>
      <c r="AV63" s="54">
        <f t="shared" si="309"/>
        <v>6813.7675803659195</v>
      </c>
      <c r="AW63" s="54">
        <f t="shared" si="309"/>
        <v>7143.9459248817611</v>
      </c>
      <c r="AX63" s="76">
        <f t="shared" si="309"/>
        <v>7472.6310341475137</v>
      </c>
      <c r="AY63" s="54">
        <f t="shared" si="309"/>
        <v>7799.0846408420202</v>
      </c>
      <c r="AZ63" s="54">
        <f t="shared" si="309"/>
        <v>8122.6200447982446</v>
      </c>
      <c r="BA63" s="54">
        <f t="shared" si="309"/>
        <v>8442.6035100044664</v>
      </c>
      <c r="BB63" s="54">
        <f t="shared" si="309"/>
        <v>8758.4549331359522</v>
      </c>
      <c r="BC63" s="54">
        <f t="shared" si="309"/>
        <v>9069.6478638004683</v>
      </c>
      <c r="BD63" s="54">
        <f t="shared" si="309"/>
        <v>9375.7089567892508</v>
      </c>
      <c r="BE63" s="54">
        <f t="shared" si="309"/>
        <v>9676.2169349693904</v>
      </c>
      <c r="BF63" s="54">
        <f t="shared" si="309"/>
        <v>9970.8011384003239</v>
      </c>
      <c r="BG63" s="54">
        <f t="shared" si="309"/>
        <v>10259.139731139732</v>
      </c>
      <c r="BH63" s="76">
        <f t="shared" si="309"/>
        <v>10540.957632319849</v>
      </c>
    </row>
    <row r="64" spans="1:60" ht="15.75" thickBot="1" x14ac:dyDescent="0.3">
      <c r="A64" s="13" t="s">
        <v>69</v>
      </c>
      <c r="B64" s="17">
        <f>AX63</f>
        <v>7472.6310341475137</v>
      </c>
      <c r="C64" s="73">
        <f>AX63/$AX$4</f>
        <v>0.18958142371192235</v>
      </c>
      <c r="D64" s="4" t="s">
        <v>9</v>
      </c>
      <c r="E64" s="5">
        <f>SUM(F64:AF64)</f>
        <v>17877738.957512591</v>
      </c>
      <c r="F64" s="3">
        <f>(F63-F$3)^2</f>
        <v>32.436577827144269</v>
      </c>
      <c r="G64" s="3">
        <f t="shared" ref="G64:AF64" si="310">(G63-G$3)^2</f>
        <v>71.791977286494344</v>
      </c>
      <c r="H64" s="3">
        <f t="shared" si="310"/>
        <v>152.79270168117651</v>
      </c>
      <c r="I64" s="3">
        <f t="shared" si="310"/>
        <v>313.34122730628536</v>
      </c>
      <c r="J64" s="3">
        <f t="shared" si="310"/>
        <v>620.30722035503618</v>
      </c>
      <c r="K64" s="3">
        <f t="shared" si="310"/>
        <v>1186.9293904029716</v>
      </c>
      <c r="L64" s="3">
        <f t="shared" si="310"/>
        <v>2199.7990202775745</v>
      </c>
      <c r="M64" s="3">
        <f t="shared" si="310"/>
        <v>3954.2829449662809</v>
      </c>
      <c r="N64" s="3">
        <f t="shared" si="310"/>
        <v>6905.1930216364754</v>
      </c>
      <c r="O64" s="3">
        <f t="shared" si="310"/>
        <v>11738.34291075438</v>
      </c>
      <c r="P64" s="3">
        <f t="shared" si="310"/>
        <v>19408.980753603497</v>
      </c>
      <c r="Q64" s="3">
        <f t="shared" si="310"/>
        <v>31207.053622902327</v>
      </c>
      <c r="R64" s="3">
        <f t="shared" si="310"/>
        <v>48344.912331946987</v>
      </c>
      <c r="S64" s="3">
        <f t="shared" si="310"/>
        <v>72970.077226970781</v>
      </c>
      <c r="T64" s="3">
        <f t="shared" si="310"/>
        <v>110366.17918223813</v>
      </c>
      <c r="U64" s="3">
        <f t="shared" si="310"/>
        <v>163114.39795792443</v>
      </c>
      <c r="V64" s="3">
        <f t="shared" si="310"/>
        <v>235094.57714681866</v>
      </c>
      <c r="W64" s="3">
        <f t="shared" si="310"/>
        <v>336104.06453499995</v>
      </c>
      <c r="X64" s="3">
        <f t="shared" si="310"/>
        <v>472816.51282907196</v>
      </c>
      <c r="Y64" s="3">
        <f t="shared" si="310"/>
        <v>654224.53605448559</v>
      </c>
      <c r="Z64" s="3">
        <f t="shared" si="310"/>
        <v>890953.69605999975</v>
      </c>
      <c r="AA64" s="3">
        <f t="shared" si="310"/>
        <v>1192124.8411396847</v>
      </c>
      <c r="AB64" s="46">
        <f t="shared" si="310"/>
        <v>1577614.9544261259</v>
      </c>
      <c r="AC64" s="47">
        <f t="shared" si="310"/>
        <v>2045908.3692426118</v>
      </c>
      <c r="AD64" s="47">
        <f t="shared" si="310"/>
        <v>2609870.5868325783</v>
      </c>
      <c r="AE64" s="47">
        <f t="shared" si="310"/>
        <v>3289328.6877617729</v>
      </c>
      <c r="AF64" s="48">
        <f t="shared" si="310"/>
        <v>4101111.3134163627</v>
      </c>
    </row>
    <row r="65" spans="1:60" ht="15.75" thickBot="1" x14ac:dyDescent="0.3">
      <c r="A65" s="13" t="s">
        <v>70</v>
      </c>
      <c r="B65" s="66">
        <f>BH63</f>
        <v>10540.957632319849</v>
      </c>
      <c r="C65" s="75">
        <f>BH63/$BH$4</f>
        <v>0.23237390824715756</v>
      </c>
      <c r="D65" s="4" t="s">
        <v>10</v>
      </c>
      <c r="E65" s="5">
        <f>SUM(F65:AF65)</f>
        <v>14684.359431081331</v>
      </c>
      <c r="F65">
        <f>SQRT(F64)</f>
        <v>5.695311916580537</v>
      </c>
      <c r="G65">
        <f t="shared" ref="G65:AF65" si="311">SQRT(G64)</f>
        <v>8.473014651615701</v>
      </c>
      <c r="H65">
        <f t="shared" si="311"/>
        <v>12.360934498700999</v>
      </c>
      <c r="I65">
        <f t="shared" si="311"/>
        <v>17.7014470398972</v>
      </c>
      <c r="J65">
        <f t="shared" si="311"/>
        <v>24.905967565124552</v>
      </c>
      <c r="K65">
        <f t="shared" si="311"/>
        <v>34.451841611196514</v>
      </c>
      <c r="L65">
        <f t="shared" si="311"/>
        <v>46.902015098261764</v>
      </c>
      <c r="M65">
        <f t="shared" si="311"/>
        <v>62.883089499214975</v>
      </c>
      <c r="N65">
        <f t="shared" si="311"/>
        <v>83.097491067038092</v>
      </c>
      <c r="O65">
        <f t="shared" si="311"/>
        <v>108.34363345741355</v>
      </c>
      <c r="P65">
        <f t="shared" si="311"/>
        <v>139.31611806823895</v>
      </c>
      <c r="Q65">
        <f t="shared" si="311"/>
        <v>176.65518283623135</v>
      </c>
      <c r="R65">
        <f t="shared" si="311"/>
        <v>219.87476510947542</v>
      </c>
      <c r="S65">
        <f t="shared" si="311"/>
        <v>270.12974147059555</v>
      </c>
      <c r="T65">
        <f t="shared" si="311"/>
        <v>332.21405626830142</v>
      </c>
      <c r="U65">
        <f t="shared" si="311"/>
        <v>403.87423532323083</v>
      </c>
      <c r="V65">
        <f t="shared" si="311"/>
        <v>484.86552480746519</v>
      </c>
      <c r="W65">
        <f t="shared" si="311"/>
        <v>579.74482708774553</v>
      </c>
      <c r="X65">
        <f t="shared" si="311"/>
        <v>687.61654490644128</v>
      </c>
      <c r="Y65">
        <f t="shared" si="311"/>
        <v>808.84147770405889</v>
      </c>
      <c r="Z65">
        <f t="shared" si="311"/>
        <v>943.90343577084184</v>
      </c>
      <c r="AA65">
        <f t="shared" si="311"/>
        <v>1091.8446964379525</v>
      </c>
      <c r="AB65" s="43">
        <f t="shared" si="311"/>
        <v>1256.0314305088571</v>
      </c>
      <c r="AC65" s="44">
        <f t="shared" si="311"/>
        <v>1430.3525332038294</v>
      </c>
      <c r="AD65" s="44">
        <f t="shared" si="311"/>
        <v>1615.509389274039</v>
      </c>
      <c r="AE65" s="44">
        <f t="shared" si="311"/>
        <v>1813.6506520721605</v>
      </c>
      <c r="AF65" s="45">
        <f t="shared" si="311"/>
        <v>2025.1200738268244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31.195196078569225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218.83886206606667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314.14621197523866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-11506.148479078462</v>
      </c>
    </row>
    <row r="73" spans="1:60" ht="15.75" thickBot="1" x14ac:dyDescent="0.3">
      <c r="A73" s="13" t="s">
        <v>68</v>
      </c>
      <c r="B73" s="65">
        <f>AN73</f>
        <v>4262.967640150111</v>
      </c>
      <c r="C73" s="74">
        <f>AN73/$AN$4</f>
        <v>0.12736342997155684</v>
      </c>
      <c r="D73" s="4" t="s">
        <v>8</v>
      </c>
      <c r="F73" s="12">
        <f>$E$3+(E4*$C72)*(EXP(-EXP($A72-$B72*F71)))</f>
        <v>5.3214118583980685</v>
      </c>
      <c r="G73" s="12">
        <f t="shared" ref="G73:AF73" si="341">$E$3+(F4*$C72)*(EXP(-EXP($A72-$B72*G71)))</f>
        <v>8.0209381170244356</v>
      </c>
      <c r="H73" s="12">
        <f t="shared" si="341"/>
        <v>11.833557773139967</v>
      </c>
      <c r="I73" s="12">
        <f t="shared" si="341"/>
        <v>17.107109380728861</v>
      </c>
      <c r="J73" s="12">
        <f t="shared" si="341"/>
        <v>24.259302409490964</v>
      </c>
      <c r="K73" s="12">
        <f t="shared" si="341"/>
        <v>33.780968021187469</v>
      </c>
      <c r="L73" s="12">
        <f t="shared" si="341"/>
        <v>46.236917550007711</v>
      </c>
      <c r="M73" s="12">
        <f t="shared" si="341"/>
        <v>62.264085030309957</v>
      </c>
      <c r="N73" s="12">
        <f t="shared" si="341"/>
        <v>82.56677900331772</v>
      </c>
      <c r="O73" s="12">
        <f t="shared" si="341"/>
        <v>107.90903523446285</v>
      </c>
      <c r="P73" s="12">
        <f t="shared" si="341"/>
        <v>139.10423131303207</v>
      </c>
      <c r="Q73" s="12">
        <f t="shared" si="341"/>
        <v>177.00228221090501</v>
      </c>
      <c r="R73" s="12">
        <f t="shared" si="341"/>
        <v>222.47487048690238</v>
      </c>
      <c r="S73" s="12">
        <f t="shared" si="341"/>
        <v>276.39926670255841</v>
      </c>
      <c r="T73" s="12">
        <f t="shared" si="341"/>
        <v>339.6413591751861</v>
      </c>
      <c r="U73" s="12">
        <f t="shared" si="341"/>
        <v>413.03853561803544</v>
      </c>
      <c r="V73" s="12">
        <f t="shared" si="341"/>
        <v>497.38304415957839</v>
      </c>
      <c r="W73" s="12">
        <f t="shared" si="341"/>
        <v>593.4064122018284</v>
      </c>
      <c r="X73" s="12">
        <f t="shared" si="341"/>
        <v>701.76542512499054</v>
      </c>
      <c r="Y73" s="12">
        <f t="shared" si="341"/>
        <v>823.0300707038765</v>
      </c>
      <c r="Z73" s="12">
        <f t="shared" si="341"/>
        <v>957.67374735253452</v>
      </c>
      <c r="AA73" s="12">
        <f t="shared" si="341"/>
        <v>1106.065922684061</v>
      </c>
      <c r="AB73" s="52">
        <f t="shared" si="341"/>
        <v>1268.4673201947796</v>
      </c>
      <c r="AC73" s="53">
        <f t="shared" si="341"/>
        <v>1445.0276117344506</v>
      </c>
      <c r="AD73" s="53">
        <f t="shared" si="341"/>
        <v>1635.7855059549404</v>
      </c>
      <c r="AE73" s="53">
        <f t="shared" si="341"/>
        <v>1840.6710508261176</v>
      </c>
      <c r="AF73" s="54">
        <f t="shared" si="341"/>
        <v>2059.5099128921843</v>
      </c>
      <c r="AG73" s="54">
        <f t="shared" ref="AG73" si="342">$E$3+(AF4*$C72)*(EXP(-EXP($A72-$B72*AG71)))</f>
        <v>2292.029357348832</v>
      </c>
      <c r="AH73" s="54">
        <f t="shared" ref="AH73" si="343">$E$3+(AG4*$C72)*(EXP(-EXP($A72-$B72*AH71)))</f>
        <v>2589.3481194141386</v>
      </c>
      <c r="AI73" s="54">
        <f t="shared" ref="AI73" si="344">$E$3+(AH4*$C72)*(EXP(-EXP($A72-$B72*AI71)))</f>
        <v>2796.5724374207834</v>
      </c>
      <c r="AJ73" s="54">
        <f t="shared" ref="AJ73" si="345">$E$3+(AI4*$C72)*(EXP(-EXP($A72-$B72*AJ71)))</f>
        <v>3067.6302140346297</v>
      </c>
      <c r="AK73" s="54">
        <f t="shared" ref="AK73" si="346">$E$3+(AJ4*$C72)*(EXP(-EXP($A72-$B72*AK71)))</f>
        <v>3350.4559031375679</v>
      </c>
      <c r="AL73" s="54">
        <f t="shared" ref="AL73" si="347">$E$3+(AK4*$C72)*(EXP(-EXP($A72-$B72*AL71)))</f>
        <v>3644.4129714086193</v>
      </c>
      <c r="AM73" s="54">
        <f t="shared" ref="AM73" si="348">$E$3+(AL4*$C72)*(EXP(-EXP($A72-$B72*AM71)))</f>
        <v>3948.8214281748724</v>
      </c>
      <c r="AN73" s="76">
        <f t="shared" ref="AN73" si="349">$E$3+(AM4*$C72)*(EXP(-EXP($A72-$B72*AN71)))</f>
        <v>4262.967640150111</v>
      </c>
      <c r="AO73" s="54">
        <f t="shared" ref="AO73" si="350">$E$3+(AN4*$C72)*(EXP(-EXP($A72-$B72*AO71)))</f>
        <v>4586.1137688066055</v>
      </c>
      <c r="AP73" s="54">
        <f t="shared" ref="AP73" si="351">$E$3+(AO4*$C72)*(EXP(-EXP($A72-$B72*AP71)))</f>
        <v>4917.506690273668</v>
      </c>
      <c r="AQ73" s="54">
        <f t="shared" ref="AQ73" si="352">$E$3+(AP4*$C72)*(EXP(-EXP($A72-$B72*AQ71)))</f>
        <v>5256.3862897106364</v>
      </c>
      <c r="AR73" s="54">
        <f t="shared" ref="AR73" si="353">$E$3+(AQ4*$C72)*(EXP(-EXP($A72-$B72*AR71)))</f>
        <v>5601.9930521161423</v>
      </c>
      <c r="AS73" s="54">
        <f t="shared" ref="AS73" si="354">$E$3+(AR4*$C72)*(EXP(-EXP($A72-$B72*AS71)))</f>
        <v>5953.5748988505429</v>
      </c>
      <c r="AT73" s="54">
        <f t="shared" ref="AT73" si="355">$E$3+(AS4*$C72)*(EXP(-EXP($A72-$B72*AT71)))</f>
        <v>6310.3932433488781</v>
      </c>
      <c r="AU73" s="54">
        <f t="shared" ref="AU73" si="356">$E$3+(AT4*$C72)*(EXP(-EXP($A72-$B72*AU71)))</f>
        <v>6671.7282603775438</v>
      </c>
      <c r="AV73" s="54">
        <f t="shared" ref="AV73" si="357">$E$3+(AU4*$C72)*(EXP(-EXP($A72-$B72*AV71)))</f>
        <v>7036.8833807031351</v>
      </c>
      <c r="AW73" s="54">
        <f t="shared" ref="AW73" si="358">$E$3+(AV4*$C72)*(EXP(-EXP($A72-$B72*AW71)))</f>
        <v>7405.1890372845583</v>
      </c>
      <c r="AX73" s="76">
        <f t="shared" ref="AX73" si="359">$E$3+(AW4*$C72)*(EXP(-EXP($A72-$B72*AX71)))</f>
        <v>7776.0057002654166</v>
      </c>
      <c r="AY73" s="54">
        <f t="shared" ref="AY73" si="360">$E$3+(AX4*$C72)*(EXP(-EXP($A72-$B72*AY71)))</f>
        <v>8148.7262463883708</v>
      </c>
      <c r="AZ73" s="54">
        <f t="shared" ref="AZ73" si="361">$E$3+(AY4*$C72)*(EXP(-EXP($A72-$B72*AZ71)))</f>
        <v>8522.7777142787018</v>
      </c>
      <c r="BA73" s="54">
        <f t="shared" ref="BA73" si="362">$E$3+(AZ4*$C72)*(EXP(-EXP($A72-$B72*BA71)))</f>
        <v>8897.6225006711611</v>
      </c>
      <c r="BB73" s="54">
        <f t="shared" ref="BB73" si="363">$E$3+(BA4*$C72)*(EXP(-EXP($A72-$B72*BB71)))</f>
        <v>9272.7590544072482</v>
      </c>
      <c r="BC73" s="54">
        <f t="shared" ref="BC73" si="364">$E$3+(BB4*$C72)*(EXP(-EXP($A72-$B72*BC71)))</f>
        <v>9647.7221252242871</v>
      </c>
      <c r="BD73" s="54">
        <f t="shared" ref="BD73" si="365">$E$3+(BC4*$C72)*(EXP(-EXP($A72-$B72*BD71)))</f>
        <v>10022.082623290156</v>
      </c>
      <c r="BE73" s="54">
        <f t="shared" ref="BE73" si="366">$E$3+(BD4*$C72)*(EXP(-EXP($A72-$B72*BE71)))</f>
        <v>10395.4471433784</v>
      </c>
      <c r="BF73" s="54">
        <f t="shared" ref="BF73" si="367">$E$3+(BE4*$C72)*(EXP(-EXP($A72-$B72*BF71)))</f>
        <v>10767.45720477507</v>
      </c>
      <c r="BG73" s="54">
        <f t="shared" ref="BG73" si="368">$E$3+(BF4*$C72)*(EXP(-EXP($A72-$B72*BG71)))</f>
        <v>11137.788254667767</v>
      </c>
      <c r="BH73" s="76">
        <f t="shared" ref="BH73" si="369">$E$3+(BG4*$C72)*(EXP(-EXP($A72-$B72*BH71)))</f>
        <v>11506.148479078462</v>
      </c>
    </row>
    <row r="74" spans="1:60" ht="15.75" thickBot="1" x14ac:dyDescent="0.3">
      <c r="A74" s="13" t="s">
        <v>69</v>
      </c>
      <c r="B74" s="17">
        <f>AX73</f>
        <v>7776.0057002654166</v>
      </c>
      <c r="C74" s="73">
        <f>AX73/$AX$4</f>
        <v>0.19727807042951617</v>
      </c>
      <c r="D74" s="4" t="s">
        <v>9</v>
      </c>
      <c r="E74" s="5">
        <f>SUM(F74:AF74)</f>
        <v>17879257.188196078</v>
      </c>
      <c r="F74" s="3">
        <f>(F73-F$3)^2</f>
        <v>28.189854282098036</v>
      </c>
      <c r="G74" s="3">
        <f t="shared" ref="G74:AF74" si="370">(G73-G$3)^2</f>
        <v>64.127072886092861</v>
      </c>
      <c r="H74" s="3">
        <f t="shared" si="370"/>
        <v>139.67830783704713</v>
      </c>
      <c r="I74" s="3">
        <f t="shared" si="370"/>
        <v>292.07183864527661</v>
      </c>
      <c r="J74" s="3">
        <f t="shared" si="370"/>
        <v>587.64074250839235</v>
      </c>
      <c r="K74" s="3">
        <f t="shared" si="370"/>
        <v>1139.5328899834733</v>
      </c>
      <c r="L74" s="3">
        <f t="shared" si="370"/>
        <v>2135.0792294732105</v>
      </c>
      <c r="M74" s="3">
        <f t="shared" si="370"/>
        <v>3871.7123106891836</v>
      </c>
      <c r="N74" s="3">
        <f t="shared" si="370"/>
        <v>6808.0286517343366</v>
      </c>
      <c r="O74" s="3">
        <f t="shared" si="370"/>
        <v>11635.51302534332</v>
      </c>
      <c r="P74" s="3">
        <f t="shared" si="370"/>
        <v>19316.894523137031</v>
      </c>
      <c r="Q74" s="3">
        <f t="shared" si="370"/>
        <v>31150.231653142575</v>
      </c>
      <c r="R74" s="3">
        <f t="shared" si="370"/>
        <v>48354.633649933516</v>
      </c>
      <c r="S74" s="3">
        <f t="shared" si="370"/>
        <v>73079.56974034106</v>
      </c>
      <c r="T74" s="3">
        <f t="shared" si="370"/>
        <v>110607.41472206679</v>
      </c>
      <c r="U74" s="3">
        <f t="shared" si="370"/>
        <v>163506.20034274404</v>
      </c>
      <c r="V74" s="3">
        <f t="shared" si="370"/>
        <v>235629.79466611971</v>
      </c>
      <c r="W74" s="3">
        <f t="shared" si="370"/>
        <v>336742.89409569814</v>
      </c>
      <c r="X74" s="3">
        <f t="shared" si="370"/>
        <v>473471.14861276041</v>
      </c>
      <c r="Y74" s="3">
        <f t="shared" si="370"/>
        <v>654758.74461750267</v>
      </c>
      <c r="Z74" s="3">
        <f t="shared" si="370"/>
        <v>891196.50515266415</v>
      </c>
      <c r="AA74" s="3">
        <f t="shared" si="370"/>
        <v>1191907.6942035004</v>
      </c>
      <c r="AB74" s="46">
        <f t="shared" si="370"/>
        <v>1576841.0568810012</v>
      </c>
      <c r="AC74" s="47">
        <f t="shared" si="370"/>
        <v>2044669.2758781915</v>
      </c>
      <c r="AD74" s="47">
        <f t="shared" si="370"/>
        <v>2608607.332362487</v>
      </c>
      <c r="AE74" s="47">
        <f t="shared" si="370"/>
        <v>3289047.2106827521</v>
      </c>
      <c r="AF74" s="48">
        <f t="shared" si="370"/>
        <v>4103669.0124886539</v>
      </c>
    </row>
    <row r="75" spans="1:60" ht="15.75" thickBot="1" x14ac:dyDescent="0.3">
      <c r="A75" s="13" t="s">
        <v>70</v>
      </c>
      <c r="B75" s="66">
        <f>BH73</f>
        <v>11506.148479078462</v>
      </c>
      <c r="C75" s="75">
        <f>BH73/$BH$4</f>
        <v>0.25365140286282667</v>
      </c>
      <c r="D75" s="4" t="s">
        <v>10</v>
      </c>
      <c r="E75" s="5">
        <f>SUM(F75:AF75)</f>
        <v>14680.517274952803</v>
      </c>
      <c r="F75">
        <f>SQRT(F74)</f>
        <v>5.309411858398069</v>
      </c>
      <c r="G75">
        <f t="shared" ref="G75:AF75" si="371">SQRT(G74)</f>
        <v>8.0079381170244357</v>
      </c>
      <c r="H75">
        <f t="shared" si="371"/>
        <v>11.818557773139966</v>
      </c>
      <c r="I75">
        <f t="shared" si="371"/>
        <v>17.090109380728862</v>
      </c>
      <c r="J75">
        <f t="shared" si="371"/>
        <v>24.241302409490963</v>
      </c>
      <c r="K75">
        <f t="shared" si="371"/>
        <v>33.756968021187468</v>
      </c>
      <c r="L75">
        <f t="shared" si="371"/>
        <v>46.206917550007709</v>
      </c>
      <c r="M75">
        <f t="shared" si="371"/>
        <v>62.22308503030996</v>
      </c>
      <c r="N75">
        <f t="shared" si="371"/>
        <v>82.510779003317722</v>
      </c>
      <c r="O75">
        <f t="shared" si="371"/>
        <v>107.86803523446285</v>
      </c>
      <c r="P75">
        <f t="shared" si="371"/>
        <v>138.98523131303207</v>
      </c>
      <c r="Q75">
        <f t="shared" si="371"/>
        <v>176.494282210905</v>
      </c>
      <c r="R75">
        <f t="shared" si="371"/>
        <v>219.89687048690237</v>
      </c>
      <c r="S75">
        <f t="shared" si="371"/>
        <v>270.33233202919155</v>
      </c>
      <c r="T75">
        <f t="shared" si="371"/>
        <v>332.57693053196999</v>
      </c>
      <c r="U75">
        <f t="shared" si="371"/>
        <v>404.35899933443307</v>
      </c>
      <c r="V75">
        <f t="shared" si="371"/>
        <v>485.41713470593487</v>
      </c>
      <c r="W75">
        <f t="shared" si="371"/>
        <v>580.29552307052836</v>
      </c>
      <c r="X75">
        <f t="shared" si="371"/>
        <v>688.09239831054697</v>
      </c>
      <c r="Y75">
        <f t="shared" si="371"/>
        <v>809.17164101165997</v>
      </c>
      <c r="Z75">
        <f t="shared" si="371"/>
        <v>944.03204667673447</v>
      </c>
      <c r="AA75">
        <f t="shared" si="371"/>
        <v>1091.745251514061</v>
      </c>
      <c r="AB75" s="43">
        <f t="shared" si="371"/>
        <v>1255.7233201947797</v>
      </c>
      <c r="AC75" s="44">
        <f t="shared" si="371"/>
        <v>1429.9193249544505</v>
      </c>
      <c r="AD75" s="44">
        <f t="shared" si="371"/>
        <v>1615.1183648149404</v>
      </c>
      <c r="AE75" s="44">
        <f t="shared" si="371"/>
        <v>1813.5730508261177</v>
      </c>
      <c r="AF75" s="45">
        <f t="shared" si="371"/>
        <v>2025.7514685885467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31.176192851238639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217.96448125561801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306.95405703007282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-10994.759189712946</v>
      </c>
    </row>
    <row r="83" spans="1:60" ht="15.75" thickBot="1" x14ac:dyDescent="0.3">
      <c r="A83" s="13" t="s">
        <v>68</v>
      </c>
      <c r="B83" s="65">
        <f>AN83</f>
        <v>4230.9491291388258</v>
      </c>
      <c r="C83" s="74">
        <f>AN83/$AN$4</f>
        <v>0.12640682233828007</v>
      </c>
      <c r="D83" s="4" t="s">
        <v>8</v>
      </c>
      <c r="F83" s="12">
        <f>$E$3+($C82/($C82+E5))*E4*(EXP(-EXP($A82-$B82*F81)))</f>
        <v>5.2045920310425782</v>
      </c>
      <c r="G83" s="12">
        <f>$E$3+($C82/($C82+F5))*F4*(EXP(-EXP($A82-$B82*G81)))</f>
        <v>7.8746122488596724</v>
      </c>
      <c r="H83" s="12">
        <f>$E$3+($C82/($C82+G5))*G4*(EXP(-EXP($A82-$B82*H81)))</f>
        <v>11.654190254957481</v>
      </c>
      <c r="I83" s="12">
        <f t="shared" ref="I83:AF83" si="401">$E$3+($C82/($C82+H5))*H4*(EXP(-EXP($A82-$B82*I81)))</f>
        <v>16.891612062461039</v>
      </c>
      <c r="J83" s="12">
        <f t="shared" si="401"/>
        <v>24.005247557647525</v>
      </c>
      <c r="K83" s="12">
        <f t="shared" si="401"/>
        <v>33.486848039615722</v>
      </c>
      <c r="L83" s="12">
        <f t="shared" si="401"/>
        <v>45.902476393986007</v>
      </c>
      <c r="M83" s="12">
        <f t="shared" si="401"/>
        <v>61.890742201529591</v>
      </c>
      <c r="N83" s="12">
        <f t="shared" si="401"/>
        <v>82.158152828454845</v>
      </c>
      <c r="O83" s="12">
        <f t="shared" si="401"/>
        <v>107.47154732167671</v>
      </c>
      <c r="P83" s="12">
        <f t="shared" si="401"/>
        <v>138.64774017291535</v>
      </c>
      <c r="Q83" s="12">
        <f t="shared" si="401"/>
        <v>176.54065447719722</v>
      </c>
      <c r="R83" s="12">
        <f t="shared" si="401"/>
        <v>222.0263579289377</v>
      </c>
      <c r="S83" s="12">
        <f t="shared" si="401"/>
        <v>275.98652202103261</v>
      </c>
      <c r="T83" s="12">
        <f t="shared" si="401"/>
        <v>339.29089908356809</v>
      </c>
      <c r="U83" s="12">
        <f t="shared" si="401"/>
        <v>412.77945069569671</v>
      </c>
      <c r="V83" s="12">
        <f t="shared" si="401"/>
        <v>497.24476458288927</v>
      </c>
      <c r="W83" s="12">
        <f t="shared" si="401"/>
        <v>593.41536783486436</v>
      </c>
      <c r="X83" s="12">
        <f t="shared" si="401"/>
        <v>701.94048650573131</v>
      </c>
      <c r="Y83" s="12">
        <f t="shared" si="401"/>
        <v>823.37672106713228</v>
      </c>
      <c r="Z83" s="12">
        <f t="shared" si="401"/>
        <v>958.17701020230743</v>
      </c>
      <c r="AA83" s="12">
        <f t="shared" si="401"/>
        <v>1106.6821486928827</v>
      </c>
      <c r="AB83" s="52">
        <f t="shared" si="401"/>
        <v>1269.1150150612939</v>
      </c>
      <c r="AC83" s="53">
        <f t="shared" si="401"/>
        <v>1445.5775569905675</v>
      </c>
      <c r="AD83" s="53">
        <f t="shared" si="401"/>
        <v>1636.0504822941593</v>
      </c>
      <c r="AE83" s="53">
        <f t="shared" si="401"/>
        <v>1840.3955142754403</v>
      </c>
      <c r="AF83" s="54">
        <f t="shared" si="401"/>
        <v>2058.3599955310583</v>
      </c>
      <c r="AG83" s="54">
        <f t="shared" ref="AG83" si="402">$E$3+($C82/($C82+AF5))*AF4*(EXP(-EXP($A82-$B82*AG81)))</f>
        <v>2289.5835653578665</v>
      </c>
      <c r="AH83" s="54">
        <f t="shared" ref="AH83" si="403">$E$3+($C82/($C82+AG5))*AG4*(EXP(-EXP($A82-$B82*AH81)))</f>
        <v>2585.0026843928649</v>
      </c>
      <c r="AI83" s="54">
        <f t="shared" ref="AI83" si="404">$E$3+($C82/($C82+AH5))*AH4*(EXP(-EXP($A82-$B82*AI81)))</f>
        <v>2789.8800282245147</v>
      </c>
      <c r="AJ83" s="54">
        <f t="shared" ref="AJ83" si="405">$E$3+($C82/($C82+AI5))*AI4*(EXP(-EXP($A82-$B82*AJ81)))</f>
        <v>3057.7763024205319</v>
      </c>
      <c r="AK83" s="54">
        <f t="shared" ref="AK83" si="406">$E$3+($C82/($C82+AJ5))*AJ4*(EXP(-EXP($A82-$B82*AK81)))</f>
        <v>3336.6009527395149</v>
      </c>
      <c r="AL83" s="54">
        <f t="shared" ref="AL83" si="407">$E$3+($C82/($C82+AK5))*AK4*(EXP(-EXP($A82-$B82*AL81)))</f>
        <v>3625.6046125082767</v>
      </c>
      <c r="AM83" s="54">
        <f t="shared" ref="AM83" si="408">$E$3+($C82/($C82+AL5))*AL4*(EXP(-EXP($A82-$B82*AM81)))</f>
        <v>3923.995072108753</v>
      </c>
      <c r="AN83" s="76">
        <f t="shared" ref="AN83" si="409">$E$3+($C82/($C82+AM5))*AM4*(EXP(-EXP($A82-$B82*AN81)))</f>
        <v>4230.9491291388258</v>
      </c>
      <c r="AO83" s="54">
        <f t="shared" ref="AO83" si="410">$E$3+($C82/($C82+AN5))*AN4*(EXP(-EXP($A82-$B82*AO81)))</f>
        <v>4545.6239893414686</v>
      </c>
      <c r="AP83" s="54">
        <f t="shared" ref="AP83" si="411">$E$3+($C82/($C82+AO5))*AO4*(EXP(-EXP($A82-$B82*AP81)))</f>
        <v>4867.1680195690724</v>
      </c>
      <c r="AQ83" s="54">
        <f t="shared" ref="AQ83" si="412">$E$3+($C82/($C82+AP5))*AP4*(EXP(-EXP($A82-$B82*AQ81)))</f>
        <v>5194.7306953706111</v>
      </c>
      <c r="AR83" s="54">
        <f t="shared" ref="AR83" si="413">$E$3+($C82/($C82+AQ5))*AQ4*(EXP(-EXP($A82-$B82*AR81)))</f>
        <v>5527.4716263330765</v>
      </c>
      <c r="AS83" s="54">
        <f t="shared" ref="AS83" si="414">$E$3+($C82/($C82+AR5))*AR4*(EXP(-EXP($A82-$B82*AS81)))</f>
        <v>5864.5685807066357</v>
      </c>
      <c r="AT83" s="54">
        <f t="shared" ref="AT83" si="415">$E$3+($C82/($C82+AS5))*AS4*(EXP(-EXP($A82-$B82*AT81)))</f>
        <v>6205.2244660481074</v>
      </c>
      <c r="AU83" s="54">
        <f t="shared" ref="AU83" si="416">$E$3+($C82/($C82+AT5))*AT4*(EXP(-EXP($A82-$B82*AU81)))</f>
        <v>6548.6732538925098</v>
      </c>
      <c r="AV83" s="54">
        <f t="shared" ref="AV83" si="417">$E$3+($C82/($C82+AU5))*AU4*(EXP(-EXP($A82-$B82*AV81)))</f>
        <v>6894.1848633637474</v>
      </c>
      <c r="AW83" s="54">
        <f t="shared" ref="AW83" si="418">$E$3+($C82/($C82+AV5))*AV4*(EXP(-EXP($A82-$B82*AW81)))</f>
        <v>7241.0690409662293</v>
      </c>
      <c r="AX83" s="76">
        <f t="shared" ref="AX83" si="419">$E$3+($C82/($C82+AW5))*AW4*(EXP(-EXP($A82-$B82*AX81)))</f>
        <v>7588.6782915871227</v>
      </c>
      <c r="AY83" s="54">
        <f t="shared" ref="AY83" si="420">$E$3+($C82/($C82+AX5))*AX4*(EXP(-EXP($A82-$B82*AY81)))</f>
        <v>7936.4099291758275</v>
      </c>
      <c r="AZ83" s="54">
        <f t="shared" ref="AZ83" si="421">$E$3+($C82/($C82+AY5))*AY4*(EXP(-EXP($A82-$B82*AZ81)))</f>
        <v>8283.7073249791902</v>
      </c>
      <c r="BA83" s="54">
        <f t="shared" ref="BA83" si="422">$E$3+($C82/($C82+AZ5))*AZ4*(EXP(-EXP($A82-$B82*BA81)))</f>
        <v>8630.0604370119145</v>
      </c>
      <c r="BB83" s="54">
        <f t="shared" ref="BB83" si="423">$E$3+($C82/($C82+BA5))*BA4*(EXP(-EXP($A82-$B82*BB81)))</f>
        <v>8975.0057070989806</v>
      </c>
      <c r="BC83" s="54">
        <f t="shared" ref="BC83" si="424">$E$3+($C82/($C82+BB5))*BB4*(EXP(-EXP($A82-$B82*BC81)))</f>
        <v>9318.1254118315737</v>
      </c>
      <c r="BD83" s="54">
        <f t="shared" ref="BD83" si="425">$E$3+($C82/($C82+BC5))*BC4*(EXP(-EXP($A82-$B82*BD81)))</f>
        <v>9659.0465516183576</v>
      </c>
      <c r="BE83" s="54">
        <f t="shared" ref="BE83" si="426">$E$3+($C82/($C82+BD5))*BD4*(EXP(-EXP($A82-$B82*BE81)))</f>
        <v>9997.4393581551867</v>
      </c>
      <c r="BF83" s="54">
        <f t="shared" ref="BF83" si="427">$E$3+($C82/($C82+BE5))*BE4*(EXP(-EXP($A82-$B82*BF81)))</f>
        <v>10333.015495513462</v>
      </c>
      <c r="BG83" s="54">
        <f t="shared" ref="BG83" si="428">$E$3+($C82/($C82+BF5))*BF4*(EXP(-EXP($A82-$B82*BG81)))</f>
        <v>10665.526024040108</v>
      </c>
      <c r="BH83" s="76">
        <f t="shared" ref="BH83" si="429">$E$3+($C82/($C82+BG5))*BG4*(EXP(-EXP($A82-$B82*BH81)))</f>
        <v>10994.759189712946</v>
      </c>
    </row>
    <row r="84" spans="1:60" ht="15.75" thickBot="1" x14ac:dyDescent="0.3">
      <c r="A84" s="13" t="s">
        <v>69</v>
      </c>
      <c r="B84" s="17">
        <f>AX83</f>
        <v>7588.6782915871227</v>
      </c>
      <c r="C84" s="73">
        <f>AX83/$AX$4</f>
        <v>0.19252555465893825</v>
      </c>
      <c r="D84" s="4" t="s">
        <v>9</v>
      </c>
      <c r="E84" s="5">
        <f>SUM(F84:AF84)</f>
        <v>17879193.423189253</v>
      </c>
      <c r="F84" s="3">
        <f>(F83-F$3)^2</f>
        <v>26.963012000846891</v>
      </c>
      <c r="G84" s="3">
        <f t="shared" ref="G84:AF84" si="430">(G83-G$3)^2</f>
        <v>61.804947151420436</v>
      </c>
      <c r="H84" s="3">
        <f t="shared" si="430"/>
        <v>135.47074979109718</v>
      </c>
      <c r="I84" s="3">
        <f t="shared" si="430"/>
        <v>284.75253225855562</v>
      </c>
      <c r="J84" s="3">
        <f t="shared" si="430"/>
        <v>575.38804539186708</v>
      </c>
      <c r="K84" s="3">
        <f t="shared" si="430"/>
        <v>1119.7621989224137</v>
      </c>
      <c r="L84" s="3">
        <f t="shared" si="430"/>
        <v>2104.2840905168032</v>
      </c>
      <c r="M84" s="3">
        <f t="shared" si="430"/>
        <v>3825.3906103956706</v>
      </c>
      <c r="N84" s="3">
        <f t="shared" si="430"/>
        <v>6740.7634990669567</v>
      </c>
      <c r="O84" s="3">
        <f t="shared" si="430"/>
        <v>11541.322497835019</v>
      </c>
      <c r="P84" s="3">
        <f t="shared" si="430"/>
        <v>19190.211853895089</v>
      </c>
      <c r="Q84" s="3">
        <f t="shared" si="430"/>
        <v>30987.495442288298</v>
      </c>
      <c r="R84" s="3">
        <f t="shared" si="430"/>
        <v>48157.581797707149</v>
      </c>
      <c r="S84" s="3">
        <f t="shared" si="430"/>
        <v>72856.583633934162</v>
      </c>
      <c r="T84" s="3">
        <f t="shared" si="430"/>
        <v>110374.42766125407</v>
      </c>
      <c r="U84" s="3">
        <f t="shared" si="430"/>
        <v>163296.74082786197</v>
      </c>
      <c r="V84" s="3">
        <f t="shared" si="430"/>
        <v>235495.56723555148</v>
      </c>
      <c r="W84" s="3">
        <f t="shared" si="430"/>
        <v>336753.28800341551</v>
      </c>
      <c r="X84" s="3">
        <f t="shared" si="430"/>
        <v>473712.0960698984</v>
      </c>
      <c r="Y84" s="3">
        <f t="shared" si="430"/>
        <v>655319.864070563</v>
      </c>
      <c r="Z84" s="3">
        <f t="shared" si="430"/>
        <v>892146.95094233507</v>
      </c>
      <c r="AA84" s="3">
        <f t="shared" si="430"/>
        <v>1193253.5975759756</v>
      </c>
      <c r="AB84" s="46">
        <f t="shared" si="430"/>
        <v>1578468.1274861461</v>
      </c>
      <c r="AC84" s="47">
        <f t="shared" si="430"/>
        <v>2046242.3330167532</v>
      </c>
      <c r="AD84" s="47">
        <f t="shared" si="430"/>
        <v>2609463.338878375</v>
      </c>
      <c r="AE84" s="47">
        <f t="shared" si="430"/>
        <v>3288047.8752774908</v>
      </c>
      <c r="AF84" s="48">
        <f t="shared" si="430"/>
        <v>4099011.4412324782</v>
      </c>
    </row>
    <row r="85" spans="1:60" ht="15.75" thickBot="1" x14ac:dyDescent="0.3">
      <c r="A85" s="13" t="s">
        <v>70</v>
      </c>
      <c r="B85" s="66">
        <f>BH83</f>
        <v>10994.759189712946</v>
      </c>
      <c r="C85" s="75">
        <f>BH83/$BH$4</f>
        <v>0.2423778988842846</v>
      </c>
      <c r="D85" s="4" t="s">
        <v>10</v>
      </c>
      <c r="E85" s="5">
        <f>SUM(F85:AF85)</f>
        <v>14676.91730959668</v>
      </c>
      <c r="F85">
        <f>SQRT(F84)</f>
        <v>5.1925920310425786</v>
      </c>
      <c r="G85">
        <f t="shared" ref="G85:AF85" si="431">SQRT(G84)</f>
        <v>7.8616122488596725</v>
      </c>
      <c r="H85">
        <f t="shared" si="431"/>
        <v>11.63919025495748</v>
      </c>
      <c r="I85">
        <f t="shared" si="431"/>
        <v>16.87461206246104</v>
      </c>
      <c r="J85">
        <f t="shared" si="431"/>
        <v>23.987247557647525</v>
      </c>
      <c r="K85">
        <f t="shared" si="431"/>
        <v>33.462848039615722</v>
      </c>
      <c r="L85">
        <f t="shared" si="431"/>
        <v>45.872476393986005</v>
      </c>
      <c r="M85">
        <f t="shared" si="431"/>
        <v>61.849742201529594</v>
      </c>
      <c r="N85">
        <f t="shared" si="431"/>
        <v>82.102152828454848</v>
      </c>
      <c r="O85">
        <f t="shared" si="431"/>
        <v>107.43054732167671</v>
      </c>
      <c r="P85">
        <f t="shared" si="431"/>
        <v>138.52874017291535</v>
      </c>
      <c r="Q85">
        <f t="shared" si="431"/>
        <v>176.03265447719721</v>
      </c>
      <c r="R85">
        <f t="shared" si="431"/>
        <v>219.4483579289377</v>
      </c>
      <c r="S85">
        <f t="shared" si="431"/>
        <v>269.91958734766575</v>
      </c>
      <c r="T85">
        <f t="shared" si="431"/>
        <v>332.22647044035199</v>
      </c>
      <c r="U85">
        <f t="shared" si="431"/>
        <v>404.09991441209434</v>
      </c>
      <c r="V85">
        <f t="shared" si="431"/>
        <v>485.27885512924576</v>
      </c>
      <c r="W85">
        <f t="shared" si="431"/>
        <v>580.30447870356431</v>
      </c>
      <c r="X85">
        <f t="shared" si="431"/>
        <v>688.26745969128774</v>
      </c>
      <c r="Y85">
        <f t="shared" si="431"/>
        <v>809.51829137491575</v>
      </c>
      <c r="Z85">
        <f t="shared" si="431"/>
        <v>944.53530952650738</v>
      </c>
      <c r="AA85">
        <f t="shared" si="431"/>
        <v>1092.3614775228828</v>
      </c>
      <c r="AB85" s="43">
        <f t="shared" si="431"/>
        <v>1256.371015061294</v>
      </c>
      <c r="AC85" s="44">
        <f t="shared" si="431"/>
        <v>1430.4692702105674</v>
      </c>
      <c r="AD85" s="44">
        <f t="shared" si="431"/>
        <v>1615.3833411541593</v>
      </c>
      <c r="AE85" s="44">
        <f t="shared" si="431"/>
        <v>1813.2975142754403</v>
      </c>
      <c r="AF85" s="45">
        <f t="shared" si="431"/>
        <v>2024.6015512274207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2024-02-07T07:58:57Z</dcterms:modified>
</cp:coreProperties>
</file>