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-120" yWindow="-120" windowWidth="29040" windowHeight="15840" activeTab="2"/>
  </bookViews>
  <sheets>
    <sheet name="Generation Linear regression" sheetId="3" r:id="rId1"/>
    <sheet name="Var_M_const_Generation" sheetId="1" r:id="rId2"/>
    <sheet name="Var_M_Linear_Growth" sheetId="4" r:id="rId3"/>
  </sheets>
  <definedNames>
    <definedName name="solver_adj" localSheetId="1" hidden="1">Var_M_const_Generation!$A$168:$C$168</definedName>
    <definedName name="solver_adj" localSheetId="2" hidden="1">Var_M_Linear_Growth!$A$76:$C$76</definedName>
    <definedName name="solver_cvg" localSheetId="1" hidden="1">0.0000001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2" hidden="1">Var_M_Linear_Growth!$C$76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1</definedName>
    <definedName name="solver_nwt" localSheetId="1" hidden="1">1</definedName>
    <definedName name="solver_nwt" localSheetId="2" hidden="1">1</definedName>
    <definedName name="solver_opt" localSheetId="1" hidden="1">Var_M_const_Generation!$F$169</definedName>
    <definedName name="solver_opt" localSheetId="2" hidden="1">Var_M_Linear_Growth!$F$77</definedName>
    <definedName name="solver_pre" localSheetId="1" hidden="1">0.00000001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2" hidden="1">1</definedName>
    <definedName name="solver_rhs1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J78" i="4" l="1"/>
  <c r="J7" i="4"/>
  <c r="J7" i="1" l="1"/>
  <c r="K101" i="4" l="1"/>
  <c r="K100" i="4" s="1"/>
  <c r="J101" i="4"/>
  <c r="M101" i="4"/>
  <c r="M100" i="4" s="1"/>
  <c r="L101" i="4"/>
  <c r="L100" i="4" s="1"/>
  <c r="N101" i="4"/>
  <c r="N100" i="4" s="1"/>
  <c r="O101" i="4"/>
  <c r="O100" i="4" s="1"/>
  <c r="P101" i="4"/>
  <c r="P100" i="4" s="1"/>
  <c r="Q101" i="4"/>
  <c r="Q100" i="4" s="1"/>
  <c r="R101" i="4"/>
  <c r="R100" i="4" s="1"/>
  <c r="S101" i="4"/>
  <c r="S100" i="4" s="1"/>
  <c r="T101" i="4"/>
  <c r="T100" i="4" s="1"/>
  <c r="U101" i="4"/>
  <c r="U100" i="4" s="1"/>
  <c r="V101" i="4"/>
  <c r="V100" i="4" s="1"/>
  <c r="W101" i="4"/>
  <c r="W100" i="4" s="1"/>
  <c r="X101" i="4"/>
  <c r="X100" i="4" s="1"/>
  <c r="Y101" i="4"/>
  <c r="Y100" i="4" s="1"/>
  <c r="Z101" i="4"/>
  <c r="Z100" i="4" s="1"/>
  <c r="AA101" i="4"/>
  <c r="AA100" i="4" s="1"/>
  <c r="AB101" i="4"/>
  <c r="AB100" i="4" s="1"/>
  <c r="AC101" i="4"/>
  <c r="AC100" i="4" s="1"/>
  <c r="AD101" i="4"/>
  <c r="AD100" i="4" s="1"/>
  <c r="AE101" i="4"/>
  <c r="AE100" i="4" s="1"/>
  <c r="AF101" i="4"/>
  <c r="AF100" i="4" s="1"/>
  <c r="AG101" i="4"/>
  <c r="AG100" i="4" s="1"/>
  <c r="AH101" i="4"/>
  <c r="AH100" i="4" s="1"/>
  <c r="AH7" i="4" l="1"/>
  <c r="AH6" i="4" s="1"/>
  <c r="P173" i="4"/>
  <c r="U173" i="4" s="1"/>
  <c r="AH170" i="4"/>
  <c r="AH169" i="4" s="1"/>
  <c r="AG170" i="4"/>
  <c r="AG169" i="4" s="1"/>
  <c r="AF170" i="4"/>
  <c r="AF169" i="4" s="1"/>
  <c r="AE170" i="4"/>
  <c r="AE169" i="4" s="1"/>
  <c r="AD170" i="4"/>
  <c r="AD169" i="4" s="1"/>
  <c r="AC170" i="4"/>
  <c r="AC169" i="4" s="1"/>
  <c r="AB170" i="4"/>
  <c r="AB169" i="4" s="1"/>
  <c r="AA170" i="4"/>
  <c r="AA169" i="4" s="1"/>
  <c r="Z170" i="4"/>
  <c r="Z169" i="4" s="1"/>
  <c r="Y170" i="4"/>
  <c r="Y169" i="4" s="1"/>
  <c r="X170" i="4"/>
  <c r="X169" i="4" s="1"/>
  <c r="W170" i="4"/>
  <c r="W169" i="4" s="1"/>
  <c r="V170" i="4"/>
  <c r="V169" i="4" s="1"/>
  <c r="U170" i="4"/>
  <c r="U169" i="4" s="1"/>
  <c r="T170" i="4"/>
  <c r="T169" i="4" s="1"/>
  <c r="S170" i="4"/>
  <c r="S169" i="4" s="1"/>
  <c r="R170" i="4"/>
  <c r="R169" i="4" s="1"/>
  <c r="Q170" i="4"/>
  <c r="Q169" i="4" s="1"/>
  <c r="P170" i="4"/>
  <c r="P169" i="4" s="1"/>
  <c r="O170" i="4"/>
  <c r="O169" i="4" s="1"/>
  <c r="N170" i="4"/>
  <c r="N169" i="4" s="1"/>
  <c r="M170" i="4"/>
  <c r="M169" i="4" s="1"/>
  <c r="L170" i="4"/>
  <c r="L169" i="4" s="1"/>
  <c r="K170" i="4"/>
  <c r="K169" i="4" s="1"/>
  <c r="J170" i="4"/>
  <c r="J169" i="4" s="1"/>
  <c r="P150" i="4"/>
  <c r="U150" i="4" s="1"/>
  <c r="AH147" i="4"/>
  <c r="AH146" i="4" s="1"/>
  <c r="AG147" i="4"/>
  <c r="AG146" i="4" s="1"/>
  <c r="AF147" i="4"/>
  <c r="AF146" i="4" s="1"/>
  <c r="AE147" i="4"/>
  <c r="AE146" i="4" s="1"/>
  <c r="AD147" i="4"/>
  <c r="AD146" i="4" s="1"/>
  <c r="AC147" i="4"/>
  <c r="AC146" i="4" s="1"/>
  <c r="AB147" i="4"/>
  <c r="AB146" i="4" s="1"/>
  <c r="AA147" i="4"/>
  <c r="AA146" i="4" s="1"/>
  <c r="Z147" i="4"/>
  <c r="Z146" i="4" s="1"/>
  <c r="Y147" i="4"/>
  <c r="Y146" i="4" s="1"/>
  <c r="X147" i="4"/>
  <c r="X146" i="4" s="1"/>
  <c r="W147" i="4"/>
  <c r="W146" i="4" s="1"/>
  <c r="V147" i="4"/>
  <c r="V146" i="4" s="1"/>
  <c r="U147" i="4"/>
  <c r="U146" i="4" s="1"/>
  <c r="T147" i="4"/>
  <c r="T146" i="4" s="1"/>
  <c r="S147" i="4"/>
  <c r="S146" i="4" s="1"/>
  <c r="R147" i="4"/>
  <c r="R146" i="4" s="1"/>
  <c r="Q147" i="4"/>
  <c r="Q146" i="4" s="1"/>
  <c r="P147" i="4"/>
  <c r="P146" i="4" s="1"/>
  <c r="O147" i="4"/>
  <c r="O146" i="4" s="1"/>
  <c r="N147" i="4"/>
  <c r="N146" i="4" s="1"/>
  <c r="M147" i="4"/>
  <c r="M146" i="4" s="1"/>
  <c r="L147" i="4"/>
  <c r="L146" i="4" s="1"/>
  <c r="K147" i="4"/>
  <c r="K146" i="4" s="1"/>
  <c r="J147" i="4"/>
  <c r="J146" i="4" s="1"/>
  <c r="P127" i="4"/>
  <c r="U127" i="4" s="1"/>
  <c r="AH124" i="4"/>
  <c r="AH123" i="4" s="1"/>
  <c r="AG124" i="4"/>
  <c r="AG123" i="4" s="1"/>
  <c r="AF124" i="4"/>
  <c r="AF123" i="4" s="1"/>
  <c r="AE124" i="4"/>
  <c r="AE123" i="4" s="1"/>
  <c r="AD124" i="4"/>
  <c r="AD123" i="4" s="1"/>
  <c r="AC124" i="4"/>
  <c r="AC123" i="4" s="1"/>
  <c r="AB124" i="4"/>
  <c r="AB123" i="4" s="1"/>
  <c r="AA124" i="4"/>
  <c r="AA123" i="4" s="1"/>
  <c r="Z124" i="4"/>
  <c r="Z123" i="4" s="1"/>
  <c r="Y124" i="4"/>
  <c r="Y123" i="4" s="1"/>
  <c r="X124" i="4"/>
  <c r="X123" i="4" s="1"/>
  <c r="W124" i="4"/>
  <c r="W123" i="4" s="1"/>
  <c r="V124" i="4"/>
  <c r="V123" i="4" s="1"/>
  <c r="U124" i="4"/>
  <c r="U123" i="4" s="1"/>
  <c r="T124" i="4"/>
  <c r="T123" i="4" s="1"/>
  <c r="S124" i="4"/>
  <c r="S123" i="4" s="1"/>
  <c r="R124" i="4"/>
  <c r="R123" i="4" s="1"/>
  <c r="Q124" i="4"/>
  <c r="Q123" i="4" s="1"/>
  <c r="P124" i="4"/>
  <c r="P123" i="4" s="1"/>
  <c r="O124" i="4"/>
  <c r="O123" i="4" s="1"/>
  <c r="N124" i="4"/>
  <c r="N123" i="4" s="1"/>
  <c r="M124" i="4"/>
  <c r="M123" i="4" s="1"/>
  <c r="L124" i="4"/>
  <c r="L123" i="4" s="1"/>
  <c r="K124" i="4"/>
  <c r="K123" i="4" s="1"/>
  <c r="J124" i="4"/>
  <c r="J123" i="4" s="1"/>
  <c r="P104" i="4"/>
  <c r="U104" i="4" s="1"/>
  <c r="J100" i="4"/>
  <c r="F100" i="4" s="1"/>
  <c r="P81" i="4"/>
  <c r="U81" i="4" s="1"/>
  <c r="AH78" i="4"/>
  <c r="AH77" i="4" s="1"/>
  <c r="AG78" i="4"/>
  <c r="AG77" i="4" s="1"/>
  <c r="AF78" i="4"/>
  <c r="AF77" i="4" s="1"/>
  <c r="AE78" i="4"/>
  <c r="AE77" i="4" s="1"/>
  <c r="AD78" i="4"/>
  <c r="AD77" i="4" s="1"/>
  <c r="AC78" i="4"/>
  <c r="AC77" i="4" s="1"/>
  <c r="AB78" i="4"/>
  <c r="AB77" i="4" s="1"/>
  <c r="AA78" i="4"/>
  <c r="AA77" i="4" s="1"/>
  <c r="Z78" i="4"/>
  <c r="Z77" i="4" s="1"/>
  <c r="Y78" i="4"/>
  <c r="Y77" i="4" s="1"/>
  <c r="X78" i="4"/>
  <c r="X77" i="4" s="1"/>
  <c r="W78" i="4"/>
  <c r="W77" i="4" s="1"/>
  <c r="V78" i="4"/>
  <c r="V77" i="4" s="1"/>
  <c r="U78" i="4"/>
  <c r="U77" i="4" s="1"/>
  <c r="T78" i="4"/>
  <c r="T77" i="4" s="1"/>
  <c r="S78" i="4"/>
  <c r="S77" i="4" s="1"/>
  <c r="R78" i="4"/>
  <c r="R77" i="4" s="1"/>
  <c r="Q78" i="4"/>
  <c r="Q77" i="4" s="1"/>
  <c r="P78" i="4"/>
  <c r="P77" i="4" s="1"/>
  <c r="O78" i="4"/>
  <c r="O77" i="4" s="1"/>
  <c r="N78" i="4"/>
  <c r="N77" i="4" s="1"/>
  <c r="M78" i="4"/>
  <c r="M77" i="4" s="1"/>
  <c r="L78" i="4"/>
  <c r="L77" i="4" s="1"/>
  <c r="K78" i="4"/>
  <c r="K77" i="4" s="1"/>
  <c r="J77" i="4"/>
  <c r="P58" i="4"/>
  <c r="U58" i="4" s="1"/>
  <c r="AH55" i="4"/>
  <c r="AH54" i="4" s="1"/>
  <c r="AG55" i="4"/>
  <c r="AG54" i="4" s="1"/>
  <c r="AF55" i="4"/>
  <c r="AF54" i="4" s="1"/>
  <c r="AE55" i="4"/>
  <c r="AE54" i="4" s="1"/>
  <c r="AD55" i="4"/>
  <c r="AD54" i="4" s="1"/>
  <c r="AC55" i="4"/>
  <c r="AC54" i="4" s="1"/>
  <c r="AB55" i="4"/>
  <c r="AB54" i="4" s="1"/>
  <c r="AA55" i="4"/>
  <c r="AA54" i="4" s="1"/>
  <c r="Z55" i="4"/>
  <c r="Z54" i="4" s="1"/>
  <c r="Y55" i="4"/>
  <c r="Y54" i="4" s="1"/>
  <c r="X55" i="4"/>
  <c r="X54" i="4" s="1"/>
  <c r="W55" i="4"/>
  <c r="W54" i="4" s="1"/>
  <c r="V55" i="4"/>
  <c r="V54" i="4" s="1"/>
  <c r="U55" i="4"/>
  <c r="U54" i="4" s="1"/>
  <c r="T55" i="4"/>
  <c r="T54" i="4" s="1"/>
  <c r="S55" i="4"/>
  <c r="S54" i="4" s="1"/>
  <c r="R55" i="4"/>
  <c r="R54" i="4" s="1"/>
  <c r="Q55" i="4"/>
  <c r="Q54" i="4" s="1"/>
  <c r="P55" i="4"/>
  <c r="P54" i="4" s="1"/>
  <c r="O55" i="4"/>
  <c r="O54" i="4" s="1"/>
  <c r="N55" i="4"/>
  <c r="N54" i="4" s="1"/>
  <c r="M55" i="4"/>
  <c r="M54" i="4" s="1"/>
  <c r="L55" i="4"/>
  <c r="L54" i="4" s="1"/>
  <c r="K55" i="4"/>
  <c r="K54" i="4" s="1"/>
  <c r="J55" i="4"/>
  <c r="J54" i="4" s="1"/>
  <c r="P35" i="4"/>
  <c r="AH32" i="4"/>
  <c r="AH31" i="4" s="1"/>
  <c r="AG32" i="4"/>
  <c r="AF32" i="4"/>
  <c r="AF31" i="4" s="1"/>
  <c r="AE32" i="4"/>
  <c r="AE31" i="4" s="1"/>
  <c r="AD32" i="4"/>
  <c r="AD31" i="4" s="1"/>
  <c r="AC32" i="4"/>
  <c r="AC31" i="4" s="1"/>
  <c r="AB32" i="4"/>
  <c r="AB31" i="4" s="1"/>
  <c r="AA32" i="4"/>
  <c r="AA31" i="4" s="1"/>
  <c r="Z32" i="4"/>
  <c r="Z31" i="4" s="1"/>
  <c r="Y32" i="4"/>
  <c r="Y31" i="4" s="1"/>
  <c r="X32" i="4"/>
  <c r="X31" i="4" s="1"/>
  <c r="W32" i="4"/>
  <c r="W31" i="4" s="1"/>
  <c r="V32" i="4"/>
  <c r="V31" i="4" s="1"/>
  <c r="U32" i="4"/>
  <c r="U31" i="4" s="1"/>
  <c r="T32" i="4"/>
  <c r="T31" i="4" s="1"/>
  <c r="S32" i="4"/>
  <c r="S31" i="4" s="1"/>
  <c r="R32" i="4"/>
  <c r="R31" i="4" s="1"/>
  <c r="Q32" i="4"/>
  <c r="Q31" i="4" s="1"/>
  <c r="P32" i="4"/>
  <c r="P31" i="4" s="1"/>
  <c r="O32" i="4"/>
  <c r="O31" i="4" s="1"/>
  <c r="N32" i="4"/>
  <c r="N31" i="4" s="1"/>
  <c r="M32" i="4"/>
  <c r="M31" i="4" s="1"/>
  <c r="L32" i="4"/>
  <c r="L31" i="4" s="1"/>
  <c r="K32" i="4"/>
  <c r="K31" i="4" s="1"/>
  <c r="J32" i="4"/>
  <c r="J31" i="4" s="1"/>
  <c r="AG31" i="4"/>
  <c r="P10" i="4"/>
  <c r="U10" i="4" s="1"/>
  <c r="AG7" i="4"/>
  <c r="AG6" i="4" s="1"/>
  <c r="AF7" i="4"/>
  <c r="AF6" i="4" s="1"/>
  <c r="AE7" i="4"/>
  <c r="AE6" i="4" s="1"/>
  <c r="AD7" i="4"/>
  <c r="AD6" i="4" s="1"/>
  <c r="AC7" i="4"/>
  <c r="AC6" i="4" s="1"/>
  <c r="AB7" i="4"/>
  <c r="AB6" i="4" s="1"/>
  <c r="AA7" i="4"/>
  <c r="AA6" i="4" s="1"/>
  <c r="Z7" i="4"/>
  <c r="Z6" i="4" s="1"/>
  <c r="Y7" i="4"/>
  <c r="Y6" i="4" s="1"/>
  <c r="X7" i="4"/>
  <c r="X6" i="4" s="1"/>
  <c r="W7" i="4"/>
  <c r="W6" i="4" s="1"/>
  <c r="V7" i="4"/>
  <c r="V6" i="4" s="1"/>
  <c r="U7" i="4"/>
  <c r="U6" i="4" s="1"/>
  <c r="T7" i="4"/>
  <c r="T6" i="4" s="1"/>
  <c r="S7" i="4"/>
  <c r="S6" i="4" s="1"/>
  <c r="R7" i="4"/>
  <c r="R6" i="4" s="1"/>
  <c r="Q7" i="4"/>
  <c r="Q6" i="4" s="1"/>
  <c r="P7" i="4"/>
  <c r="P6" i="4" s="1"/>
  <c r="O7" i="4"/>
  <c r="O6" i="4" s="1"/>
  <c r="N7" i="4"/>
  <c r="N6" i="4" s="1"/>
  <c r="M7" i="4"/>
  <c r="M6" i="4" s="1"/>
  <c r="L7" i="4"/>
  <c r="L6" i="4" s="1"/>
  <c r="K7" i="4"/>
  <c r="K6" i="4" s="1"/>
  <c r="J6" i="4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59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  <c r="F169" i="4" l="1"/>
  <c r="F146" i="4"/>
  <c r="F123" i="4"/>
  <c r="F77" i="4"/>
  <c r="F54" i="4"/>
  <c r="F31" i="4"/>
  <c r="F6" i="4"/>
  <c r="U35" i="4"/>
  <c r="U12" i="4" s="1"/>
  <c r="P12" i="4"/>
  <c r="BL170" i="1" l="1"/>
  <c r="P173" i="1" s="1"/>
  <c r="U173" i="1" s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H169" i="1" s="1"/>
  <c r="AG170" i="1"/>
  <c r="AF170" i="1"/>
  <c r="AF169" i="1" s="1"/>
  <c r="AE170" i="1"/>
  <c r="AE169" i="1" s="1"/>
  <c r="AD170" i="1"/>
  <c r="AD169" i="1" s="1"/>
  <c r="AC170" i="1"/>
  <c r="AC169" i="1" s="1"/>
  <c r="AB170" i="1"/>
  <c r="AB169" i="1" s="1"/>
  <c r="AA170" i="1"/>
  <c r="AA169" i="1" s="1"/>
  <c r="Z170" i="1"/>
  <c r="Z169" i="1" s="1"/>
  <c r="Y170" i="1"/>
  <c r="Y169" i="1" s="1"/>
  <c r="X170" i="1"/>
  <c r="X169" i="1" s="1"/>
  <c r="W170" i="1"/>
  <c r="W169" i="1" s="1"/>
  <c r="V170" i="1"/>
  <c r="V169" i="1" s="1"/>
  <c r="U170" i="1"/>
  <c r="U169" i="1" s="1"/>
  <c r="T170" i="1"/>
  <c r="T169" i="1" s="1"/>
  <c r="S170" i="1"/>
  <c r="S169" i="1" s="1"/>
  <c r="R170" i="1"/>
  <c r="R169" i="1" s="1"/>
  <c r="Q170" i="1"/>
  <c r="Q169" i="1" s="1"/>
  <c r="P170" i="1"/>
  <c r="P169" i="1" s="1"/>
  <c r="O170" i="1"/>
  <c r="O169" i="1" s="1"/>
  <c r="N170" i="1"/>
  <c r="N169" i="1" s="1"/>
  <c r="M170" i="1"/>
  <c r="M169" i="1" s="1"/>
  <c r="L170" i="1"/>
  <c r="L169" i="1" s="1"/>
  <c r="K170" i="1"/>
  <c r="K169" i="1" s="1"/>
  <c r="J170" i="1"/>
  <c r="J169" i="1" s="1"/>
  <c r="AG169" i="1"/>
  <c r="BL147" i="1"/>
  <c r="P150" i="1" s="1"/>
  <c r="U150" i="1" s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H146" i="1" s="1"/>
  <c r="AG147" i="1"/>
  <c r="AF147" i="1"/>
  <c r="AF146" i="1" s="1"/>
  <c r="AE147" i="1"/>
  <c r="AE146" i="1" s="1"/>
  <c r="AD147" i="1"/>
  <c r="AD146" i="1" s="1"/>
  <c r="AC147" i="1"/>
  <c r="AC146" i="1" s="1"/>
  <c r="AB147" i="1"/>
  <c r="AB146" i="1" s="1"/>
  <c r="AA147" i="1"/>
  <c r="AA146" i="1" s="1"/>
  <c r="Z147" i="1"/>
  <c r="Z146" i="1" s="1"/>
  <c r="Y147" i="1"/>
  <c r="Y146" i="1" s="1"/>
  <c r="X147" i="1"/>
  <c r="X146" i="1" s="1"/>
  <c r="W147" i="1"/>
  <c r="W146" i="1" s="1"/>
  <c r="V147" i="1"/>
  <c r="V146" i="1" s="1"/>
  <c r="U147" i="1"/>
  <c r="U146" i="1" s="1"/>
  <c r="T147" i="1"/>
  <c r="T146" i="1" s="1"/>
  <c r="S147" i="1"/>
  <c r="S146" i="1" s="1"/>
  <c r="R147" i="1"/>
  <c r="R146" i="1" s="1"/>
  <c r="Q147" i="1"/>
  <c r="Q146" i="1" s="1"/>
  <c r="P147" i="1"/>
  <c r="P146" i="1" s="1"/>
  <c r="O147" i="1"/>
  <c r="O146" i="1" s="1"/>
  <c r="N147" i="1"/>
  <c r="N146" i="1" s="1"/>
  <c r="M147" i="1"/>
  <c r="M146" i="1" s="1"/>
  <c r="L147" i="1"/>
  <c r="L146" i="1" s="1"/>
  <c r="K147" i="1"/>
  <c r="K146" i="1" s="1"/>
  <c r="J147" i="1"/>
  <c r="J146" i="1" s="1"/>
  <c r="AG146" i="1"/>
  <c r="F169" i="1" l="1"/>
  <c r="F146" i="1"/>
  <c r="BL124" i="1" l="1"/>
  <c r="P127" i="1" s="1"/>
  <c r="U127" i="1" s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H123" i="1" s="1"/>
  <c r="AG124" i="1"/>
  <c r="AG123" i="1" s="1"/>
  <c r="AF124" i="1"/>
  <c r="AF123" i="1" s="1"/>
  <c r="AE124" i="1"/>
  <c r="AE123" i="1" s="1"/>
  <c r="AD124" i="1"/>
  <c r="AD123" i="1" s="1"/>
  <c r="AC124" i="1"/>
  <c r="AC123" i="1" s="1"/>
  <c r="AB124" i="1"/>
  <c r="AB123" i="1" s="1"/>
  <c r="AA124" i="1"/>
  <c r="AA123" i="1" s="1"/>
  <c r="Z124" i="1"/>
  <c r="Z123" i="1" s="1"/>
  <c r="Y124" i="1"/>
  <c r="Y123" i="1" s="1"/>
  <c r="X124" i="1"/>
  <c r="X123" i="1" s="1"/>
  <c r="W124" i="1"/>
  <c r="W123" i="1" s="1"/>
  <c r="V124" i="1"/>
  <c r="V123" i="1" s="1"/>
  <c r="U124" i="1"/>
  <c r="U123" i="1" s="1"/>
  <c r="T124" i="1"/>
  <c r="T123" i="1" s="1"/>
  <c r="S124" i="1"/>
  <c r="S123" i="1" s="1"/>
  <c r="R124" i="1"/>
  <c r="R123" i="1" s="1"/>
  <c r="Q124" i="1"/>
  <c r="Q123" i="1" s="1"/>
  <c r="P124" i="1"/>
  <c r="P123" i="1" s="1"/>
  <c r="O124" i="1"/>
  <c r="O123" i="1" s="1"/>
  <c r="N124" i="1"/>
  <c r="N123" i="1" s="1"/>
  <c r="M124" i="1"/>
  <c r="M123" i="1" s="1"/>
  <c r="L124" i="1"/>
  <c r="L123" i="1" s="1"/>
  <c r="K124" i="1"/>
  <c r="K123" i="1" s="1"/>
  <c r="J124" i="1"/>
  <c r="J123" i="1" s="1"/>
  <c r="BL101" i="1"/>
  <c r="P104" i="1" s="1"/>
  <c r="U104" i="1" s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H100" i="1" s="1"/>
  <c r="AG101" i="1"/>
  <c r="AF101" i="1"/>
  <c r="AF100" i="1" s="1"/>
  <c r="AE101" i="1"/>
  <c r="AE100" i="1" s="1"/>
  <c r="AD101" i="1"/>
  <c r="AD100" i="1" s="1"/>
  <c r="AC101" i="1"/>
  <c r="AC100" i="1" s="1"/>
  <c r="AB101" i="1"/>
  <c r="AB100" i="1" s="1"/>
  <c r="AA101" i="1"/>
  <c r="AA100" i="1" s="1"/>
  <c r="Z101" i="1"/>
  <c r="Z100" i="1" s="1"/>
  <c r="Y101" i="1"/>
  <c r="Y100" i="1" s="1"/>
  <c r="X101" i="1"/>
  <c r="X100" i="1" s="1"/>
  <c r="W101" i="1"/>
  <c r="W100" i="1" s="1"/>
  <c r="V101" i="1"/>
  <c r="V100" i="1" s="1"/>
  <c r="U101" i="1"/>
  <c r="U100" i="1" s="1"/>
  <c r="T101" i="1"/>
  <c r="T100" i="1" s="1"/>
  <c r="S101" i="1"/>
  <c r="S100" i="1" s="1"/>
  <c r="R101" i="1"/>
  <c r="R100" i="1" s="1"/>
  <c r="Q101" i="1"/>
  <c r="Q100" i="1" s="1"/>
  <c r="P101" i="1"/>
  <c r="P100" i="1" s="1"/>
  <c r="O101" i="1"/>
  <c r="O100" i="1" s="1"/>
  <c r="N101" i="1"/>
  <c r="N100" i="1" s="1"/>
  <c r="M101" i="1"/>
  <c r="M100" i="1" s="1"/>
  <c r="L101" i="1"/>
  <c r="L100" i="1" s="1"/>
  <c r="K101" i="1"/>
  <c r="K100" i="1" s="1"/>
  <c r="J101" i="1"/>
  <c r="J100" i="1" s="1"/>
  <c r="AG100" i="1"/>
  <c r="BL78" i="1"/>
  <c r="P81" i="1" s="1"/>
  <c r="U81" i="1" s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H77" i="1" s="1"/>
  <c r="AG78" i="1"/>
  <c r="AF78" i="1"/>
  <c r="AE78" i="1"/>
  <c r="AE77" i="1" s="1"/>
  <c r="AD78" i="1"/>
  <c r="AD77" i="1" s="1"/>
  <c r="AC78" i="1"/>
  <c r="AC77" i="1" s="1"/>
  <c r="AB78" i="1"/>
  <c r="AB77" i="1" s="1"/>
  <c r="AA78" i="1"/>
  <c r="AA77" i="1" s="1"/>
  <c r="Z78" i="1"/>
  <c r="Z77" i="1" s="1"/>
  <c r="Y78" i="1"/>
  <c r="Y77" i="1" s="1"/>
  <c r="X78" i="1"/>
  <c r="X77" i="1" s="1"/>
  <c r="W78" i="1"/>
  <c r="W77" i="1" s="1"/>
  <c r="V78" i="1"/>
  <c r="V77" i="1" s="1"/>
  <c r="U78" i="1"/>
  <c r="U77" i="1" s="1"/>
  <c r="T78" i="1"/>
  <c r="T77" i="1" s="1"/>
  <c r="S78" i="1"/>
  <c r="S77" i="1" s="1"/>
  <c r="R78" i="1"/>
  <c r="R77" i="1" s="1"/>
  <c r="Q78" i="1"/>
  <c r="Q77" i="1" s="1"/>
  <c r="P78" i="1"/>
  <c r="P77" i="1" s="1"/>
  <c r="O78" i="1"/>
  <c r="O77" i="1" s="1"/>
  <c r="N78" i="1"/>
  <c r="N77" i="1" s="1"/>
  <c r="M78" i="1"/>
  <c r="M77" i="1" s="1"/>
  <c r="L78" i="1"/>
  <c r="L77" i="1" s="1"/>
  <c r="K78" i="1"/>
  <c r="K77" i="1" s="1"/>
  <c r="J78" i="1"/>
  <c r="J77" i="1" s="1"/>
  <c r="AG77" i="1"/>
  <c r="AF77" i="1"/>
  <c r="BL55" i="1"/>
  <c r="P58" i="1" s="1"/>
  <c r="U58" i="1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H54" i="1" s="1"/>
  <c r="AG55" i="1"/>
  <c r="AG54" i="1" s="1"/>
  <c r="AF55" i="1"/>
  <c r="AF54" i="1" s="1"/>
  <c r="AE55" i="1"/>
  <c r="AE54" i="1" s="1"/>
  <c r="AD55" i="1"/>
  <c r="AD54" i="1" s="1"/>
  <c r="AC55" i="1"/>
  <c r="AC54" i="1" s="1"/>
  <c r="AB55" i="1"/>
  <c r="AB54" i="1" s="1"/>
  <c r="AA55" i="1"/>
  <c r="AA54" i="1" s="1"/>
  <c r="Z55" i="1"/>
  <c r="Z54" i="1" s="1"/>
  <c r="Y55" i="1"/>
  <c r="Y54" i="1" s="1"/>
  <c r="X55" i="1"/>
  <c r="X54" i="1" s="1"/>
  <c r="W55" i="1"/>
  <c r="W54" i="1" s="1"/>
  <c r="V55" i="1"/>
  <c r="V54" i="1" s="1"/>
  <c r="U55" i="1"/>
  <c r="U54" i="1" s="1"/>
  <c r="T55" i="1"/>
  <c r="T54" i="1" s="1"/>
  <c r="S55" i="1"/>
  <c r="S54" i="1" s="1"/>
  <c r="R55" i="1"/>
  <c r="R54" i="1" s="1"/>
  <c r="Q55" i="1"/>
  <c r="Q54" i="1" s="1"/>
  <c r="P55" i="1"/>
  <c r="P54" i="1" s="1"/>
  <c r="O55" i="1"/>
  <c r="O54" i="1" s="1"/>
  <c r="N55" i="1"/>
  <c r="N54" i="1" s="1"/>
  <c r="M55" i="1"/>
  <c r="M54" i="1" s="1"/>
  <c r="L55" i="1"/>
  <c r="L54" i="1" s="1"/>
  <c r="K55" i="1"/>
  <c r="K54" i="1" s="1"/>
  <c r="J55" i="1"/>
  <c r="J54" i="1" s="1"/>
  <c r="P35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H31" i="1" s="1"/>
  <c r="AG32" i="1"/>
  <c r="AG31" i="1" s="1"/>
  <c r="AF32" i="1"/>
  <c r="AF31" i="1" s="1"/>
  <c r="AE32" i="1"/>
  <c r="AE31" i="1" s="1"/>
  <c r="AD32" i="1"/>
  <c r="AD31" i="1" s="1"/>
  <c r="AC32" i="1"/>
  <c r="AC31" i="1" s="1"/>
  <c r="AB32" i="1"/>
  <c r="AB31" i="1" s="1"/>
  <c r="AA32" i="1"/>
  <c r="AA31" i="1" s="1"/>
  <c r="Z32" i="1"/>
  <c r="Z31" i="1" s="1"/>
  <c r="Y32" i="1"/>
  <c r="Y31" i="1" s="1"/>
  <c r="X32" i="1"/>
  <c r="X31" i="1" s="1"/>
  <c r="W32" i="1"/>
  <c r="W31" i="1" s="1"/>
  <c r="V32" i="1"/>
  <c r="V31" i="1" s="1"/>
  <c r="U32" i="1"/>
  <c r="U31" i="1" s="1"/>
  <c r="T32" i="1"/>
  <c r="T31" i="1" s="1"/>
  <c r="S32" i="1"/>
  <c r="S31" i="1" s="1"/>
  <c r="R32" i="1"/>
  <c r="R31" i="1" s="1"/>
  <c r="Q32" i="1"/>
  <c r="Q31" i="1" s="1"/>
  <c r="P32" i="1"/>
  <c r="P31" i="1" s="1"/>
  <c r="O32" i="1"/>
  <c r="O31" i="1" s="1"/>
  <c r="N32" i="1"/>
  <c r="N31" i="1" s="1"/>
  <c r="M32" i="1"/>
  <c r="M31" i="1" s="1"/>
  <c r="L32" i="1"/>
  <c r="L31" i="1" s="1"/>
  <c r="K32" i="1"/>
  <c r="K31" i="1" s="1"/>
  <c r="J32" i="1"/>
  <c r="J31" i="1" s="1"/>
  <c r="K7" i="1"/>
  <c r="L7" i="1"/>
  <c r="M7" i="1"/>
  <c r="N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P10" i="1" s="1"/>
  <c r="U10" i="1" s="1"/>
  <c r="U35" i="1" l="1"/>
  <c r="U12" i="1" s="1"/>
  <c r="P12" i="1"/>
  <c r="F123" i="1"/>
  <c r="F100" i="1"/>
  <c r="F77" i="1"/>
  <c r="F54" i="1"/>
  <c r="F31" i="1"/>
  <c r="K6" i="1" l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F6" i="1" l="1"/>
</calcChain>
</file>

<file path=xl/sharedStrings.xml><?xml version="1.0" encoding="utf-8"?>
<sst xmlns="http://schemas.openxmlformats.org/spreadsheetml/2006/main" count="463" uniqueCount="56">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</sst>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1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6" fillId="4" borderId="0" xfId="3" applyNumberFormat="1" applyFont="1" applyFill="1" applyBorder="1" applyAlignment="1">
      <alignment horizontal="right"/>
    </xf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92912"/>
        <c:axId val="-689999440"/>
      </c:lineChart>
      <c:catAx>
        <c:axId val="-68999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9440"/>
        <c:crosses val="autoZero"/>
        <c:auto val="1"/>
        <c:lblAlgn val="ctr"/>
        <c:lblOffset val="100"/>
        <c:noMultiLvlLbl val="0"/>
      </c:catAx>
      <c:valAx>
        <c:axId val="-6899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Var_M_const_Generation!$J$32:$BL$32</c:f>
              <c:numCache>
                <c:formatCode>General</c:formatCode>
                <c:ptCount val="5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  <c:pt idx="25">
                  <c:v>512.49093617867436</c:v>
                </c:pt>
                <c:pt idx="26">
                  <c:v>545.39029640397166</c:v>
                </c:pt>
                <c:pt idx="27">
                  <c:v>576.04838469815138</c:v>
                </c:pt>
                <c:pt idx="28">
                  <c:v>604.20255572803933</c:v>
                </c:pt>
                <c:pt idx="29">
                  <c:v>629.71173154635653</c:v>
                </c:pt>
                <c:pt idx="30">
                  <c:v>652.54414437260004</c:v>
                </c:pt>
                <c:pt idx="31">
                  <c:v>672.75858976622806</c:v>
                </c:pt>
                <c:pt idx="32">
                  <c:v>690.48284408836298</c:v>
                </c:pt>
                <c:pt idx="33">
                  <c:v>705.89225065746064</c:v>
                </c:pt>
                <c:pt idx="34">
                  <c:v>719.19053364153899</c:v>
                </c:pt>
                <c:pt idx="35">
                  <c:v>730.59395274475082</c:v>
                </c:pt>
                <c:pt idx="36">
                  <c:v>740.31914282693731</c:v>
                </c:pt>
                <c:pt idx="37">
                  <c:v>748.5744557541633</c:v>
                </c:pt>
                <c:pt idx="38">
                  <c:v>755.55432447583723</c:v>
                </c:pt>
                <c:pt idx="39">
                  <c:v>761.4360506505285</c:v>
                </c:pt>
                <c:pt idx="40">
                  <c:v>766.37841727433761</c:v>
                </c:pt>
                <c:pt idx="41">
                  <c:v>770.52159453830097</c:v>
                </c:pt>
                <c:pt idx="42">
                  <c:v>773.98790228187613</c:v>
                </c:pt>
                <c:pt idx="43">
                  <c:v>776.88309151774934</c:v>
                </c:pt>
                <c:pt idx="44">
                  <c:v>779.29789723546264</c:v>
                </c:pt>
                <c:pt idx="45">
                  <c:v>781.30968932941346</c:v>
                </c:pt>
                <c:pt idx="46">
                  <c:v>782.9841069668613</c:v>
                </c:pt>
                <c:pt idx="47">
                  <c:v>784.37660539670389</c:v>
                </c:pt>
                <c:pt idx="48">
                  <c:v>785.5338755162727</c:v>
                </c:pt>
                <c:pt idx="49">
                  <c:v>786.49511808132957</c:v>
                </c:pt>
                <c:pt idx="50">
                  <c:v>787.29316866447482</c:v>
                </c:pt>
                <c:pt idx="51">
                  <c:v>787.95547834843785</c:v>
                </c:pt>
                <c:pt idx="52">
                  <c:v>788.50496026906546</c:v>
                </c:pt>
                <c:pt idx="53">
                  <c:v>788.96071469809397</c:v>
                </c:pt>
                <c:pt idx="54">
                  <c:v>789.33864625598949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77136"/>
        <c:axId val="-689984752"/>
      </c:lineChart>
      <c:catAx>
        <c:axId val="-6899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4752"/>
        <c:crosses val="autoZero"/>
        <c:auto val="1"/>
        <c:lblAlgn val="ctr"/>
        <c:lblOffset val="100"/>
        <c:noMultiLvlLbl val="0"/>
      </c:catAx>
      <c:valAx>
        <c:axId val="-689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Var_M_const_Generation!$J$55:$BL$55</c:f>
              <c:numCache>
                <c:formatCode>General</c:formatCode>
                <c:ptCount val="5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  <c:pt idx="25">
                  <c:v>383.69287869206448</c:v>
                </c:pt>
                <c:pt idx="26">
                  <c:v>397.08838889614196</c:v>
                </c:pt>
                <c:pt idx="27">
                  <c:v>407.78822822721708</c:v>
                </c:pt>
                <c:pt idx="28">
                  <c:v>416.21616684903154</c:v>
                </c:pt>
                <c:pt idx="29">
                  <c:v>422.78176305291993</c:v>
                </c:pt>
                <c:pt idx="30">
                  <c:v>427.85271946524665</c:v>
                </c:pt>
                <c:pt idx="31">
                  <c:v>431.74331788449774</c:v>
                </c:pt>
                <c:pt idx="32">
                  <c:v>434.71309974281957</c:v>
                </c:pt>
                <c:pt idx="33">
                  <c:v>436.97117456344392</c:v>
                </c:pt>
                <c:pt idx="34">
                  <c:v>438.68301465181486</c:v>
                </c:pt>
                <c:pt idx="35">
                  <c:v>439.97783818750975</c:v>
                </c:pt>
                <c:pt idx="36">
                  <c:v>440.95556701805037</c:v>
                </c:pt>
                <c:pt idx="37">
                  <c:v>441.69290685572929</c:v>
                </c:pt>
                <c:pt idx="38">
                  <c:v>442.24842171559419</c:v>
                </c:pt>
                <c:pt idx="39">
                  <c:v>442.66664308375999</c:v>
                </c:pt>
                <c:pt idx="40">
                  <c:v>442.98132931829974</c:v>
                </c:pt>
                <c:pt idx="41">
                  <c:v>443.21801360155013</c:v>
                </c:pt>
                <c:pt idx="42">
                  <c:v>443.39597500205525</c:v>
                </c:pt>
                <c:pt idx="43">
                  <c:v>443.52975170556397</c:v>
                </c:pt>
                <c:pt idx="44">
                  <c:v>443.63029629345692</c:v>
                </c:pt>
                <c:pt idx="45">
                  <c:v>443.70585411609704</c:v>
                </c:pt>
                <c:pt idx="46">
                  <c:v>443.76262909477077</c:v>
                </c:pt>
                <c:pt idx="47">
                  <c:v>443.80528725007372</c:v>
                </c:pt>
                <c:pt idx="48">
                  <c:v>443.837336862163</c:v>
                </c:pt>
                <c:pt idx="49">
                  <c:v>443.86141512567599</c:v>
                </c:pt>
                <c:pt idx="50">
                  <c:v>443.87950409343085</c:v>
                </c:pt>
                <c:pt idx="51">
                  <c:v>443.89309323633381</c:v>
                </c:pt>
                <c:pt idx="52">
                  <c:v>443.903301751507</c:v>
                </c:pt>
                <c:pt idx="53">
                  <c:v>443.91097054875678</c:v>
                </c:pt>
                <c:pt idx="54">
                  <c:v>443.9167314117833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74416"/>
        <c:axId val="-690003792"/>
      </c:lineChart>
      <c:catAx>
        <c:axId val="-68997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0003792"/>
        <c:crosses val="autoZero"/>
        <c:auto val="1"/>
        <c:lblAlgn val="ctr"/>
        <c:lblOffset val="100"/>
        <c:noMultiLvlLbl val="0"/>
      </c:catAx>
      <c:valAx>
        <c:axId val="-690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Var_M_const_Generation!$J$78:$BL$78</c:f>
              <c:numCache>
                <c:formatCode>General</c:formatCode>
                <c:ptCount val="5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  <c:pt idx="25">
                  <c:v>85.449372304507662</c:v>
                </c:pt>
                <c:pt idx="26">
                  <c:v>87.895470070454053</c:v>
                </c:pt>
                <c:pt idx="27">
                  <c:v>89.356310927719434</c:v>
                </c:pt>
                <c:pt idx="28">
                  <c:v>90.212590469989081</c:v>
                </c:pt>
                <c:pt idx="29">
                  <c:v>90.709014003001712</c:v>
                </c:pt>
                <c:pt idx="30">
                  <c:v>90.994979722908454</c:v>
                </c:pt>
                <c:pt idx="31">
                  <c:v>91.159104737526917</c:v>
                </c:pt>
                <c:pt idx="32">
                  <c:v>91.253102193828653</c:v>
                </c:pt>
                <c:pt idx="33">
                  <c:v>91.306871023473036</c:v>
                </c:pt>
                <c:pt idx="34">
                  <c:v>91.337606759798561</c:v>
                </c:pt>
                <c:pt idx="35">
                  <c:v>91.355169178255153</c:v>
                </c:pt>
                <c:pt idx="36">
                  <c:v>91.36520207948044</c:v>
                </c:pt>
                <c:pt idx="37">
                  <c:v>91.370932843019361</c:v>
                </c:pt>
                <c:pt idx="38">
                  <c:v>91.374205995995581</c:v>
                </c:pt>
                <c:pt idx="39">
                  <c:v>91.376075393941505</c:v>
                </c:pt>
                <c:pt idx="40">
                  <c:v>91.37714303860875</c:v>
                </c:pt>
                <c:pt idx="41">
                  <c:v>91.377752780062067</c:v>
                </c:pt>
                <c:pt idx="42">
                  <c:v>91.378101006137598</c:v>
                </c:pt>
                <c:pt idx="43">
                  <c:v>91.378299878715055</c:v>
                </c:pt>
                <c:pt idx="44">
                  <c:v>91.378413454932527</c:v>
                </c:pt>
                <c:pt idx="45">
                  <c:v>91.378478318265749</c:v>
                </c:pt>
                <c:pt idx="46">
                  <c:v>91.378515361658856</c:v>
                </c:pt>
                <c:pt idx="47">
                  <c:v>91.378536517098283</c:v>
                </c:pt>
                <c:pt idx="48">
                  <c:v>91.378548598942231</c:v>
                </c:pt>
                <c:pt idx="49">
                  <c:v>91.378555498866533</c:v>
                </c:pt>
                <c:pt idx="50">
                  <c:v>91.378559439403347</c:v>
                </c:pt>
                <c:pt idx="51">
                  <c:v>91.378561689838136</c:v>
                </c:pt>
                <c:pt idx="52">
                  <c:v>91.378562975058117</c:v>
                </c:pt>
                <c:pt idx="53">
                  <c:v>91.378563709045309</c:v>
                </c:pt>
                <c:pt idx="54">
                  <c:v>91.378564128224298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84208"/>
        <c:axId val="-689976048"/>
      </c:lineChart>
      <c:catAx>
        <c:axId val="-6899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6048"/>
        <c:crosses val="autoZero"/>
        <c:auto val="1"/>
        <c:lblAlgn val="ctr"/>
        <c:lblOffset val="100"/>
        <c:noMultiLvlLbl val="0"/>
      </c:catAx>
      <c:valAx>
        <c:axId val="-6899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Var_M_const_Generation!$N$101:$BL$101</c:f>
              <c:numCache>
                <c:formatCode>General</c:formatCode>
                <c:ptCount val="51"/>
                <c:pt idx="0">
                  <c:v>7.9840579795734055E-5</c:v>
                </c:pt>
                <c:pt idx="1">
                  <c:v>1.3697495531168904E-4</c:v>
                </c:pt>
                <c:pt idx="2">
                  <c:v>2.3043629946269619E-4</c:v>
                </c:pt>
                <c:pt idx="3">
                  <c:v>3.8295174836286937E-4</c:v>
                </c:pt>
                <c:pt idx="4">
                  <c:v>6.5509188720758345E-4</c:v>
                </c:pt>
                <c:pt idx="5">
                  <c:v>1.1106472055707713E-3</c:v>
                </c:pt>
                <c:pt idx="6">
                  <c:v>1.8761847744959124E-3</c:v>
                </c:pt>
                <c:pt idx="7">
                  <c:v>3.2270661911601539E-3</c:v>
                </c:pt>
                <c:pt idx="8">
                  <c:v>5.4744925262913751E-3</c:v>
                </c:pt>
                <c:pt idx="9">
                  <c:v>9.2417949538280766E-3</c:v>
                </c:pt>
                <c:pt idx="10">
                  <c:v>1.4632712699557732E-2</c:v>
                </c:pt>
                <c:pt idx="11">
                  <c:v>2.5359254627988277E-2</c:v>
                </c:pt>
                <c:pt idx="12">
                  <c:v>4.2767574292026177E-2</c:v>
                </c:pt>
                <c:pt idx="13">
                  <c:v>7.1941093248378302E-2</c:v>
                </c:pt>
                <c:pt idx="14">
                  <c:v>0.118371911265808</c:v>
                </c:pt>
                <c:pt idx="15">
                  <c:v>0.19773501372179431</c:v>
                </c:pt>
                <c:pt idx="16">
                  <c:v>0.32714190804241272</c:v>
                </c:pt>
                <c:pt idx="17">
                  <c:v>0.55048604539988066</c:v>
                </c:pt>
                <c:pt idx="18">
                  <c:v>0.91340867695187045</c:v>
                </c:pt>
                <c:pt idx="19">
                  <c:v>1.5291713487995162</c:v>
                </c:pt>
                <c:pt idx="20">
                  <c:v>2.5019481781325408</c:v>
                </c:pt>
                <c:pt idx="21">
                  <c:v>3.9182724773347513</c:v>
                </c:pt>
                <c:pt idx="22">
                  <c:v>6.155293640577101</c:v>
                </c:pt>
                <c:pt idx="23">
                  <c:v>9.3954638191131945</c:v>
                </c:pt>
                <c:pt idx="24">
                  <c:v>13.775837972933202</c:v>
                </c:pt>
                <c:pt idx="25">
                  <c:v>19.176317637076565</c:v>
                </c:pt>
                <c:pt idx="26">
                  <c:v>25.126323487020457</c:v>
                </c:pt>
                <c:pt idx="27">
                  <c:v>30.921831723573206</c:v>
                </c:pt>
                <c:pt idx="28">
                  <c:v>35.927522096173526</c:v>
                </c:pt>
                <c:pt idx="29">
                  <c:v>39.821470579763137</c:v>
                </c:pt>
                <c:pt idx="30">
                  <c:v>42.611191447415678</c:v>
                </c:pt>
                <c:pt idx="31">
                  <c:v>44.49405831601814</c:v>
                </c:pt>
                <c:pt idx="32">
                  <c:v>45.714231557747105</c:v>
                </c:pt>
                <c:pt idx="33">
                  <c:v>46.484246962946052</c:v>
                </c:pt>
                <c:pt idx="34">
                  <c:v>46.962072527980034</c:v>
                </c:pt>
                <c:pt idx="35">
                  <c:v>47.25549273224437</c:v>
                </c:pt>
                <c:pt idx="36">
                  <c:v>47.434516782299021</c:v>
                </c:pt>
                <c:pt idx="37">
                  <c:v>47.543315225507605</c:v>
                </c:pt>
                <c:pt idx="38">
                  <c:v>47.609277242313574</c:v>
                </c:pt>
                <c:pt idx="39">
                  <c:v>47.649210460367975</c:v>
                </c:pt>
                <c:pt idx="40">
                  <c:v>47.67336466061878</c:v>
                </c:pt>
                <c:pt idx="41">
                  <c:v>47.687966914606683</c:v>
                </c:pt>
                <c:pt idx="42">
                  <c:v>47.696791765960469</c:v>
                </c:pt>
                <c:pt idx="43">
                  <c:v>47.702124015255379</c:v>
                </c:pt>
                <c:pt idx="44">
                  <c:v>47.705345547335405</c:v>
                </c:pt>
                <c:pt idx="45">
                  <c:v>47.707291730194882</c:v>
                </c:pt>
                <c:pt idx="46">
                  <c:v>47.708467402261668</c:v>
                </c:pt>
                <c:pt idx="47">
                  <c:v>47.709177597087773</c:v>
                </c:pt>
                <c:pt idx="48">
                  <c:v>47.709606601749279</c:v>
                </c:pt>
                <c:pt idx="49">
                  <c:v>47.709865746497726</c:v>
                </c:pt>
                <c:pt idx="50">
                  <c:v>47.710022284696862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87472"/>
        <c:axId val="-689983664"/>
      </c:lineChart>
      <c:catAx>
        <c:axId val="-68998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3664"/>
        <c:crosses val="autoZero"/>
        <c:auto val="1"/>
        <c:lblAlgn val="ctr"/>
        <c:lblOffset val="100"/>
        <c:noMultiLvlLbl val="0"/>
      </c:catAx>
      <c:valAx>
        <c:axId val="-6899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Var_M_const_Generation!$J$124:$BL$124</c:f>
              <c:numCache>
                <c:formatCode>General</c:formatCode>
                <c:ptCount val="5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  <c:pt idx="25">
                  <c:v>23.902096599614815</c:v>
                </c:pt>
                <c:pt idx="26">
                  <c:v>26.27595023780616</c:v>
                </c:pt>
                <c:pt idx="27">
                  <c:v>28.363906634100946</c:v>
                </c:pt>
                <c:pt idx="28">
                  <c:v>30.139014795039124</c:v>
                </c:pt>
                <c:pt idx="29">
                  <c:v>31.60505062120744</c:v>
                </c:pt>
                <c:pt idx="30">
                  <c:v>32.787127323391822</c:v>
                </c:pt>
                <c:pt idx="31">
                  <c:v>33.72194439798141</c:v>
                </c:pt>
                <c:pt idx="32">
                  <c:v>34.449951023464884</c:v>
                </c:pt>
                <c:pt idx="33">
                  <c:v>35.010145799222187</c:v>
                </c:pt>
                <c:pt idx="34">
                  <c:v>35.437248261353602</c:v>
                </c:pt>
                <c:pt idx="35">
                  <c:v>35.760591598342458</c:v>
                </c:pt>
                <c:pt idx="36">
                  <c:v>36.004078873943463</c:v>
                </c:pt>
                <c:pt idx="37">
                  <c:v>36.186695716854992</c:v>
                </c:pt>
                <c:pt idx="38">
                  <c:v>36.323246399571651</c:v>
                </c:pt>
                <c:pt idx="39">
                  <c:v>36.425120988768995</c:v>
                </c:pt>
                <c:pt idx="40">
                  <c:v>36.500997217229596</c:v>
                </c:pt>
                <c:pt idx="41">
                  <c:v>36.557438931112799</c:v>
                </c:pt>
                <c:pt idx="42">
                  <c:v>36.599384769093213</c:v>
                </c:pt>
                <c:pt idx="43">
                  <c:v>36.63053605369975</c:v>
                </c:pt>
                <c:pt idx="44">
                  <c:v>36.653658780298748</c:v>
                </c:pt>
                <c:pt idx="45">
                  <c:v>36.670815562815093</c:v>
                </c:pt>
                <c:pt idx="46">
                  <c:v>36.683542071053935</c:v>
                </c:pt>
                <c:pt idx="47">
                  <c:v>36.692980314004984</c:v>
                </c:pt>
                <c:pt idx="48">
                  <c:v>36.699978817135566</c:v>
                </c:pt>
                <c:pt idx="49">
                  <c:v>36.705167639882973</c:v>
                </c:pt>
                <c:pt idx="50">
                  <c:v>36.709014400752068</c:v>
                </c:pt>
                <c:pt idx="51">
                  <c:v>36.711866035357758</c:v>
                </c:pt>
                <c:pt idx="52">
                  <c:v>36.713979875071537</c:v>
                </c:pt>
                <c:pt idx="53">
                  <c:v>36.715546752504601</c:v>
                </c:pt>
                <c:pt idx="54">
                  <c:v>36.716708165626748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82576"/>
        <c:axId val="-689986928"/>
      </c:lineChart>
      <c:catAx>
        <c:axId val="-68998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6928"/>
        <c:crosses val="autoZero"/>
        <c:auto val="1"/>
        <c:lblAlgn val="ctr"/>
        <c:lblOffset val="100"/>
        <c:noMultiLvlLbl val="0"/>
      </c:catAx>
      <c:valAx>
        <c:axId val="-6899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Var_M_const_Generation!$J$147:$AH$147</c:f>
              <c:numCache>
                <c:formatCode>General</c:formatCode>
                <c:ptCount val="2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70608"/>
        <c:axId val="-689998896"/>
      </c:lineChart>
      <c:catAx>
        <c:axId val="-68997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8896"/>
        <c:crosses val="autoZero"/>
        <c:auto val="1"/>
        <c:lblAlgn val="ctr"/>
        <c:lblOffset val="100"/>
        <c:noMultiLvlLbl val="0"/>
      </c:catAx>
      <c:valAx>
        <c:axId val="-6899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Var_M_const_Generation!$J$170:$BL$170</c:f>
              <c:numCache>
                <c:formatCode>General</c:formatCode>
                <c:ptCount val="5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  <c:pt idx="25">
                  <c:v>2.441107727679749</c:v>
                </c:pt>
                <c:pt idx="26">
                  <c:v>3.0107438051993674</c:v>
                </c:pt>
                <c:pt idx="27">
                  <c:v>3.6791422955475861</c:v>
                </c:pt>
                <c:pt idx="28">
                  <c:v>4.4478834354553145</c:v>
                </c:pt>
                <c:pt idx="29">
                  <c:v>5.3119382520445813</c:v>
                </c:pt>
                <c:pt idx="30">
                  <c:v>6.2583867717565029</c:v>
                </c:pt>
                <c:pt idx="31">
                  <c:v>7.266231553043017</c:v>
                </c:pt>
                <c:pt idx="32">
                  <c:v>8.3077041333616428</c:v>
                </c:pt>
                <c:pt idx="33">
                  <c:v>9.3510566525251217</c:v>
                </c:pt>
                <c:pt idx="34">
                  <c:v>10.364313144155432</c:v>
                </c:pt>
                <c:pt idx="35">
                  <c:v>11.319077657235484</c:v>
                </c:pt>
                <c:pt idx="36">
                  <c:v>12.193473131966108</c:v>
                </c:pt>
                <c:pt idx="37">
                  <c:v>12.973629567966787</c:v>
                </c:pt>
                <c:pt idx="38">
                  <c:v>13.653655487562411</c:v>
                </c:pt>
                <c:pt idx="39">
                  <c:v>14.234454979931837</c:v>
                </c:pt>
                <c:pt idx="40">
                  <c:v>14.72194210273895</c:v>
                </c:pt>
                <c:pt idx="41">
                  <c:v>15.12516259972821</c:v>
                </c:pt>
                <c:pt idx="42">
                  <c:v>15.454663723631334</c:v>
                </c:pt>
                <c:pt idx="43">
                  <c:v>15.721266028887598</c:v>
                </c:pt>
                <c:pt idx="44">
                  <c:v>15.935250635895468</c:v>
                </c:pt>
                <c:pt idx="45">
                  <c:v>16.105897794758636</c:v>
                </c:pt>
                <c:pt idx="46">
                  <c:v>16.241285593427666</c:v>
                </c:pt>
                <c:pt idx="47">
                  <c:v>16.348261260696653</c:v>
                </c:pt>
                <c:pt idx="48">
                  <c:v>16.432514651254724</c:v>
                </c:pt>
                <c:pt idx="49">
                  <c:v>16.498703423023894</c:v>
                </c:pt>
                <c:pt idx="50">
                  <c:v>16.550596878452115</c:v>
                </c:pt>
                <c:pt idx="51">
                  <c:v>16.591218724546682</c:v>
                </c:pt>
                <c:pt idx="52">
                  <c:v>16.622978205206053</c:v>
                </c:pt>
                <c:pt idx="53">
                  <c:v>16.64778496815925</c:v>
                </c:pt>
                <c:pt idx="54">
                  <c:v>16.667146558701027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82032"/>
        <c:axId val="-689981488"/>
      </c:lineChart>
      <c:catAx>
        <c:axId val="-68998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1488"/>
        <c:crosses val="autoZero"/>
        <c:auto val="1"/>
        <c:lblAlgn val="ctr"/>
        <c:lblOffset val="100"/>
        <c:noMultiLvlLbl val="0"/>
      </c:catAx>
      <c:valAx>
        <c:axId val="-6899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Var_M_const_Generation!$J$170:$AH$170</c:f>
              <c:numCache>
                <c:formatCode>General</c:formatCode>
                <c:ptCount val="2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75504"/>
        <c:axId val="-689974960"/>
      </c:lineChart>
      <c:catAx>
        <c:axId val="-68997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4960"/>
        <c:crosses val="autoZero"/>
        <c:auto val="1"/>
        <c:lblAlgn val="ctr"/>
        <c:lblOffset val="100"/>
        <c:noMultiLvlLbl val="0"/>
      </c:catAx>
      <c:valAx>
        <c:axId val="-6899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Var_M_const_Generation!$J$124:$AH$124</c:f>
              <c:numCache>
                <c:formatCode>General</c:formatCode>
                <c:ptCount val="2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73872"/>
        <c:axId val="-689973328"/>
      </c:lineChart>
      <c:catAx>
        <c:axId val="-68997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3328"/>
        <c:crosses val="autoZero"/>
        <c:auto val="1"/>
        <c:lblAlgn val="ctr"/>
        <c:lblOffset val="100"/>
        <c:noMultiLvlLbl val="0"/>
      </c:catAx>
      <c:valAx>
        <c:axId val="-6899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Var_M_const_Generation!$J$7:$AH$7</c:f>
              <c:numCache>
                <c:formatCode>General</c:formatCode>
                <c:ptCount val="2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72240"/>
        <c:axId val="-689970064"/>
      </c:lineChart>
      <c:catAx>
        <c:axId val="-68997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0064"/>
        <c:crosses val="autoZero"/>
        <c:auto val="1"/>
        <c:lblAlgn val="ctr"/>
        <c:lblOffset val="100"/>
        <c:noMultiLvlLbl val="0"/>
      </c:catAx>
      <c:valAx>
        <c:axId val="-6899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85840"/>
        <c:axId val="-689978224"/>
      </c:lineChart>
      <c:catAx>
        <c:axId val="-68998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8224"/>
        <c:crosses val="autoZero"/>
        <c:auto val="1"/>
        <c:lblAlgn val="ctr"/>
        <c:lblOffset val="100"/>
        <c:noMultiLvlLbl val="0"/>
      </c:catAx>
      <c:valAx>
        <c:axId val="-6899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Var_M_const_Generation!$J$32:$AH$32</c:f>
              <c:numCache>
                <c:formatCode>General</c:formatCode>
                <c:ptCount val="2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0001616"/>
        <c:axId val="-690003248"/>
      </c:lineChart>
      <c:catAx>
        <c:axId val="-6900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0003248"/>
        <c:crosses val="autoZero"/>
        <c:auto val="1"/>
        <c:lblAlgn val="ctr"/>
        <c:lblOffset val="100"/>
        <c:noMultiLvlLbl val="0"/>
      </c:catAx>
      <c:valAx>
        <c:axId val="-6900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00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Var_M_const_Generation!$J$55:$AH$55</c:f>
              <c:numCache>
                <c:formatCode>General</c:formatCode>
                <c:ptCount val="2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69520"/>
        <c:axId val="-689998352"/>
      </c:lineChart>
      <c:catAx>
        <c:axId val="-68996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8352"/>
        <c:crosses val="autoZero"/>
        <c:auto val="1"/>
        <c:lblAlgn val="ctr"/>
        <c:lblOffset val="100"/>
        <c:noMultiLvlLbl val="0"/>
      </c:catAx>
      <c:valAx>
        <c:axId val="-6899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Var_M_const_Generation!$J$78:$AH$78</c:f>
              <c:numCache>
                <c:formatCode>General</c:formatCode>
                <c:ptCount val="2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96720"/>
        <c:axId val="-689997808"/>
      </c:lineChart>
      <c:catAx>
        <c:axId val="-68999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7808"/>
        <c:crosses val="autoZero"/>
        <c:auto val="1"/>
        <c:lblAlgn val="ctr"/>
        <c:lblOffset val="100"/>
        <c:noMultiLvlLbl val="0"/>
      </c:catAx>
      <c:valAx>
        <c:axId val="-6899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Var_M_const_Generation!$J$147:$BL$147</c:f>
              <c:numCache>
                <c:formatCode>General</c:formatCode>
                <c:ptCount val="5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  <c:pt idx="25">
                  <c:v>618.00912642809135</c:v>
                </c:pt>
                <c:pt idx="26">
                  <c:v>647.91939156907472</c:v>
                </c:pt>
                <c:pt idx="27">
                  <c:v>672.57878731827384</c:v>
                </c:pt>
                <c:pt idx="28">
                  <c:v>692.54557340585279</c:v>
                </c:pt>
                <c:pt idx="29">
                  <c:v>708.47785095903657</c:v>
                </c:pt>
                <c:pt idx="30">
                  <c:v>721.04302056980816</c:v>
                </c:pt>
                <c:pt idx="31">
                  <c:v>730.86158816415798</c:v>
                </c:pt>
                <c:pt idx="32">
                  <c:v>738.47870713140344</c:v>
                </c:pt>
                <c:pt idx="33">
                  <c:v>744.3549210123598</c:v>
                </c:pt>
                <c:pt idx="34">
                  <c:v>748.86853270445476</c:v>
                </c:pt>
                <c:pt idx="35">
                  <c:v>752.32399225621316</c:v>
                </c:pt>
                <c:pt idx="36">
                  <c:v>754.9626361214772</c:v>
                </c:pt>
                <c:pt idx="37">
                  <c:v>756.97362851575519</c:v>
                </c:pt>
                <c:pt idx="38">
                  <c:v>758.50399585649291</c:v>
                </c:pt>
                <c:pt idx="39">
                  <c:v>759.66729251859192</c:v>
                </c:pt>
                <c:pt idx="40">
                  <c:v>760.55080441016196</c:v>
                </c:pt>
                <c:pt idx="41">
                  <c:v>761.2213851752532</c:v>
                </c:pt>
                <c:pt idx="42">
                  <c:v>761.73010047804212</c:v>
                </c:pt>
                <c:pt idx="43">
                  <c:v>762.11587666141077</c:v>
                </c:pt>
                <c:pt idx="44">
                  <c:v>762.40834060557427</c:v>
                </c:pt>
                <c:pt idx="45">
                  <c:v>762.63001497327571</c:v>
                </c:pt>
                <c:pt idx="46">
                  <c:v>762.79800656511361</c:v>
                </c:pt>
                <c:pt idx="47">
                  <c:v>762.9252999237807</c:v>
                </c:pt>
                <c:pt idx="48">
                  <c:v>763.02174568127828</c:v>
                </c:pt>
                <c:pt idx="49">
                  <c:v>763.09481407916212</c:v>
                </c:pt>
                <c:pt idx="50">
                  <c:v>763.1501685382442</c:v>
                </c:pt>
                <c:pt idx="51">
                  <c:v>763.19210172683006</c:v>
                </c:pt>
                <c:pt idx="52">
                  <c:v>763.22386678951671</c:v>
                </c:pt>
                <c:pt idx="53">
                  <c:v>763.247928769444</c:v>
                </c:pt>
                <c:pt idx="54">
                  <c:v>763.26615535370604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96176"/>
        <c:axId val="-689995632"/>
      </c:lineChart>
      <c:catAx>
        <c:axId val="-68999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5632"/>
        <c:crosses val="autoZero"/>
        <c:auto val="1"/>
        <c:lblAlgn val="ctr"/>
        <c:lblOffset val="100"/>
        <c:noMultiLvlLbl val="0"/>
      </c:catAx>
      <c:valAx>
        <c:axId val="-6899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Var_M_const_Generation!$J$101:$AH$101</c:f>
              <c:numCache>
                <c:formatCode>General</c:formatCode>
                <c:ptCount val="25"/>
                <c:pt idx="0">
                  <c:v>1.0981050179718056E-5</c:v>
                </c:pt>
                <c:pt idx="1">
                  <c:v>1.7809050603806202E-5</c:v>
                </c:pt>
                <c:pt idx="2">
                  <c:v>2.888414122122432E-5</c:v>
                </c:pt>
                <c:pt idx="3">
                  <c:v>4.7254878769461603E-5</c:v>
                </c:pt>
                <c:pt idx="4">
                  <c:v>7.9840579795734055E-5</c:v>
                </c:pt>
                <c:pt idx="5">
                  <c:v>1.3697495531168904E-4</c:v>
                </c:pt>
                <c:pt idx="6">
                  <c:v>2.3043629946269619E-4</c:v>
                </c:pt>
                <c:pt idx="7">
                  <c:v>3.8295174836286937E-4</c:v>
                </c:pt>
                <c:pt idx="8">
                  <c:v>6.5509188720758345E-4</c:v>
                </c:pt>
                <c:pt idx="9">
                  <c:v>1.1106472055707713E-3</c:v>
                </c:pt>
                <c:pt idx="10">
                  <c:v>1.8761847744959124E-3</c:v>
                </c:pt>
                <c:pt idx="11">
                  <c:v>3.2270661911601539E-3</c:v>
                </c:pt>
                <c:pt idx="12">
                  <c:v>5.4744925262913751E-3</c:v>
                </c:pt>
                <c:pt idx="13">
                  <c:v>9.2417949538280766E-3</c:v>
                </c:pt>
                <c:pt idx="14">
                  <c:v>1.4632712699557732E-2</c:v>
                </c:pt>
                <c:pt idx="15">
                  <c:v>2.5359254627988277E-2</c:v>
                </c:pt>
                <c:pt idx="16">
                  <c:v>4.2767574292026177E-2</c:v>
                </c:pt>
                <c:pt idx="17">
                  <c:v>7.1941093248378302E-2</c:v>
                </c:pt>
                <c:pt idx="18">
                  <c:v>0.118371911265808</c:v>
                </c:pt>
                <c:pt idx="19">
                  <c:v>0.19773501372179431</c:v>
                </c:pt>
                <c:pt idx="20">
                  <c:v>0.32714190804241272</c:v>
                </c:pt>
                <c:pt idx="21">
                  <c:v>0.55048604539988066</c:v>
                </c:pt>
                <c:pt idx="22">
                  <c:v>0.91340867695187045</c:v>
                </c:pt>
                <c:pt idx="23">
                  <c:v>1.5291713487995162</c:v>
                </c:pt>
                <c:pt idx="24">
                  <c:v>2.5019481781325408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95088"/>
        <c:axId val="-689993456"/>
      </c:lineChart>
      <c:catAx>
        <c:axId val="-68999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3456"/>
        <c:crosses val="autoZero"/>
        <c:auto val="1"/>
        <c:lblAlgn val="ctr"/>
        <c:lblOffset val="100"/>
        <c:noMultiLvlLbl val="0"/>
      </c:catAx>
      <c:valAx>
        <c:axId val="-6899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65-4FA7-89E1-A125775BBA8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Var_M_const_Generation!$J$147:$AH$147</c:f>
              <c:numCache>
                <c:formatCode>General</c:formatCode>
                <c:ptCount val="2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65-4FA7-89E1-A125775B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8996384"/>
        <c:axId val="-636492128"/>
      </c:lineChart>
      <c:catAx>
        <c:axId val="-16189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2128"/>
        <c:crosses val="autoZero"/>
        <c:auto val="1"/>
        <c:lblAlgn val="ctr"/>
        <c:lblOffset val="100"/>
        <c:noMultiLvlLbl val="0"/>
      </c:catAx>
      <c:valAx>
        <c:axId val="-6364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9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Var_M_Linear_Growth!$J$7:$AH$7</c:f>
              <c:numCache>
                <c:formatCode>General</c:formatCode>
                <c:ptCount val="25"/>
                <c:pt idx="0">
                  <c:v>14.420621086666694</c:v>
                </c:pt>
                <c:pt idx="1">
                  <c:v>16.660709397521988</c:v>
                </c:pt>
                <c:pt idx="2">
                  <c:v>19.627909062482463</c:v>
                </c:pt>
                <c:pt idx="3">
                  <c:v>23.670246963397638</c:v>
                </c:pt>
                <c:pt idx="4">
                  <c:v>29.147279562362442</c:v>
                </c:pt>
                <c:pt idx="5">
                  <c:v>36.899665229686669</c:v>
                </c:pt>
                <c:pt idx="6">
                  <c:v>46.378772325803972</c:v>
                </c:pt>
                <c:pt idx="7">
                  <c:v>59.822607551403898</c:v>
                </c:pt>
                <c:pt idx="8">
                  <c:v>77.696364569254456</c:v>
                </c:pt>
                <c:pt idx="9">
                  <c:v>102.29860027882162</c:v>
                </c:pt>
                <c:pt idx="10">
                  <c:v>133.90611853324916</c:v>
                </c:pt>
                <c:pt idx="11">
                  <c:v>174.11720262846399</c:v>
                </c:pt>
                <c:pt idx="12">
                  <c:v>226.5352986907518</c:v>
                </c:pt>
                <c:pt idx="13">
                  <c:v>284.1996996210168</c:v>
                </c:pt>
                <c:pt idx="14">
                  <c:v>342.8446346742208</c:v>
                </c:pt>
                <c:pt idx="15">
                  <c:v>435.94202336084135</c:v>
                </c:pt>
                <c:pt idx="16">
                  <c:v>528.28708063960539</c:v>
                </c:pt>
                <c:pt idx="17">
                  <c:v>623.9242484001503</c:v>
                </c:pt>
                <c:pt idx="18">
                  <c:v>724.83828866941565</c:v>
                </c:pt>
                <c:pt idx="19">
                  <c:v>824.72881383254992</c:v>
                </c:pt>
                <c:pt idx="20">
                  <c:v>908.22222741423298</c:v>
                </c:pt>
                <c:pt idx="21">
                  <c:v>1000.5008463027904</c:v>
                </c:pt>
                <c:pt idx="22">
                  <c:v>1089.0153759858454</c:v>
                </c:pt>
                <c:pt idx="23">
                  <c:v>1185.0888824984422</c:v>
                </c:pt>
                <c:pt idx="24">
                  <c:v>1243.5792892025227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67648"/>
        <c:axId val="-636498656"/>
      </c:lineChart>
      <c:catAx>
        <c:axId val="-6364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8656"/>
        <c:crosses val="autoZero"/>
        <c:auto val="1"/>
        <c:lblAlgn val="ctr"/>
        <c:lblOffset val="100"/>
        <c:noMultiLvlLbl val="0"/>
      </c:catAx>
      <c:valAx>
        <c:axId val="-6364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6-4BF4-B32D-8F6799B4E2C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Var_M_Linear_Growth!$J$32:$AH$32</c:f>
              <c:numCache>
                <c:formatCode>General</c:formatCode>
                <c:ptCount val="25"/>
                <c:pt idx="0">
                  <c:v>12.706202447033755</c:v>
                </c:pt>
                <c:pt idx="1">
                  <c:v>14.957709041886453</c:v>
                </c:pt>
                <c:pt idx="2">
                  <c:v>17.605970336768177</c:v>
                </c:pt>
                <c:pt idx="3">
                  <c:v>21.075008494218441</c:v>
                </c:pt>
                <c:pt idx="4">
                  <c:v>25.174242302409581</c:v>
                </c:pt>
                <c:pt idx="5">
                  <c:v>30.708777544029878</c:v>
                </c:pt>
                <c:pt idx="6">
                  <c:v>37.170573537847567</c:v>
                </c:pt>
                <c:pt idx="7">
                  <c:v>44.73863532943458</c:v>
                </c:pt>
                <c:pt idx="8">
                  <c:v>54.682449281211191</c:v>
                </c:pt>
                <c:pt idx="9">
                  <c:v>66.701022779273515</c:v>
                </c:pt>
                <c:pt idx="10">
                  <c:v>80.751565708117312</c:v>
                </c:pt>
                <c:pt idx="11">
                  <c:v>97.365294570095998</c:v>
                </c:pt>
                <c:pt idx="12">
                  <c:v>116.76173639852787</c:v>
                </c:pt>
                <c:pt idx="13">
                  <c:v>138.52099842053198</c:v>
                </c:pt>
                <c:pt idx="14">
                  <c:v>154.92484262285979</c:v>
                </c:pt>
                <c:pt idx="15">
                  <c:v>188.14796478216334</c:v>
                </c:pt>
                <c:pt idx="16">
                  <c:v>214.94894030182837</c:v>
                </c:pt>
                <c:pt idx="17">
                  <c:v>248.19495405063162</c:v>
                </c:pt>
                <c:pt idx="18">
                  <c:v>279.42314442312613</c:v>
                </c:pt>
                <c:pt idx="19">
                  <c:v>307.37923539923463</c:v>
                </c:pt>
                <c:pt idx="20">
                  <c:v>345.28394703717294</c:v>
                </c:pt>
                <c:pt idx="21">
                  <c:v>383.31002847501321</c:v>
                </c:pt>
                <c:pt idx="22">
                  <c:v>421.18587465604679</c:v>
                </c:pt>
                <c:pt idx="23">
                  <c:v>454.18224731641948</c:v>
                </c:pt>
                <c:pt idx="24">
                  <c:v>475.92568595340094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6-4BF4-B32D-8F6799B4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68736"/>
        <c:axId val="-636471456"/>
      </c:lineChart>
      <c:catAx>
        <c:axId val="-6364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1456"/>
        <c:crosses val="autoZero"/>
        <c:auto val="1"/>
        <c:lblAlgn val="ctr"/>
        <c:lblOffset val="100"/>
        <c:noMultiLvlLbl val="0"/>
      </c:catAx>
      <c:valAx>
        <c:axId val="-6364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48-4A48-96C9-CE71D2D843C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Var_M_Linear_Growth!$J$55:$AH$55</c:f>
              <c:numCache>
                <c:formatCode>General</c:formatCode>
                <c:ptCount val="25"/>
                <c:pt idx="0">
                  <c:v>3.6157410827164229</c:v>
                </c:pt>
                <c:pt idx="1">
                  <c:v>3.8169372455852324</c:v>
                </c:pt>
                <c:pt idx="2">
                  <c:v>4.1215615702751611</c:v>
                </c:pt>
                <c:pt idx="3">
                  <c:v>4.6156563958543613</c:v>
                </c:pt>
                <c:pt idx="4">
                  <c:v>5.3722437209537581</c:v>
                </c:pt>
                <c:pt idx="5">
                  <c:v>6.5794604443743534</c:v>
                </c:pt>
                <c:pt idx="6">
                  <c:v>8.2175496394868137</c:v>
                </c:pt>
                <c:pt idx="7">
                  <c:v>10.983049072526381</c:v>
                </c:pt>
                <c:pt idx="8">
                  <c:v>14.929467126006482</c:v>
                </c:pt>
                <c:pt idx="9">
                  <c:v>21.066112611115237</c:v>
                </c:pt>
                <c:pt idx="10">
                  <c:v>30.170707775047134</c:v>
                </c:pt>
                <c:pt idx="11">
                  <c:v>42.282084754722618</c:v>
                </c:pt>
                <c:pt idx="12">
                  <c:v>59.913060573274464</c:v>
                </c:pt>
                <c:pt idx="13">
                  <c:v>80.512489451392625</c:v>
                </c:pt>
                <c:pt idx="14">
                  <c:v>101.48286534078812</c:v>
                </c:pt>
                <c:pt idx="15">
                  <c:v>132.41098570791107</c:v>
                </c:pt>
                <c:pt idx="16">
                  <c:v>160.34547255777517</c:v>
                </c:pt>
                <c:pt idx="17">
                  <c:v>183.95362971840947</c:v>
                </c:pt>
                <c:pt idx="18">
                  <c:v>206.79155637827776</c:v>
                </c:pt>
                <c:pt idx="19">
                  <c:v>225.10360821135168</c:v>
                </c:pt>
                <c:pt idx="20">
                  <c:v>238.11783392653876</c:v>
                </c:pt>
                <c:pt idx="21">
                  <c:v>247.9345557719308</c:v>
                </c:pt>
                <c:pt idx="22">
                  <c:v>252.34774375357486</c:v>
                </c:pt>
                <c:pt idx="23">
                  <c:v>264.61884055153581</c:v>
                </c:pt>
                <c:pt idx="24">
                  <c:v>264.25952213237105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48-4A48-96C9-CE71D2D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83424"/>
        <c:axId val="-636491040"/>
      </c:lineChart>
      <c:catAx>
        <c:axId val="-6364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1040"/>
        <c:crosses val="autoZero"/>
        <c:auto val="1"/>
        <c:lblAlgn val="ctr"/>
        <c:lblOffset val="100"/>
        <c:noMultiLvlLbl val="0"/>
      </c:catAx>
      <c:valAx>
        <c:axId val="-6364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73-4A8F-BE45-8E674677FC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Var_M_Linear_Growth!$J$101:$AH$101</c:f>
              <c:numCache>
                <c:formatCode>General</c:formatCode>
                <c:ptCount val="25"/>
                <c:pt idx="0">
                  <c:v>6.6551744143247382E-2</c:v>
                </c:pt>
                <c:pt idx="1">
                  <c:v>8.5321648068710398E-2</c:v>
                </c:pt>
                <c:pt idx="2">
                  <c:v>0.10939081797876571</c:v>
                </c:pt>
                <c:pt idx="3">
                  <c:v>0.14147219047711052</c:v>
                </c:pt>
                <c:pt idx="4">
                  <c:v>0.18895189325723749</c:v>
                </c:pt>
                <c:pt idx="5">
                  <c:v>0.25625484968814516</c:v>
                </c:pt>
                <c:pt idx="6">
                  <c:v>0.34078898843000022</c:v>
                </c:pt>
                <c:pt idx="7">
                  <c:v>0.44769587203200018</c:v>
                </c:pt>
                <c:pt idx="8">
                  <c:v>0.60540597481032532</c:v>
                </c:pt>
                <c:pt idx="9">
                  <c:v>0.81138666756379663</c:v>
                </c:pt>
                <c:pt idx="10">
                  <c:v>1.0835217531367263</c:v>
                </c:pt>
                <c:pt idx="11">
                  <c:v>1.4732798697343872</c:v>
                </c:pt>
                <c:pt idx="12">
                  <c:v>1.9758094132279613</c:v>
                </c:pt>
                <c:pt idx="13">
                  <c:v>2.6369104296868877</c:v>
                </c:pt>
                <c:pt idx="14">
                  <c:v>3.3008451260545275</c:v>
                </c:pt>
                <c:pt idx="15">
                  <c:v>4.5231072313260361</c:v>
                </c:pt>
                <c:pt idx="16">
                  <c:v>6.0322533382070027</c:v>
                </c:pt>
                <c:pt idx="17">
                  <c:v>8.02626328915232</c:v>
                </c:pt>
                <c:pt idx="18">
                  <c:v>10.450412281108127</c:v>
                </c:pt>
                <c:pt idx="19">
                  <c:v>13.823228489500893</c:v>
                </c:pt>
                <c:pt idx="20">
                  <c:v>18.129533827144815</c:v>
                </c:pt>
                <c:pt idx="21">
                  <c:v>24.227993857185798</c:v>
                </c:pt>
                <c:pt idx="22">
                  <c:v>32.02305841788634</c:v>
                </c:pt>
                <c:pt idx="23">
                  <c:v>42.914917915129784</c:v>
                </c:pt>
                <c:pt idx="24">
                  <c:v>56.652127684947182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73-4A8F-BE45-8E674677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72544"/>
        <c:axId val="-636476352"/>
      </c:lineChart>
      <c:catAx>
        <c:axId val="-63647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6352"/>
        <c:crosses val="autoZero"/>
        <c:auto val="1"/>
        <c:lblAlgn val="ctr"/>
        <c:lblOffset val="100"/>
        <c:noMultiLvlLbl val="0"/>
      </c:catAx>
      <c:valAx>
        <c:axId val="-636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0001072"/>
        <c:axId val="-689991824"/>
      </c:lineChart>
      <c:catAx>
        <c:axId val="-69000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1824"/>
        <c:crosses val="autoZero"/>
        <c:auto val="1"/>
        <c:lblAlgn val="ctr"/>
        <c:lblOffset val="100"/>
        <c:noMultiLvlLbl val="0"/>
      </c:catAx>
      <c:valAx>
        <c:axId val="-6899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00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2A-4B40-9C28-7741876207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Var_M_Linear_Growth!$J$124:$AH$124</c:f>
              <c:numCache>
                <c:formatCode>General</c:formatCode>
                <c:ptCount val="25"/>
                <c:pt idx="0">
                  <c:v>2.8897984828715573E-2</c:v>
                </c:pt>
                <c:pt idx="1">
                  <c:v>3.7461055179423206E-2</c:v>
                </c:pt>
                <c:pt idx="2">
                  <c:v>4.9078445144539587E-2</c:v>
                </c:pt>
                <c:pt idx="3">
                  <c:v>6.3058099644078464E-2</c:v>
                </c:pt>
                <c:pt idx="4">
                  <c:v>8.2791403626223475E-2</c:v>
                </c:pt>
                <c:pt idx="5">
                  <c:v>0.11121144425825247</c:v>
                </c:pt>
                <c:pt idx="6">
                  <c:v>0.14919593337446296</c:v>
                </c:pt>
                <c:pt idx="7">
                  <c:v>0.20463807667326694</c:v>
                </c:pt>
                <c:pt idx="8">
                  <c:v>0.27719355525749401</c:v>
                </c:pt>
                <c:pt idx="9">
                  <c:v>0.38250469076871352</c:v>
                </c:pt>
                <c:pt idx="10">
                  <c:v>0.5167924814609216</c:v>
                </c:pt>
                <c:pt idx="11">
                  <c:v>0.70518900094841785</c:v>
                </c:pt>
                <c:pt idx="12">
                  <c:v>0.95860839190459235</c:v>
                </c:pt>
                <c:pt idx="13">
                  <c:v>1.2815090240804794</c:v>
                </c:pt>
                <c:pt idx="14">
                  <c:v>1.6954120460393582</c:v>
                </c:pt>
                <c:pt idx="15">
                  <c:v>2.3744865599455212</c:v>
                </c:pt>
                <c:pt idx="16">
                  <c:v>3.1843724562023894</c:v>
                </c:pt>
                <c:pt idx="17">
                  <c:v>4.3566132107350377</c:v>
                </c:pt>
                <c:pt idx="18">
                  <c:v>5.8801187859765411</c:v>
                </c:pt>
                <c:pt idx="19">
                  <c:v>7.9405049711078739</c:v>
                </c:pt>
                <c:pt idx="20">
                  <c:v>10.666494921100304</c:v>
                </c:pt>
                <c:pt idx="21">
                  <c:v>14.099465400171834</c:v>
                </c:pt>
                <c:pt idx="22">
                  <c:v>19.104342273489248</c:v>
                </c:pt>
                <c:pt idx="23">
                  <c:v>25.675100894485443</c:v>
                </c:pt>
                <c:pt idx="24">
                  <c:v>34.239044409704199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2A-4B40-9C28-77418762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79072"/>
        <c:axId val="-636499200"/>
      </c:lineChart>
      <c:catAx>
        <c:axId val="-63647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9200"/>
        <c:crosses val="autoZero"/>
        <c:auto val="1"/>
        <c:lblAlgn val="ctr"/>
        <c:lblOffset val="100"/>
        <c:noMultiLvlLbl val="0"/>
      </c:catAx>
      <c:valAx>
        <c:axId val="-6364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FE-4561-8DD0-5B5F0BB7C6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Var_M_Linear_Growth!$J$170:$AH$170</c:f>
              <c:numCache>
                <c:formatCode>General</c:formatCode>
                <c:ptCount val="25"/>
                <c:pt idx="0">
                  <c:v>7.534149817753865E-3</c:v>
                </c:pt>
                <c:pt idx="1">
                  <c:v>1.0205879023967912E-2</c:v>
                </c:pt>
                <c:pt idx="2">
                  <c:v>1.4086364747546123E-2</c:v>
                </c:pt>
                <c:pt idx="3">
                  <c:v>1.9592426610013255E-2</c:v>
                </c:pt>
                <c:pt idx="4">
                  <c:v>2.6383075049068287E-2</c:v>
                </c:pt>
                <c:pt idx="5">
                  <c:v>3.5795871734792054E-2</c:v>
                </c:pt>
                <c:pt idx="6">
                  <c:v>4.7640269720877676E-2</c:v>
                </c:pt>
                <c:pt idx="7">
                  <c:v>6.2755161816565083E-2</c:v>
                </c:pt>
                <c:pt idx="8">
                  <c:v>7.9178226257673484E-2</c:v>
                </c:pt>
                <c:pt idx="9">
                  <c:v>9.8338056006014321E-2</c:v>
                </c:pt>
                <c:pt idx="10">
                  <c:v>0.12139499509609379</c:v>
                </c:pt>
                <c:pt idx="11">
                  <c:v>0.14372623025602052</c:v>
                </c:pt>
                <c:pt idx="12">
                  <c:v>0.1688041910245848</c:v>
                </c:pt>
                <c:pt idx="13">
                  <c:v>0.1874851884588917</c:v>
                </c:pt>
                <c:pt idx="14">
                  <c:v>0.20981021330573205</c:v>
                </c:pt>
                <c:pt idx="15">
                  <c:v>0.23663169886049046</c:v>
                </c:pt>
                <c:pt idx="16">
                  <c:v>0.24881144059329058</c:v>
                </c:pt>
                <c:pt idx="17">
                  <c:v>0.27165977484287224</c:v>
                </c:pt>
                <c:pt idx="18">
                  <c:v>0.28637714112164975</c:v>
                </c:pt>
                <c:pt idx="19">
                  <c:v>0.31052462560250021</c:v>
                </c:pt>
                <c:pt idx="20">
                  <c:v>0.33089867374416915</c:v>
                </c:pt>
                <c:pt idx="21">
                  <c:v>0.34346077866491953</c:v>
                </c:pt>
                <c:pt idx="22">
                  <c:v>0.35935677193177601</c:v>
                </c:pt>
                <c:pt idx="23">
                  <c:v>0.36587756656617132</c:v>
                </c:pt>
                <c:pt idx="24">
                  <c:v>0.38091133680630768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FE-4561-8DD0-5B5F0BB7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93216"/>
        <c:axId val="-636470368"/>
      </c:lineChart>
      <c:catAx>
        <c:axId val="-63649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0368"/>
        <c:crosses val="autoZero"/>
        <c:auto val="1"/>
        <c:lblAlgn val="ctr"/>
        <c:lblOffset val="100"/>
        <c:noMultiLvlLbl val="0"/>
      </c:catAx>
      <c:valAx>
        <c:axId val="-6364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94-425B-9A7A-01327F87D7B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Var_M_Linear_Growth!$J$78:$AH$78</c:f>
              <c:numCache>
                <c:formatCode>General</c:formatCode>
                <c:ptCount val="25"/>
                <c:pt idx="0">
                  <c:v>9.8174885529787367E-3</c:v>
                </c:pt>
                <c:pt idx="1">
                  <c:v>1.1210429821056269E-2</c:v>
                </c:pt>
                <c:pt idx="2">
                  <c:v>1.3593499910693176E-2</c:v>
                </c:pt>
                <c:pt idx="3">
                  <c:v>1.7503295057347875E-2</c:v>
                </c:pt>
                <c:pt idx="4">
                  <c:v>2.385320906046241E-2</c:v>
                </c:pt>
                <c:pt idx="5">
                  <c:v>3.4748709718914604E-2</c:v>
                </c:pt>
                <c:pt idx="6">
                  <c:v>5.0339961439335508E-2</c:v>
                </c:pt>
                <c:pt idx="7">
                  <c:v>7.8115993760301858E-2</c:v>
                </c:pt>
                <c:pt idx="8">
                  <c:v>0.12596260827353528</c:v>
                </c:pt>
                <c:pt idx="9">
                  <c:v>0.2061132243458606</c:v>
                </c:pt>
                <c:pt idx="10">
                  <c:v>0.34013654183183145</c:v>
                </c:pt>
                <c:pt idx="11">
                  <c:v>0.56578514273721847</c:v>
                </c:pt>
                <c:pt idx="12">
                  <c:v>0.94312030713855577</c:v>
                </c:pt>
                <c:pt idx="13">
                  <c:v>1.5602094099695809</c:v>
                </c:pt>
                <c:pt idx="14">
                  <c:v>2.5195882000197813</c:v>
                </c:pt>
                <c:pt idx="15">
                  <c:v>4.2409022121684146</c:v>
                </c:pt>
                <c:pt idx="16">
                  <c:v>7.0174356573270096</c:v>
                </c:pt>
                <c:pt idx="17">
                  <c:v>11.677926195292857</c:v>
                </c:pt>
                <c:pt idx="18">
                  <c:v>19.149850749722553</c:v>
                </c:pt>
                <c:pt idx="19">
                  <c:v>30.878274291443116</c:v>
                </c:pt>
                <c:pt idx="20">
                  <c:v>49.12819498209452</c:v>
                </c:pt>
                <c:pt idx="21">
                  <c:v>77.501582400695384</c:v>
                </c:pt>
                <c:pt idx="22">
                  <c:v>120.01672525032932</c:v>
                </c:pt>
                <c:pt idx="23">
                  <c:v>185.60276666763792</c:v>
                </c:pt>
                <c:pt idx="24">
                  <c:v>276.05114189135287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94-425B-9A7A-01327F87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66560"/>
        <c:axId val="-636482880"/>
      </c:lineChart>
      <c:catAx>
        <c:axId val="-6364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2880"/>
        <c:crosses val="autoZero"/>
        <c:auto val="1"/>
        <c:lblAlgn val="ctr"/>
        <c:lblOffset val="100"/>
        <c:noMultiLvlLbl val="0"/>
      </c:catAx>
      <c:valAx>
        <c:axId val="-6364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79856"/>
        <c:axId val="-689976592"/>
      </c:lineChart>
      <c:catAx>
        <c:axId val="-68997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6592"/>
        <c:crosses val="autoZero"/>
        <c:auto val="1"/>
        <c:lblAlgn val="ctr"/>
        <c:lblOffset val="100"/>
        <c:noMultiLvlLbl val="0"/>
      </c:catAx>
      <c:valAx>
        <c:axId val="-6899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90736"/>
        <c:axId val="-689994544"/>
      </c:lineChart>
      <c:catAx>
        <c:axId val="-68999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4544"/>
        <c:crosses val="autoZero"/>
        <c:auto val="1"/>
        <c:lblAlgn val="ctr"/>
        <c:lblOffset val="100"/>
        <c:noMultiLvlLbl val="0"/>
      </c:catAx>
      <c:valAx>
        <c:axId val="-6899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86384"/>
        <c:axId val="-690000528"/>
      </c:lineChart>
      <c:catAx>
        <c:axId val="-68998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0000528"/>
        <c:crosses val="autoZero"/>
        <c:auto val="1"/>
        <c:lblAlgn val="ctr"/>
        <c:lblOffset val="100"/>
        <c:noMultiLvlLbl val="0"/>
      </c:catAx>
      <c:valAx>
        <c:axId val="-6900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79312"/>
        <c:axId val="-689989648"/>
      </c:lineChart>
      <c:catAx>
        <c:axId val="-68997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9648"/>
        <c:crosses val="autoZero"/>
        <c:auto val="1"/>
        <c:lblAlgn val="ctr"/>
        <c:lblOffset val="100"/>
        <c:noMultiLvlLbl val="0"/>
      </c:catAx>
      <c:valAx>
        <c:axId val="-6899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85296"/>
        <c:axId val="-689999984"/>
      </c:lineChart>
      <c:catAx>
        <c:axId val="-68998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99984"/>
        <c:crosses val="autoZero"/>
        <c:auto val="1"/>
        <c:lblAlgn val="ctr"/>
        <c:lblOffset val="100"/>
        <c:noMultiLvlLbl val="0"/>
      </c:catAx>
      <c:valAx>
        <c:axId val="-6899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Var_M_const_Generation!$J$7:$BL$7</c:f>
              <c:numCache>
                <c:formatCode>General</c:formatCode>
                <c:ptCount val="5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  <c:pt idx="25">
                  <c:v>1663.9818620964897</c:v>
                </c:pt>
                <c:pt idx="26">
                  <c:v>1755.9968184637398</c:v>
                </c:pt>
                <c:pt idx="27">
                  <c:v>1837.016423292634</c:v>
                </c:pt>
                <c:pt idx="28">
                  <c:v>1907.1921196409517</c:v>
                </c:pt>
                <c:pt idx="29">
                  <c:v>1967.115522691654</c:v>
                </c:pt>
                <c:pt idx="30">
                  <c:v>2017.6651228662861</c:v>
                </c:pt>
                <c:pt idx="31">
                  <c:v>2059.8710589800121</c:v>
                </c:pt>
                <c:pt idx="32">
                  <c:v>2094.8090405135854</c:v>
                </c:pt>
                <c:pt idx="33">
                  <c:v>2123.5254967247333</c:v>
                </c:pt>
                <c:pt idx="34">
                  <c:v>2146.9905474330835</c:v>
                </c:pt>
                <c:pt idx="35">
                  <c:v>2166.0729734075858</c:v>
                </c:pt>
                <c:pt idx="36">
                  <c:v>2181.5310187065238</c:v>
                </c:pt>
                <c:pt idx="37">
                  <c:v>2194.0136215935531</c:v>
                </c:pt>
                <c:pt idx="38">
                  <c:v>2204.0678505362353</c:v>
                </c:pt>
                <c:pt idx="39">
                  <c:v>2212.1495100907655</c:v>
                </c:pt>
                <c:pt idx="40">
                  <c:v>2218.6348885635989</c:v>
                </c:pt>
                <c:pt idx="41">
                  <c:v>2223.8323900395026</c:v>
                </c:pt>
                <c:pt idx="42">
                  <c:v>2227.9933415743621</c:v>
                </c:pt>
                <c:pt idx="43">
                  <c:v>2231.3216332950392</c:v>
                </c:pt>
                <c:pt idx="44">
                  <c:v>2233.9820807241067</c:v>
                </c:pt>
                <c:pt idx="45">
                  <c:v>2236.1075352229891</c:v>
                </c:pt>
                <c:pt idx="46">
                  <c:v>2237.8048416550014</c:v>
                </c:pt>
                <c:pt idx="47">
                  <c:v>2239.1597752719836</c:v>
                </c:pt>
                <c:pt idx="48">
                  <c:v>2240.2410983860973</c:v>
                </c:pt>
                <c:pt idx="49">
                  <c:v>2241.1038721912137</c:v>
                </c:pt>
                <c:pt idx="50">
                  <c:v>2241.7921469031717</c:v>
                </c:pt>
                <c:pt idx="51">
                  <c:v>2242.3411383341031</c:v>
                </c:pt>
                <c:pt idx="52">
                  <c:v>2242.7789835148533</c:v>
                </c:pt>
                <c:pt idx="53">
                  <c:v>2243.1281533404594</c:v>
                </c:pt>
                <c:pt idx="54">
                  <c:v>2243.4065870639001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88016"/>
        <c:axId val="-689989104"/>
      </c:lineChart>
      <c:catAx>
        <c:axId val="-6899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9104"/>
        <c:crosses val="autoZero"/>
        <c:auto val="1"/>
        <c:lblAlgn val="ctr"/>
        <c:lblOffset val="100"/>
        <c:noMultiLvlLbl val="0"/>
      </c:catAx>
      <c:valAx>
        <c:axId val="-689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899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</xdr:row>
      <xdr:rowOff>38100</xdr:rowOff>
    </xdr:from>
    <xdr:to>
      <xdr:col>10</xdr:col>
      <xdr:colOff>1219200</xdr:colOff>
      <xdr:row>43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69</xdr:row>
      <xdr:rowOff>38100</xdr:rowOff>
    </xdr:from>
    <xdr:to>
      <xdr:col>10</xdr:col>
      <xdr:colOff>1247775</xdr:colOff>
      <xdr:row>78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103</xdr:row>
      <xdr:rowOff>47625</xdr:rowOff>
    </xdr:from>
    <xdr:to>
      <xdr:col>11</xdr:col>
      <xdr:colOff>409575</xdr:colOff>
      <xdr:row>113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11</xdr:col>
      <xdr:colOff>104775</xdr:colOff>
      <xdr:row>10</xdr:row>
      <xdr:rowOff>66675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4</xdr:col>
      <xdr:colOff>952500</xdr:colOff>
      <xdr:row>23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161925</xdr:colOff>
      <xdr:row>9</xdr:row>
      <xdr:rowOff>33337</xdr:rowOff>
    </xdr:from>
    <xdr:to>
      <xdr:col>11</xdr:col>
      <xdr:colOff>171450</xdr:colOff>
      <xdr:row>23</xdr:row>
      <xdr:rowOff>109537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4</xdr:col>
      <xdr:colOff>219075</xdr:colOff>
      <xdr:row>163</xdr:row>
      <xdr:rowOff>76200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4762</xdr:rowOff>
    </xdr:from>
    <xdr:to>
      <xdr:col>4</xdr:col>
      <xdr:colOff>619125</xdr:colOff>
      <xdr:row>161</xdr:row>
      <xdr:rowOff>80962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32</xdr:row>
      <xdr:rowOff>19050</xdr:rowOff>
    </xdr:from>
    <xdr:to>
      <xdr:col>4</xdr:col>
      <xdr:colOff>228600</xdr:colOff>
      <xdr:row>46</xdr:row>
      <xdr:rowOff>95250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219075</xdr:colOff>
      <xdr:row>69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99</xdr:row>
      <xdr:rowOff>166687</xdr:rowOff>
    </xdr:from>
    <xdr:to>
      <xdr:col>4</xdr:col>
      <xdr:colOff>219075</xdr:colOff>
      <xdr:row>114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FEBF2B4-EE34-418F-AC35-61F640AC5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123</xdr:row>
      <xdr:rowOff>61912</xdr:rowOff>
    </xdr:from>
    <xdr:to>
      <xdr:col>4</xdr:col>
      <xdr:colOff>219075</xdr:colOff>
      <xdr:row>137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2CF479A1-B377-4845-9783-F99C37380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170</xdr:row>
      <xdr:rowOff>23812</xdr:rowOff>
    </xdr:from>
    <xdr:to>
      <xdr:col>4</xdr:col>
      <xdr:colOff>485775</xdr:colOff>
      <xdr:row>184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F42A5E96-7001-491F-9E42-D10FD8B58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78</xdr:row>
      <xdr:rowOff>52387</xdr:rowOff>
    </xdr:from>
    <xdr:to>
      <xdr:col>4</xdr:col>
      <xdr:colOff>219075</xdr:colOff>
      <xdr:row>92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BC544891-CEC1-4592-BBC8-C74AC078F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130" workbookViewId="0">
      <selection activeCell="F259" sqref="F259:F288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13"/>
      <c r="B1" s="13" t="s">
        <v>0</v>
      </c>
      <c r="C1" s="13" t="s">
        <v>53</v>
      </c>
      <c r="D1" t="s">
        <v>54</v>
      </c>
      <c r="E1" t="s">
        <v>55</v>
      </c>
      <c r="F1" s="13" t="s">
        <v>55</v>
      </c>
      <c r="G1" s="13"/>
      <c r="H1" s="13"/>
      <c r="I1" s="13"/>
      <c r="K1" s="13"/>
      <c r="M1" s="13"/>
      <c r="O1" s="13"/>
      <c r="Q1" s="13"/>
    </row>
    <row r="2" spans="1:17" x14ac:dyDescent="0.25">
      <c r="A2" s="14">
        <v>1995</v>
      </c>
      <c r="B2" s="15">
        <v>13375.243963405272</v>
      </c>
      <c r="C2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28</v>
      </c>
      <c r="Q2" s="16"/>
    </row>
    <row r="3" spans="1:17" ht="15.75" thickBot="1" x14ac:dyDescent="0.3">
      <c r="A3" s="14">
        <v>1996</v>
      </c>
      <c r="B3" s="15">
        <v>13789.249527706444</v>
      </c>
      <c r="C3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6"/>
    </row>
    <row r="4" spans="1:17" x14ac:dyDescent="0.25">
      <c r="A4" s="14">
        <v>1997</v>
      </c>
      <c r="B4" s="15">
        <v>14120.517134509744</v>
      </c>
      <c r="C4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20" t="s">
        <v>29</v>
      </c>
      <c r="H4" s="20"/>
      <c r="Q4" s="16"/>
    </row>
    <row r="5" spans="1:17" x14ac:dyDescent="0.25">
      <c r="A5" s="14">
        <v>1998</v>
      </c>
      <c r="B5" s="15">
        <v>14502.91924343678</v>
      </c>
      <c r="C5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7" t="s">
        <v>30</v>
      </c>
      <c r="H5" s="17">
        <v>0.99728724591727425</v>
      </c>
      <c r="Q5" s="16"/>
    </row>
    <row r="6" spans="1:17" x14ac:dyDescent="0.25">
      <c r="A6" s="14">
        <v>1999</v>
      </c>
      <c r="B6" s="15">
        <v>14917.763755393564</v>
      </c>
      <c r="C6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7" t="s">
        <v>31</v>
      </c>
      <c r="H6" s="17">
        <v>0.99458185086926176</v>
      </c>
      <c r="Q6" s="16"/>
    </row>
    <row r="7" spans="1:17" x14ac:dyDescent="0.25">
      <c r="A7" s="14">
        <v>2000</v>
      </c>
      <c r="B7" s="15">
        <v>15555.548290631683</v>
      </c>
      <c r="C7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7" t="s">
        <v>32</v>
      </c>
      <c r="H7" s="17">
        <v>0.99435609465548103</v>
      </c>
      <c r="Q7" s="16"/>
    </row>
    <row r="8" spans="1:17" x14ac:dyDescent="0.25">
      <c r="A8" s="14">
        <v>2001</v>
      </c>
      <c r="B8" s="15">
        <v>15788.860610722248</v>
      </c>
      <c r="C8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7" t="s">
        <v>33</v>
      </c>
      <c r="H8" s="17">
        <v>335.74079010412601</v>
      </c>
      <c r="Q8" s="16"/>
    </row>
    <row r="9" spans="1:17" ht="15.75" thickBot="1" x14ac:dyDescent="0.3">
      <c r="A9" s="14">
        <v>2002</v>
      </c>
      <c r="B9" s="15">
        <v>16345.484319587606</v>
      </c>
      <c r="C9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8" t="s">
        <v>34</v>
      </c>
      <c r="H9" s="18">
        <v>26</v>
      </c>
      <c r="Q9" s="16"/>
    </row>
    <row r="10" spans="1:17" x14ac:dyDescent="0.25">
      <c r="A10" s="14">
        <v>2003</v>
      </c>
      <c r="B10" s="15">
        <v>16924.018406002466</v>
      </c>
      <c r="C10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6"/>
    </row>
    <row r="11" spans="1:17" ht="15.75" thickBot="1" x14ac:dyDescent="0.3">
      <c r="A11" s="14">
        <v>2004</v>
      </c>
      <c r="B11" s="15">
        <v>17726.747512207581</v>
      </c>
      <c r="C1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35</v>
      </c>
      <c r="Q11" s="16"/>
    </row>
    <row r="12" spans="1:17" x14ac:dyDescent="0.25">
      <c r="A12" s="14">
        <v>2005</v>
      </c>
      <c r="B12" s="15">
        <v>18454.118810450738</v>
      </c>
      <c r="C12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9"/>
      <c r="H12" s="19" t="s">
        <v>40</v>
      </c>
      <c r="I12" s="19" t="s">
        <v>41</v>
      </c>
      <c r="J12" s="19" t="s">
        <v>42</v>
      </c>
      <c r="K12" s="19" t="s">
        <v>43</v>
      </c>
      <c r="L12" s="19" t="s">
        <v>44</v>
      </c>
      <c r="Q12" s="16"/>
    </row>
    <row r="13" spans="1:17" x14ac:dyDescent="0.25">
      <c r="A13" s="14">
        <v>2006</v>
      </c>
      <c r="B13" s="15">
        <v>19155.291117648791</v>
      </c>
      <c r="C13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7" t="s">
        <v>36</v>
      </c>
      <c r="H13" s="17">
        <v>1</v>
      </c>
      <c r="I13" s="17">
        <v>496602650.78045106</v>
      </c>
      <c r="J13" s="17">
        <v>496602650.78045106</v>
      </c>
      <c r="K13" s="17">
        <v>4405.5569244934532</v>
      </c>
      <c r="L13" s="17">
        <v>1.0342179780663525E-28</v>
      </c>
      <c r="Q13" s="16"/>
    </row>
    <row r="14" spans="1:17" x14ac:dyDescent="0.25">
      <c r="A14" s="14">
        <v>2007</v>
      </c>
      <c r="B14" s="15">
        <v>20045.982995705115</v>
      </c>
      <c r="C14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7" t="s">
        <v>37</v>
      </c>
      <c r="H14" s="17">
        <v>24</v>
      </c>
      <c r="I14" s="17">
        <v>2705325.0753538269</v>
      </c>
      <c r="J14" s="17">
        <v>112721.87813974278</v>
      </c>
      <c r="K14" s="17"/>
      <c r="L14" s="17"/>
      <c r="Q14" s="16"/>
    </row>
    <row r="15" spans="1:17" ht="15.75" thickBot="1" x14ac:dyDescent="0.3">
      <c r="A15" s="14">
        <v>2008</v>
      </c>
      <c r="B15" s="15">
        <v>20421.6373537822</v>
      </c>
      <c r="C15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8" t="s">
        <v>38</v>
      </c>
      <c r="H15" s="18">
        <v>25</v>
      </c>
      <c r="I15" s="18">
        <v>499307975.85580486</v>
      </c>
      <c r="J15" s="18"/>
      <c r="K15" s="18"/>
      <c r="L15" s="18"/>
      <c r="Q15" s="16"/>
    </row>
    <row r="16" spans="1:17" ht="15.75" thickBot="1" x14ac:dyDescent="0.3">
      <c r="A16" s="14">
        <v>2009</v>
      </c>
      <c r="B16" s="15">
        <v>20264.891059648478</v>
      </c>
      <c r="C16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6"/>
    </row>
    <row r="17" spans="1:17" x14ac:dyDescent="0.25">
      <c r="A17" s="14">
        <v>2010</v>
      </c>
      <c r="B17" s="15">
        <v>21570.688861983443</v>
      </c>
      <c r="C17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9"/>
      <c r="H17" s="19" t="s">
        <v>45</v>
      </c>
      <c r="I17" s="19" t="s">
        <v>33</v>
      </c>
      <c r="J17" s="19" t="s">
        <v>46</v>
      </c>
      <c r="K17" s="19" t="s">
        <v>47</v>
      </c>
      <c r="L17" s="19" t="s">
        <v>48</v>
      </c>
      <c r="M17" s="19" t="s">
        <v>49</v>
      </c>
      <c r="N17" s="19" t="s">
        <v>50</v>
      </c>
      <c r="O17" s="19" t="s">
        <v>51</v>
      </c>
      <c r="Q17" s="16"/>
    </row>
    <row r="18" spans="1:17" x14ac:dyDescent="0.25">
      <c r="A18" s="14">
        <v>2011</v>
      </c>
      <c r="B18" s="15">
        <v>22256.995244363818</v>
      </c>
      <c r="C18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7" t="s">
        <v>39</v>
      </c>
      <c r="H18" s="17">
        <v>-1149771.3099598309</v>
      </c>
      <c r="I18" s="17">
        <v>17624.416825935761</v>
      </c>
      <c r="J18" s="17">
        <v>-65.23741019719013</v>
      </c>
      <c r="K18" s="17">
        <v>1.5622346240105282E-28</v>
      </c>
      <c r="L18" s="17">
        <v>-1186146.3184964126</v>
      </c>
      <c r="M18" s="17">
        <v>-1113396.3014232493</v>
      </c>
      <c r="N18" s="17">
        <v>-1186146.3184964126</v>
      </c>
      <c r="O18" s="17">
        <v>-1113396.3014232493</v>
      </c>
      <c r="Q18" s="16"/>
    </row>
    <row r="19" spans="1:17" ht="15.75" thickBot="1" x14ac:dyDescent="0.3">
      <c r="A19" s="14">
        <v>2012</v>
      </c>
      <c r="B19" s="15">
        <v>22806.276479940283</v>
      </c>
      <c r="C19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8" t="s">
        <v>52</v>
      </c>
      <c r="H19" s="18">
        <v>582.71551211119242</v>
      </c>
      <c r="I19" s="18">
        <v>8.779224821794859</v>
      </c>
      <c r="J19" s="18">
        <v>66.374369484714919</v>
      </c>
      <c r="K19" s="18">
        <v>1.0342179780663377E-28</v>
      </c>
      <c r="L19" s="18">
        <v>564.596082629281</v>
      </c>
      <c r="M19" s="18">
        <v>600.83494159310385</v>
      </c>
      <c r="N19" s="18">
        <v>564.596082629281</v>
      </c>
      <c r="O19" s="18">
        <v>600.83494159310385</v>
      </c>
      <c r="Q19" s="16"/>
    </row>
    <row r="20" spans="1:17" x14ac:dyDescent="0.25">
      <c r="A20" s="14">
        <v>2013</v>
      </c>
      <c r="B20" s="15">
        <v>23435.238212380838</v>
      </c>
      <c r="C20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6"/>
    </row>
    <row r="21" spans="1:17" x14ac:dyDescent="0.25">
      <c r="A21" s="14">
        <v>2014</v>
      </c>
      <c r="B21" s="15">
        <v>24031.707049616718</v>
      </c>
      <c r="C2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6"/>
    </row>
    <row r="22" spans="1:17" x14ac:dyDescent="0.25">
      <c r="A22" s="14">
        <v>2015</v>
      </c>
      <c r="B22" s="15">
        <v>24270.500940949612</v>
      </c>
      <c r="C22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6"/>
    </row>
    <row r="23" spans="1:17" x14ac:dyDescent="0.25">
      <c r="A23" s="14">
        <v>2016</v>
      </c>
      <c r="B23" s="15">
        <v>24915.187108189115</v>
      </c>
      <c r="C23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6"/>
    </row>
    <row r="24" spans="1:17" ht="15.75" thickBot="1" x14ac:dyDescent="0.3">
      <c r="A24" s="14">
        <v>2017</v>
      </c>
      <c r="B24" s="15">
        <v>25623.892250783552</v>
      </c>
      <c r="C24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6"/>
    </row>
    <row r="25" spans="1:17" x14ac:dyDescent="0.25">
      <c r="A25" s="14">
        <v>2018</v>
      </c>
      <c r="B25" s="15">
        <v>26659.136238092451</v>
      </c>
      <c r="C25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9"/>
      <c r="H25" s="19"/>
      <c r="I25" s="19"/>
      <c r="J25" s="19"/>
      <c r="L25" s="19"/>
      <c r="M25" s="19"/>
      <c r="Q25" s="16"/>
    </row>
    <row r="26" spans="1:17" x14ac:dyDescent="0.25">
      <c r="A26" s="14">
        <v>2019</v>
      </c>
      <c r="B26" s="15">
        <v>27000.950850926718</v>
      </c>
      <c r="C26">
        <f t="shared" si="0"/>
        <v>26731.308992666658</v>
      </c>
      <c r="D26">
        <v>2045</v>
      </c>
      <c r="E26">
        <f t="shared" si="1"/>
        <v>41881.91230755765</v>
      </c>
      <c r="F26" s="17">
        <v>41881.91230755765</v>
      </c>
      <c r="G26" s="17"/>
      <c r="H26" s="17"/>
      <c r="J26" s="17"/>
      <c r="K26" s="17"/>
      <c r="O26" s="16"/>
      <c r="Q26" s="16"/>
    </row>
    <row r="27" spans="1:17" x14ac:dyDescent="0.25">
      <c r="A27" s="14">
        <v>2020</v>
      </c>
      <c r="B27" s="15">
        <v>26823.248350022292</v>
      </c>
      <c r="C27">
        <f t="shared" si="0"/>
        <v>27314.024504777743</v>
      </c>
      <c r="D27">
        <v>2046</v>
      </c>
      <c r="E27">
        <f t="shared" si="1"/>
        <v>42464.627819668734</v>
      </c>
      <c r="F27" s="17">
        <v>42464.627819668734</v>
      </c>
      <c r="G27" s="17"/>
      <c r="H27" s="17"/>
      <c r="J27" s="17"/>
      <c r="K27" s="17"/>
      <c r="O27" s="16"/>
      <c r="Q27" s="16"/>
    </row>
    <row r="28" spans="1:17" x14ac:dyDescent="0.25">
      <c r="C28" s="17"/>
      <c r="D28">
        <v>2047</v>
      </c>
      <c r="E28">
        <f t="shared" si="1"/>
        <v>43047.343331780052</v>
      </c>
      <c r="F28" s="17">
        <v>43047.343331780052</v>
      </c>
      <c r="G28" s="17"/>
      <c r="H28" s="17"/>
      <c r="J28" s="17"/>
      <c r="K28" s="17"/>
    </row>
    <row r="29" spans="1:17" x14ac:dyDescent="0.25">
      <c r="C29" s="17"/>
      <c r="D29">
        <v>2048</v>
      </c>
      <c r="E29">
        <f t="shared" si="1"/>
        <v>43630.058843891136</v>
      </c>
      <c r="F29" s="17">
        <v>43630.058843891136</v>
      </c>
      <c r="G29" s="17"/>
      <c r="H29" s="17"/>
      <c r="J29" s="17"/>
      <c r="K29" s="17"/>
    </row>
    <row r="30" spans="1:17" x14ac:dyDescent="0.25">
      <c r="C30" s="17"/>
      <c r="D30">
        <v>2049</v>
      </c>
      <c r="E30">
        <f t="shared" si="1"/>
        <v>44212.774356002221</v>
      </c>
      <c r="F30" s="17">
        <v>44212.774356002221</v>
      </c>
      <c r="G30" s="17"/>
      <c r="H30" s="17"/>
      <c r="J30" s="17"/>
      <c r="K30" s="17"/>
    </row>
    <row r="31" spans="1:17" x14ac:dyDescent="0.25">
      <c r="C31" s="17"/>
      <c r="D31">
        <v>2050</v>
      </c>
      <c r="E31">
        <f t="shared" si="1"/>
        <v>44795.489868113538</v>
      </c>
      <c r="F31" s="17">
        <v>44795.489868113538</v>
      </c>
      <c r="G31" s="17"/>
      <c r="H31" s="17"/>
      <c r="J31" s="17"/>
      <c r="K31" s="17"/>
    </row>
    <row r="32" spans="1:17" x14ac:dyDescent="0.25">
      <c r="C32" s="17"/>
      <c r="D32" s="17"/>
      <c r="E32" s="17"/>
      <c r="F32" s="17"/>
      <c r="G32" s="17"/>
      <c r="H32" s="17"/>
      <c r="J32" s="17"/>
      <c r="K32" s="17"/>
    </row>
    <row r="33" spans="1:12" x14ac:dyDescent="0.25">
      <c r="C33" s="17"/>
      <c r="D33" s="17"/>
      <c r="E33" s="17"/>
      <c r="F33" s="17"/>
      <c r="G33" s="17"/>
      <c r="H33" s="17"/>
      <c r="J33" s="17"/>
      <c r="K33" s="17"/>
    </row>
    <row r="34" spans="1:12" x14ac:dyDescent="0.25">
      <c r="C34" s="17"/>
      <c r="D34" s="17"/>
      <c r="E34" s="17"/>
      <c r="F34" s="17"/>
      <c r="G34" s="17"/>
      <c r="H34" s="17"/>
      <c r="J34" s="17"/>
      <c r="K34" s="17"/>
    </row>
    <row r="35" spans="1:12" x14ac:dyDescent="0.25">
      <c r="B35" s="13" t="s">
        <v>9</v>
      </c>
      <c r="C35" s="13" t="s">
        <v>53</v>
      </c>
      <c r="D35" t="s">
        <v>54</v>
      </c>
      <c r="E35" t="s">
        <v>55</v>
      </c>
      <c r="F35" s="17" t="s">
        <v>55</v>
      </c>
      <c r="G35" t="s">
        <v>28</v>
      </c>
    </row>
    <row r="36" spans="1:12" ht="15.75" thickBot="1" x14ac:dyDescent="0.3">
      <c r="A36" s="14">
        <v>1995</v>
      </c>
      <c r="B36" s="16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7">
        <v>4204.8718861555899</v>
      </c>
    </row>
    <row r="37" spans="1:12" x14ac:dyDescent="0.25">
      <c r="A37" s="14">
        <v>1996</v>
      </c>
      <c r="B37" s="16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7">
        <v>4231.8716731513778</v>
      </c>
      <c r="G37" s="20" t="s">
        <v>29</v>
      </c>
      <c r="H37" s="20"/>
    </row>
    <row r="38" spans="1:12" x14ac:dyDescent="0.25">
      <c r="A38" s="14">
        <v>1997</v>
      </c>
      <c r="B38" s="16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7">
        <v>4258.8714601471729</v>
      </c>
      <c r="G38" s="17" t="s">
        <v>30</v>
      </c>
      <c r="H38" s="17">
        <v>0.81553052110946289</v>
      </c>
    </row>
    <row r="39" spans="1:12" x14ac:dyDescent="0.25">
      <c r="A39" s="14">
        <v>1998</v>
      </c>
      <c r="B39" s="16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7">
        <v>4285.8712471429608</v>
      </c>
      <c r="G39" s="17" t="s">
        <v>31</v>
      </c>
      <c r="H39" s="17">
        <v>0.6650900308610721</v>
      </c>
    </row>
    <row r="40" spans="1:12" x14ac:dyDescent="0.25">
      <c r="A40" s="14">
        <v>1999</v>
      </c>
      <c r="B40" s="16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7">
        <v>4312.8710341387559</v>
      </c>
      <c r="G40" s="17" t="s">
        <v>32</v>
      </c>
      <c r="H40" s="17">
        <v>0.65113544881361685</v>
      </c>
    </row>
    <row r="41" spans="1:12" x14ac:dyDescent="0.25">
      <c r="A41" s="14">
        <v>2000</v>
      </c>
      <c r="B41" s="16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7">
        <v>4339.8708211345438</v>
      </c>
      <c r="G41" s="17" t="s">
        <v>33</v>
      </c>
      <c r="H41" s="17">
        <v>149.56379386321095</v>
      </c>
    </row>
    <row r="42" spans="1:12" ht="15.75" thickBot="1" x14ac:dyDescent="0.3">
      <c r="A42" s="14">
        <v>2001</v>
      </c>
      <c r="B42" s="16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7">
        <v>4366.870608130339</v>
      </c>
      <c r="G42" s="18" t="s">
        <v>34</v>
      </c>
      <c r="H42" s="18">
        <v>26</v>
      </c>
    </row>
    <row r="43" spans="1:12" x14ac:dyDescent="0.25">
      <c r="A43" s="14">
        <v>2002</v>
      </c>
      <c r="B43" s="16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7">
        <v>4393.8703951261268</v>
      </c>
    </row>
    <row r="44" spans="1:12" ht="15.75" thickBot="1" x14ac:dyDescent="0.3">
      <c r="A44" s="14">
        <v>2003</v>
      </c>
      <c r="B44" s="16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7">
        <v>4420.870182121922</v>
      </c>
      <c r="G44" t="s">
        <v>35</v>
      </c>
    </row>
    <row r="45" spans="1:12" x14ac:dyDescent="0.25">
      <c r="A45" s="14">
        <v>2004</v>
      </c>
      <c r="B45" s="16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7">
        <v>4447.8699691177098</v>
      </c>
      <c r="G45" s="19"/>
      <c r="H45" s="19" t="s">
        <v>40</v>
      </c>
      <c r="I45" s="19" t="s">
        <v>41</v>
      </c>
      <c r="J45" s="19" t="s">
        <v>42</v>
      </c>
      <c r="K45" s="19" t="s">
        <v>43</v>
      </c>
      <c r="L45" s="19" t="s">
        <v>44</v>
      </c>
    </row>
    <row r="46" spans="1:12" x14ac:dyDescent="0.25">
      <c r="A46" s="14">
        <v>2005</v>
      </c>
      <c r="B46" s="16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7">
        <v>4474.869756113505</v>
      </c>
      <c r="G46" s="17" t="s">
        <v>36</v>
      </c>
      <c r="H46" s="17">
        <v>1</v>
      </c>
      <c r="I46" s="17">
        <v>1066145.678058987</v>
      </c>
      <c r="J46" s="17">
        <v>1066145.678058987</v>
      </c>
      <c r="K46" s="17">
        <v>47.661049868731382</v>
      </c>
      <c r="L46" s="17">
        <v>3.8631564783797003E-7</v>
      </c>
    </row>
    <row r="47" spans="1:12" x14ac:dyDescent="0.25">
      <c r="A47" s="14">
        <v>2006</v>
      </c>
      <c r="B47" s="16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7">
        <v>4501.8695431092929</v>
      </c>
      <c r="G47" s="17" t="s">
        <v>37</v>
      </c>
      <c r="H47" s="17">
        <v>24</v>
      </c>
      <c r="I47" s="17">
        <v>536863.88243416941</v>
      </c>
      <c r="J47" s="17">
        <v>22369.328434757059</v>
      </c>
      <c r="K47" s="17"/>
      <c r="L47" s="17"/>
    </row>
    <row r="48" spans="1:12" ht="15.75" thickBot="1" x14ac:dyDescent="0.3">
      <c r="A48" s="14">
        <v>2007</v>
      </c>
      <c r="B48" s="16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7">
        <v>4528.869330105088</v>
      </c>
      <c r="G48" s="18" t="s">
        <v>38</v>
      </c>
      <c r="H48" s="18">
        <v>25</v>
      </c>
      <c r="I48" s="18">
        <v>1603009.5604931563</v>
      </c>
      <c r="J48" s="18"/>
      <c r="K48" s="18"/>
      <c r="L48" s="18"/>
    </row>
    <row r="49" spans="1:15" ht="15.75" thickBot="1" x14ac:dyDescent="0.3">
      <c r="A49" s="14">
        <v>2008</v>
      </c>
      <c r="B49" s="16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7">
        <v>4555.8691171008759</v>
      </c>
    </row>
    <row r="50" spans="1:15" x14ac:dyDescent="0.25">
      <c r="A50" s="14">
        <v>2009</v>
      </c>
      <c r="B50" s="16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7">
        <v>4582.868904096671</v>
      </c>
      <c r="G50" s="19"/>
      <c r="H50" s="19" t="s">
        <v>45</v>
      </c>
      <c r="I50" s="19" t="s">
        <v>33</v>
      </c>
      <c r="J50" s="19" t="s">
        <v>46</v>
      </c>
      <c r="K50" s="19" t="s">
        <v>47</v>
      </c>
      <c r="L50" s="19" t="s">
        <v>48</v>
      </c>
      <c r="M50" s="19" t="s">
        <v>49</v>
      </c>
      <c r="N50" s="19" t="s">
        <v>50</v>
      </c>
      <c r="O50" s="19" t="s">
        <v>51</v>
      </c>
    </row>
    <row r="51" spans="1:15" x14ac:dyDescent="0.25">
      <c r="A51" s="14">
        <v>2010</v>
      </c>
      <c r="B51" s="16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7">
        <v>4609.8686910924589</v>
      </c>
      <c r="G51" s="17" t="s">
        <v>39</v>
      </c>
      <c r="H51" s="17">
        <v>-50361.697632338975</v>
      </c>
      <c r="I51" s="17">
        <v>7851.2195205594371</v>
      </c>
      <c r="J51" s="17">
        <v>-6.4145063706931564</v>
      </c>
      <c r="K51" s="17">
        <v>1.2407870218954905E-6</v>
      </c>
      <c r="L51" s="17">
        <v>-66565.818307847469</v>
      </c>
      <c r="M51" s="17">
        <v>-34157.576956830482</v>
      </c>
      <c r="N51" s="17">
        <v>-66565.818307847469</v>
      </c>
      <c r="O51" s="17">
        <v>-34157.576956830482</v>
      </c>
    </row>
    <row r="52" spans="1:15" ht="15.75" thickBot="1" x14ac:dyDescent="0.3">
      <c r="A52" s="14">
        <v>2011</v>
      </c>
      <c r="B52" s="16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7">
        <v>4636.8684780882541</v>
      </c>
      <c r="G52" s="18" t="s">
        <v>52</v>
      </c>
      <c r="H52" s="18">
        <v>26.999786995791471</v>
      </c>
      <c r="I52" s="18">
        <v>3.9109164278742634</v>
      </c>
      <c r="J52" s="18">
        <v>6.9036982747460334</v>
      </c>
      <c r="K52" s="18">
        <v>3.8631564783797003E-7</v>
      </c>
      <c r="L52" s="18">
        <v>18.928052205654364</v>
      </c>
      <c r="M52" s="18">
        <v>35.071521785928581</v>
      </c>
      <c r="N52" s="18">
        <v>18.928052205654364</v>
      </c>
      <c r="O52" s="18">
        <v>35.071521785928581</v>
      </c>
    </row>
    <row r="53" spans="1:15" x14ac:dyDescent="0.25">
      <c r="A53" s="14">
        <v>2012</v>
      </c>
      <c r="B53" s="16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7">
        <v>4663.8682650840419</v>
      </c>
    </row>
    <row r="54" spans="1:15" x14ac:dyDescent="0.25">
      <c r="A54" s="14">
        <v>2013</v>
      </c>
      <c r="B54" s="16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7">
        <v>4690.8680520798371</v>
      </c>
    </row>
    <row r="55" spans="1:15" x14ac:dyDescent="0.25">
      <c r="A55" s="14">
        <v>2014</v>
      </c>
      <c r="B55" s="16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7">
        <v>4717.8678390756249</v>
      </c>
    </row>
    <row r="56" spans="1:15" ht="15.75" thickBot="1" x14ac:dyDescent="0.3">
      <c r="A56" s="14">
        <v>2015</v>
      </c>
      <c r="B56" s="16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8">
        <v>4744.8676260714201</v>
      </c>
      <c r="G56" s="18"/>
      <c r="H56" s="18"/>
      <c r="J56" s="18"/>
      <c r="K56" s="18"/>
    </row>
    <row r="57" spans="1:15" x14ac:dyDescent="0.25">
      <c r="A57" s="14">
        <v>2016</v>
      </c>
      <c r="B57" s="16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6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6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6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6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7"/>
      <c r="D66" s="17"/>
      <c r="E66" s="17"/>
      <c r="F66" s="17"/>
      <c r="G66" s="17"/>
      <c r="H66" s="17"/>
      <c r="J66" s="17"/>
      <c r="K66" s="17"/>
    </row>
    <row r="67" spans="1:12" x14ac:dyDescent="0.25">
      <c r="C67" s="17"/>
      <c r="D67" s="17"/>
      <c r="E67" s="17"/>
      <c r="F67" s="17"/>
      <c r="G67" s="17"/>
      <c r="H67" s="17"/>
      <c r="J67" s="17"/>
      <c r="K67" s="17"/>
    </row>
    <row r="68" spans="1:12" x14ac:dyDescent="0.25">
      <c r="C68" s="17"/>
      <c r="D68" s="17"/>
      <c r="E68" s="17"/>
      <c r="F68" s="17"/>
      <c r="G68" s="17"/>
      <c r="H68" s="17"/>
      <c r="J68" s="17"/>
      <c r="K68" s="17"/>
    </row>
    <row r="70" spans="1:12" x14ac:dyDescent="0.25">
      <c r="B70" s="13" t="s">
        <v>10</v>
      </c>
      <c r="C70" s="13" t="s">
        <v>53</v>
      </c>
      <c r="D70" t="s">
        <v>54</v>
      </c>
      <c r="E70" t="s">
        <v>55</v>
      </c>
      <c r="F70" t="s">
        <v>55</v>
      </c>
      <c r="G70" t="s">
        <v>28</v>
      </c>
    </row>
    <row r="71" spans="1:12" ht="15.75" thickBot="1" x14ac:dyDescent="0.3">
      <c r="A71" s="14">
        <v>1995</v>
      </c>
      <c r="B71" s="16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6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20" t="s">
        <v>29</v>
      </c>
      <c r="H72" s="20"/>
    </row>
    <row r="73" spans="1:12" x14ac:dyDescent="0.25">
      <c r="A73" s="14">
        <v>1997</v>
      </c>
      <c r="B73" s="16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7" t="s">
        <v>30</v>
      </c>
      <c r="H73" s="17">
        <v>0.88569749320672042</v>
      </c>
    </row>
    <row r="74" spans="1:12" x14ac:dyDescent="0.25">
      <c r="A74" s="14">
        <v>1998</v>
      </c>
      <c r="B74" s="16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7" t="s">
        <v>31</v>
      </c>
      <c r="H74" s="17">
        <v>0.78446004947266856</v>
      </c>
    </row>
    <row r="75" spans="1:12" x14ac:dyDescent="0.25">
      <c r="A75" s="14">
        <v>1999</v>
      </c>
      <c r="B75" s="16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7" t="s">
        <v>32</v>
      </c>
      <c r="H75" s="17">
        <v>0.77547921820069643</v>
      </c>
    </row>
    <row r="76" spans="1:12" x14ac:dyDescent="0.25">
      <c r="A76" s="14">
        <v>2000</v>
      </c>
      <c r="B76" s="16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7" t="s">
        <v>33</v>
      </c>
      <c r="H76" s="17">
        <v>158.99224089184884</v>
      </c>
    </row>
    <row r="77" spans="1:12" ht="15.75" thickBot="1" x14ac:dyDescent="0.3">
      <c r="A77" s="14">
        <v>2001</v>
      </c>
      <c r="B77" s="16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8" t="s">
        <v>34</v>
      </c>
      <c r="H77" s="18">
        <v>26</v>
      </c>
    </row>
    <row r="78" spans="1:12" x14ac:dyDescent="0.25">
      <c r="A78" s="14">
        <v>2002</v>
      </c>
      <c r="B78" s="16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6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35</v>
      </c>
    </row>
    <row r="80" spans="1:12" x14ac:dyDescent="0.25">
      <c r="A80" s="14">
        <v>2004</v>
      </c>
      <c r="B80" s="16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9"/>
      <c r="H80" s="19" t="s">
        <v>40</v>
      </c>
      <c r="I80" s="19" t="s">
        <v>41</v>
      </c>
      <c r="J80" s="19" t="s">
        <v>42</v>
      </c>
      <c r="K80" s="19" t="s">
        <v>43</v>
      </c>
      <c r="L80" s="19" t="s">
        <v>44</v>
      </c>
    </row>
    <row r="81" spans="1:15" x14ac:dyDescent="0.25">
      <c r="A81" s="14">
        <v>2005</v>
      </c>
      <c r="B81" s="16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7" t="s">
        <v>36</v>
      </c>
      <c r="H81" s="17">
        <v>1</v>
      </c>
      <c r="I81" s="17">
        <v>2208036.0251212721</v>
      </c>
      <c r="J81" s="17">
        <v>2208036.0251212721</v>
      </c>
      <c r="K81" s="17">
        <v>87.348267183334499</v>
      </c>
      <c r="L81" s="17">
        <v>1.8108249012260877E-9</v>
      </c>
    </row>
    <row r="82" spans="1:15" x14ac:dyDescent="0.25">
      <c r="A82" s="14">
        <v>2006</v>
      </c>
      <c r="B82" s="16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7" t="s">
        <v>37</v>
      </c>
      <c r="H82" s="17">
        <v>24</v>
      </c>
      <c r="I82" s="17">
        <v>606684.7839314806</v>
      </c>
      <c r="J82" s="17">
        <v>25278.532663811693</v>
      </c>
      <c r="K82" s="17"/>
      <c r="L82" s="17"/>
    </row>
    <row r="83" spans="1:15" ht="15.75" thickBot="1" x14ac:dyDescent="0.3">
      <c r="A83" s="14">
        <v>2007</v>
      </c>
      <c r="B83" s="16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8" t="s">
        <v>38</v>
      </c>
      <c r="H83" s="18">
        <v>25</v>
      </c>
      <c r="I83" s="18">
        <v>2814720.8090527528</v>
      </c>
      <c r="J83" s="18"/>
      <c r="K83" s="18"/>
      <c r="L83" s="18"/>
    </row>
    <row r="84" spans="1:15" ht="15.75" thickBot="1" x14ac:dyDescent="0.3">
      <c r="A84" s="14">
        <v>2008</v>
      </c>
      <c r="B84" s="16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6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9"/>
      <c r="H85" s="19" t="s">
        <v>45</v>
      </c>
      <c r="I85" s="19" t="s">
        <v>33</v>
      </c>
      <c r="J85" s="19" t="s">
        <v>46</v>
      </c>
      <c r="K85" s="19" t="s">
        <v>47</v>
      </c>
      <c r="L85" s="19" t="s">
        <v>48</v>
      </c>
      <c r="M85" s="19" t="s">
        <v>49</v>
      </c>
      <c r="N85" s="19" t="s">
        <v>50</v>
      </c>
      <c r="O85" s="19" t="s">
        <v>51</v>
      </c>
    </row>
    <row r="86" spans="1:15" x14ac:dyDescent="0.25">
      <c r="A86" s="14">
        <v>2010</v>
      </c>
      <c r="B86" s="16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7" t="s">
        <v>39</v>
      </c>
      <c r="H86" s="17">
        <v>-72943.366218750321</v>
      </c>
      <c r="I86" s="17">
        <v>8346.1575362900658</v>
      </c>
      <c r="J86" s="17">
        <v>-8.7397543002973599</v>
      </c>
      <c r="K86" s="17">
        <v>6.369862888029394E-9</v>
      </c>
      <c r="L86" s="17">
        <v>-90168.988753020298</v>
      </c>
      <c r="M86" s="17">
        <v>-55717.743684480345</v>
      </c>
      <c r="N86" s="17">
        <v>-90168.988753020298</v>
      </c>
      <c r="O86" s="17">
        <v>-55717.743684480345</v>
      </c>
    </row>
    <row r="87" spans="1:15" ht="15.75" thickBot="1" x14ac:dyDescent="0.3">
      <c r="A87" s="14">
        <v>2011</v>
      </c>
      <c r="B87" s="16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8" t="s">
        <v>52</v>
      </c>
      <c r="H87" s="18">
        <v>38.85573602835418</v>
      </c>
      <c r="I87" s="18">
        <v>4.1574591734224713</v>
      </c>
      <c r="J87" s="18">
        <v>9.3460294876131425</v>
      </c>
      <c r="K87" s="18">
        <v>1.8108249012261136E-9</v>
      </c>
      <c r="L87" s="18">
        <v>30.2751620203003</v>
      </c>
      <c r="M87" s="18">
        <v>47.436310036408059</v>
      </c>
      <c r="N87" s="18">
        <v>30.2751620203003</v>
      </c>
      <c r="O87" s="18">
        <v>47.436310036408059</v>
      </c>
    </row>
    <row r="88" spans="1:15" x14ac:dyDescent="0.25">
      <c r="A88" s="14">
        <v>2012</v>
      </c>
      <c r="B88" s="16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6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6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6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6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6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6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6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6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27</v>
      </c>
      <c r="C105" s="13" t="s">
        <v>53</v>
      </c>
      <c r="D105" t="s">
        <v>54</v>
      </c>
      <c r="E105" t="s">
        <v>55</v>
      </c>
      <c r="F105" t="s">
        <v>55</v>
      </c>
      <c r="G105" t="s">
        <v>28</v>
      </c>
    </row>
    <row r="106" spans="1:8" ht="15.75" thickBot="1" x14ac:dyDescent="0.3">
      <c r="A106" s="14">
        <v>1995</v>
      </c>
      <c r="B106" s="16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6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20" t="s">
        <v>29</v>
      </c>
      <c r="H107" s="20"/>
    </row>
    <row r="108" spans="1:8" x14ac:dyDescent="0.25">
      <c r="A108" s="14">
        <v>1997</v>
      </c>
      <c r="B108" s="16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7" t="s">
        <v>30</v>
      </c>
      <c r="H108" s="17">
        <v>0.9848749152225027</v>
      </c>
    </row>
    <row r="109" spans="1:8" x14ac:dyDescent="0.25">
      <c r="A109" s="14">
        <v>1998</v>
      </c>
      <c r="B109" s="16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7" t="s">
        <v>31</v>
      </c>
      <c r="H109" s="17">
        <v>0.96997859863453195</v>
      </c>
    </row>
    <row r="110" spans="1:8" x14ac:dyDescent="0.25">
      <c r="A110" s="14">
        <v>1999</v>
      </c>
      <c r="B110" s="16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7" t="s">
        <v>32</v>
      </c>
      <c r="H110" s="17">
        <v>0.96872770691097088</v>
      </c>
    </row>
    <row r="111" spans="1:8" x14ac:dyDescent="0.25">
      <c r="A111" s="14">
        <v>2000</v>
      </c>
      <c r="B111" s="16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7" t="s">
        <v>33</v>
      </c>
      <c r="H111" s="17">
        <v>41.712609474318484</v>
      </c>
    </row>
    <row r="112" spans="1:8" ht="15.75" thickBot="1" x14ac:dyDescent="0.3">
      <c r="A112" s="14">
        <v>2001</v>
      </c>
      <c r="B112" s="16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8" t="s">
        <v>34</v>
      </c>
      <c r="H112" s="18">
        <v>26</v>
      </c>
    </row>
    <row r="113" spans="1:15" x14ac:dyDescent="0.25">
      <c r="A113" s="14">
        <v>2002</v>
      </c>
      <c r="B113" s="16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6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35</v>
      </c>
    </row>
    <row r="115" spans="1:15" x14ac:dyDescent="0.25">
      <c r="A115" s="14">
        <v>2004</v>
      </c>
      <c r="B115" s="16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9"/>
      <c r="H115" s="19" t="s">
        <v>40</v>
      </c>
      <c r="I115" s="19" t="s">
        <v>41</v>
      </c>
      <c r="J115" s="19" t="s">
        <v>42</v>
      </c>
      <c r="K115" s="19" t="s">
        <v>43</v>
      </c>
      <c r="L115" s="19" t="s">
        <v>44</v>
      </c>
    </row>
    <row r="116" spans="1:15" x14ac:dyDescent="0.25">
      <c r="A116" s="14">
        <v>2005</v>
      </c>
      <c r="B116" s="16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7" t="s">
        <v>36</v>
      </c>
      <c r="H116" s="17">
        <v>1</v>
      </c>
      <c r="I116" s="17">
        <v>1349202.5461223985</v>
      </c>
      <c r="J116" s="17">
        <v>1349202.5461223985</v>
      </c>
      <c r="K116" s="17">
        <v>775.42970375812547</v>
      </c>
      <c r="L116" s="17">
        <v>8.7616663634706227E-20</v>
      </c>
    </row>
    <row r="117" spans="1:15" x14ac:dyDescent="0.25">
      <c r="A117" s="14">
        <v>2006</v>
      </c>
      <c r="B117" s="16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7" t="s">
        <v>37</v>
      </c>
      <c r="H117" s="17">
        <v>24</v>
      </c>
      <c r="I117" s="17">
        <v>41758.602939768098</v>
      </c>
      <c r="J117" s="17">
        <v>1739.941789157004</v>
      </c>
      <c r="K117" s="17"/>
      <c r="L117" s="17"/>
    </row>
    <row r="118" spans="1:15" ht="15.75" thickBot="1" x14ac:dyDescent="0.3">
      <c r="A118" s="14">
        <v>2007</v>
      </c>
      <c r="B118" s="16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8" t="s">
        <v>38</v>
      </c>
      <c r="H118" s="18">
        <v>25</v>
      </c>
      <c r="I118" s="18">
        <v>1390961.1490621665</v>
      </c>
      <c r="J118" s="18"/>
      <c r="K118" s="18"/>
      <c r="L118" s="18"/>
    </row>
    <row r="119" spans="1:15" ht="15.75" thickBot="1" x14ac:dyDescent="0.3">
      <c r="A119" s="14">
        <v>2008</v>
      </c>
      <c r="B119" s="16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6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9"/>
      <c r="H120" s="19" t="s">
        <v>45</v>
      </c>
      <c r="I120" s="19" t="s">
        <v>33</v>
      </c>
      <c r="J120" s="19" t="s">
        <v>46</v>
      </c>
      <c r="K120" s="19" t="s">
        <v>47</v>
      </c>
      <c r="L120" s="19" t="s">
        <v>48</v>
      </c>
      <c r="M120" s="19" t="s">
        <v>49</v>
      </c>
      <c r="N120" s="19" t="s">
        <v>50</v>
      </c>
      <c r="O120" s="19" t="s">
        <v>51</v>
      </c>
    </row>
    <row r="121" spans="1:15" x14ac:dyDescent="0.25">
      <c r="A121" s="14">
        <v>2010</v>
      </c>
      <c r="B121" s="16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7" t="s">
        <v>39</v>
      </c>
      <c r="H121" s="17">
        <v>-59941.766867107624</v>
      </c>
      <c r="I121" s="17">
        <v>2189.6666653011239</v>
      </c>
      <c r="J121" s="17">
        <v>-27.374836461176344</v>
      </c>
      <c r="K121" s="17">
        <v>1.3044642705130745E-19</v>
      </c>
      <c r="L121" s="17">
        <v>-64461.01674806745</v>
      </c>
      <c r="M121" s="17">
        <v>-55422.516986147799</v>
      </c>
      <c r="N121" s="17">
        <v>-64461.01674806745</v>
      </c>
      <c r="O121" s="17">
        <v>-55422.516986147799</v>
      </c>
    </row>
    <row r="122" spans="1:15" ht="15.75" thickBot="1" x14ac:dyDescent="0.3">
      <c r="A122" s="14">
        <v>2011</v>
      </c>
      <c r="B122" s="16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8" t="s">
        <v>52</v>
      </c>
      <c r="H122" s="18">
        <v>30.373206209886803</v>
      </c>
      <c r="I122" s="18">
        <v>1.090735434217565</v>
      </c>
      <c r="J122" s="18">
        <v>27.846538451989421</v>
      </c>
      <c r="K122" s="18">
        <v>8.7616663634706227E-20</v>
      </c>
      <c r="L122" s="18">
        <v>28.122038916088449</v>
      </c>
      <c r="M122" s="18">
        <v>32.624373503685156</v>
      </c>
      <c r="N122" s="18">
        <v>28.122038916088449</v>
      </c>
      <c r="O122" s="18">
        <v>32.624373503685156</v>
      </c>
    </row>
    <row r="123" spans="1:15" x14ac:dyDescent="0.25">
      <c r="A123" s="14">
        <v>2012</v>
      </c>
      <c r="B123" s="16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6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6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6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6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6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6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6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6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12</v>
      </c>
      <c r="C143" s="13" t="s">
        <v>53</v>
      </c>
      <c r="D143" t="s">
        <v>54</v>
      </c>
      <c r="E143" t="s">
        <v>55</v>
      </c>
      <c r="F143" t="s">
        <v>55</v>
      </c>
      <c r="G143" t="s">
        <v>28</v>
      </c>
    </row>
    <row r="144" spans="1:7" ht="15.75" thickBot="1" x14ac:dyDescent="0.3">
      <c r="A144" s="14">
        <v>1995</v>
      </c>
      <c r="B144" s="16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6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20" t="s">
        <v>29</v>
      </c>
      <c r="H145" s="20"/>
    </row>
    <row r="146" spans="1:15" x14ac:dyDescent="0.25">
      <c r="A146" s="14">
        <v>1997</v>
      </c>
      <c r="B146" s="16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7" t="s">
        <v>30</v>
      </c>
      <c r="H146" s="17">
        <v>0.9779616680962393</v>
      </c>
    </row>
    <row r="147" spans="1:15" x14ac:dyDescent="0.25">
      <c r="A147" s="14">
        <v>1998</v>
      </c>
      <c r="B147" s="16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7" t="s">
        <v>31</v>
      </c>
      <c r="H147" s="17">
        <v>0.95640902426557894</v>
      </c>
    </row>
    <row r="148" spans="1:15" x14ac:dyDescent="0.25">
      <c r="A148" s="14">
        <v>1999</v>
      </c>
      <c r="B148" s="16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7" t="s">
        <v>32</v>
      </c>
      <c r="H148" s="17">
        <v>0.95459273360997809</v>
      </c>
    </row>
    <row r="149" spans="1:15" x14ac:dyDescent="0.25">
      <c r="A149" s="14">
        <v>2000</v>
      </c>
      <c r="B149" s="16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7" t="s">
        <v>33</v>
      </c>
      <c r="H149" s="17">
        <v>29.149541888955945</v>
      </c>
    </row>
    <row r="150" spans="1:15" ht="15.75" thickBot="1" x14ac:dyDescent="0.3">
      <c r="A150" s="14">
        <v>2001</v>
      </c>
      <c r="B150" s="16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8" t="s">
        <v>34</v>
      </c>
      <c r="H150" s="18">
        <v>26</v>
      </c>
    </row>
    <row r="151" spans="1:15" x14ac:dyDescent="0.25">
      <c r="A151" s="14">
        <v>2002</v>
      </c>
      <c r="B151" s="16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6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35</v>
      </c>
    </row>
    <row r="153" spans="1:15" x14ac:dyDescent="0.25">
      <c r="A153" s="14">
        <v>2004</v>
      </c>
      <c r="B153" s="16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9"/>
      <c r="H153" s="19" t="s">
        <v>40</v>
      </c>
      <c r="I153" s="19" t="s">
        <v>41</v>
      </c>
      <c r="J153" s="19" t="s">
        <v>42</v>
      </c>
      <c r="K153" s="19" t="s">
        <v>43</v>
      </c>
      <c r="L153" s="19" t="s">
        <v>44</v>
      </c>
    </row>
    <row r="154" spans="1:15" x14ac:dyDescent="0.25">
      <c r="A154" s="14">
        <v>2005</v>
      </c>
      <c r="B154" s="16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7" t="s">
        <v>36</v>
      </c>
      <c r="H154" s="17">
        <v>1</v>
      </c>
      <c r="I154" s="17">
        <v>447426.58404625772</v>
      </c>
      <c r="J154" s="17">
        <v>447426.58404625772</v>
      </c>
      <c r="K154" s="17">
        <v>526.57267233980929</v>
      </c>
      <c r="L154" s="17">
        <v>7.7444541200983443E-18</v>
      </c>
    </row>
    <row r="155" spans="1:15" x14ac:dyDescent="0.25">
      <c r="A155" s="14">
        <v>2006</v>
      </c>
      <c r="B155" s="16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7" t="s">
        <v>37</v>
      </c>
      <c r="H155" s="17">
        <v>24</v>
      </c>
      <c r="I155" s="17">
        <v>20392.699016063936</v>
      </c>
      <c r="J155" s="17">
        <v>849.69579233599734</v>
      </c>
      <c r="K155" s="17"/>
      <c r="L155" s="17"/>
    </row>
    <row r="156" spans="1:15" ht="15.75" thickBot="1" x14ac:dyDescent="0.3">
      <c r="A156" s="14">
        <v>2007</v>
      </c>
      <c r="B156" s="16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8" t="s">
        <v>38</v>
      </c>
      <c r="H156" s="18">
        <v>25</v>
      </c>
      <c r="I156" s="18">
        <v>467819.28306232166</v>
      </c>
      <c r="J156" s="18"/>
      <c r="K156" s="18"/>
      <c r="L156" s="18"/>
    </row>
    <row r="157" spans="1:15" ht="15.75" thickBot="1" x14ac:dyDescent="0.3">
      <c r="A157" s="14">
        <v>2008</v>
      </c>
      <c r="B157" s="16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6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9"/>
      <c r="H158" s="19" t="s">
        <v>45</v>
      </c>
      <c r="I158" s="19" t="s">
        <v>33</v>
      </c>
      <c r="J158" s="19" t="s">
        <v>46</v>
      </c>
      <c r="K158" s="19" t="s">
        <v>47</v>
      </c>
      <c r="L158" s="19" t="s">
        <v>48</v>
      </c>
      <c r="M158" s="19" t="s">
        <v>49</v>
      </c>
      <c r="N158" s="19" t="s">
        <v>50</v>
      </c>
      <c r="O158" s="19" t="s">
        <v>51</v>
      </c>
    </row>
    <row r="159" spans="1:15" x14ac:dyDescent="0.25">
      <c r="A159" s="14">
        <v>2010</v>
      </c>
      <c r="B159" s="16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7" t="s">
        <v>39</v>
      </c>
      <c r="H159" s="17">
        <v>-33889.167979755024</v>
      </c>
      <c r="I159" s="17">
        <v>1530.1795065672627</v>
      </c>
      <c r="J159" s="17">
        <v>-22.147184584755347</v>
      </c>
      <c r="K159" s="17">
        <v>1.7490573275779382E-17</v>
      </c>
      <c r="L159" s="17">
        <v>-37047.303262391877</v>
      </c>
      <c r="M159" s="17">
        <v>-30731.032697118168</v>
      </c>
      <c r="N159" s="17">
        <v>-37047.303262391877</v>
      </c>
      <c r="O159" s="17">
        <v>-30731.032697118168</v>
      </c>
    </row>
    <row r="160" spans="1:15" ht="15.75" thickBot="1" x14ac:dyDescent="0.3">
      <c r="A160" s="14">
        <v>2011</v>
      </c>
      <c r="B160" s="16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8" t="s">
        <v>52</v>
      </c>
      <c r="H160" s="18">
        <v>17.490932137544181</v>
      </c>
      <c r="I160" s="18">
        <v>0.76222606617475197</v>
      </c>
      <c r="J160" s="18">
        <v>22.947171336350124</v>
      </c>
      <c r="K160" s="18">
        <v>7.7444541200984013E-18</v>
      </c>
      <c r="L160" s="18">
        <v>15.917774855930723</v>
      </c>
      <c r="M160" s="18">
        <v>19.064089419157639</v>
      </c>
      <c r="N160" s="18">
        <v>15.917774855930723</v>
      </c>
      <c r="O160" s="18">
        <v>19.064089419157639</v>
      </c>
    </row>
    <row r="161" spans="1:6" x14ac:dyDescent="0.25">
      <c r="A161" s="14">
        <v>2012</v>
      </c>
      <c r="B161" s="16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6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6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6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6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6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6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6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6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13</v>
      </c>
      <c r="C181" s="13" t="s">
        <v>53</v>
      </c>
      <c r="D181" t="s">
        <v>54</v>
      </c>
      <c r="E181" t="s">
        <v>55</v>
      </c>
      <c r="F181" t="s">
        <v>55</v>
      </c>
      <c r="G181" t="s">
        <v>28</v>
      </c>
    </row>
    <row r="182" spans="1:12" ht="15.75" thickBot="1" x14ac:dyDescent="0.3">
      <c r="A182" s="14">
        <v>1995</v>
      </c>
      <c r="B182" s="16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6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20" t="s">
        <v>29</v>
      </c>
      <c r="H183" s="20"/>
    </row>
    <row r="184" spans="1:12" x14ac:dyDescent="0.25">
      <c r="A184" s="14">
        <v>1997</v>
      </c>
      <c r="B184" s="16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7" t="s">
        <v>30</v>
      </c>
      <c r="H184" s="17">
        <v>0.99682651110740716</v>
      </c>
    </row>
    <row r="185" spans="1:12" x14ac:dyDescent="0.25">
      <c r="A185" s="14">
        <v>1998</v>
      </c>
      <c r="B185" s="16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7" t="s">
        <v>31</v>
      </c>
      <c r="H185" s="17">
        <v>0.99366309324656577</v>
      </c>
    </row>
    <row r="186" spans="1:12" x14ac:dyDescent="0.25">
      <c r="A186" s="14">
        <v>1999</v>
      </c>
      <c r="B186" s="16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7" t="s">
        <v>32</v>
      </c>
      <c r="H186" s="17">
        <v>0.99339905546517271</v>
      </c>
    </row>
    <row r="187" spans="1:12" x14ac:dyDescent="0.25">
      <c r="A187" s="14">
        <v>2000</v>
      </c>
      <c r="B187" s="16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7" t="s">
        <v>33</v>
      </c>
      <c r="H187" s="17">
        <v>13.36858172022891</v>
      </c>
    </row>
    <row r="188" spans="1:12" ht="15.75" thickBot="1" x14ac:dyDescent="0.3">
      <c r="A188" s="14">
        <v>2001</v>
      </c>
      <c r="B188" s="16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8" t="s">
        <v>34</v>
      </c>
      <c r="H188" s="18">
        <v>26</v>
      </c>
    </row>
    <row r="189" spans="1:12" x14ac:dyDescent="0.25">
      <c r="A189" s="14">
        <v>2002</v>
      </c>
      <c r="B189" s="16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6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35</v>
      </c>
    </row>
    <row r="191" spans="1:12" x14ac:dyDescent="0.25">
      <c r="A191" s="14">
        <v>2004</v>
      </c>
      <c r="B191" s="16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9"/>
      <c r="H191" s="19" t="s">
        <v>40</v>
      </c>
      <c r="I191" s="19" t="s">
        <v>41</v>
      </c>
      <c r="J191" s="19" t="s">
        <v>42</v>
      </c>
      <c r="K191" s="19" t="s">
        <v>43</v>
      </c>
      <c r="L191" s="19" t="s">
        <v>44</v>
      </c>
    </row>
    <row r="192" spans="1:12" x14ac:dyDescent="0.25">
      <c r="A192" s="14">
        <v>2005</v>
      </c>
      <c r="B192" s="16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7" t="s">
        <v>36</v>
      </c>
      <c r="H192" s="17">
        <v>1</v>
      </c>
      <c r="I192" s="17">
        <v>672579.69969228539</v>
      </c>
      <c r="J192" s="17">
        <v>672579.69969228539</v>
      </c>
      <c r="K192" s="17">
        <v>3763.3367770470968</v>
      </c>
      <c r="L192" s="17">
        <v>6.7781878513945468E-28</v>
      </c>
    </row>
    <row r="193" spans="1:15" x14ac:dyDescent="0.25">
      <c r="A193" s="14">
        <v>2006</v>
      </c>
      <c r="B193" s="16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7" t="s">
        <v>37</v>
      </c>
      <c r="H193" s="17">
        <v>24</v>
      </c>
      <c r="I193" s="17">
        <v>4289.2554530505258</v>
      </c>
      <c r="J193" s="17">
        <v>178.71897721043857</v>
      </c>
      <c r="K193" s="17"/>
      <c r="L193" s="17"/>
    </row>
    <row r="194" spans="1:15" ht="15.75" thickBot="1" x14ac:dyDescent="0.3">
      <c r="A194" s="14">
        <v>2007</v>
      </c>
      <c r="B194" s="16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8" t="s">
        <v>38</v>
      </c>
      <c r="H194" s="18">
        <v>25</v>
      </c>
      <c r="I194" s="18">
        <v>676868.95514533587</v>
      </c>
      <c r="J194" s="18"/>
      <c r="K194" s="18"/>
      <c r="L194" s="18"/>
    </row>
    <row r="195" spans="1:15" ht="15.75" thickBot="1" x14ac:dyDescent="0.3">
      <c r="A195" s="14">
        <v>2008</v>
      </c>
      <c r="B195" s="16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6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9"/>
      <c r="H196" s="19" t="s">
        <v>45</v>
      </c>
      <c r="I196" s="19" t="s">
        <v>33</v>
      </c>
      <c r="J196" s="19" t="s">
        <v>46</v>
      </c>
      <c r="K196" s="19" t="s">
        <v>47</v>
      </c>
      <c r="L196" s="19" t="s">
        <v>48</v>
      </c>
      <c r="M196" s="19" t="s">
        <v>49</v>
      </c>
      <c r="N196" s="19" t="s">
        <v>50</v>
      </c>
      <c r="O196" s="19" t="s">
        <v>51</v>
      </c>
    </row>
    <row r="197" spans="1:15" x14ac:dyDescent="0.25">
      <c r="A197" s="14">
        <v>2010</v>
      </c>
      <c r="B197" s="16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7" t="s">
        <v>39</v>
      </c>
      <c r="H197" s="17">
        <v>-42437.432323790046</v>
      </c>
      <c r="I197" s="17">
        <v>701.77191319478027</v>
      </c>
      <c r="J197" s="17">
        <v>-60.471830698660817</v>
      </c>
      <c r="K197" s="17">
        <v>9.5453339560742272E-28</v>
      </c>
      <c r="L197" s="17">
        <v>-43885.818366023697</v>
      </c>
      <c r="M197" s="17">
        <v>-40989.046281556395</v>
      </c>
      <c r="N197" s="17">
        <v>-43885.818366023697</v>
      </c>
      <c r="O197" s="17">
        <v>-40989.046281556395</v>
      </c>
    </row>
    <row r="198" spans="1:15" ht="15.75" thickBot="1" x14ac:dyDescent="0.3">
      <c r="A198" s="14">
        <v>2011</v>
      </c>
      <c r="B198" s="16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8" t="s">
        <v>52</v>
      </c>
      <c r="H198" s="18">
        <v>21.444895787696247</v>
      </c>
      <c r="I198" s="18">
        <v>0.34957261056670258</v>
      </c>
      <c r="J198" s="18">
        <v>61.346041250003218</v>
      </c>
      <c r="K198" s="18">
        <v>6.7781878513945468E-28</v>
      </c>
      <c r="L198" s="18">
        <v>20.723413379563077</v>
      </c>
      <c r="M198" s="18">
        <v>22.166378195829417</v>
      </c>
      <c r="N198" s="18">
        <v>20.723413379563077</v>
      </c>
      <c r="O198" s="18">
        <v>22.166378195829417</v>
      </c>
    </row>
    <row r="199" spans="1:15" x14ac:dyDescent="0.25">
      <c r="A199" s="14">
        <v>2012</v>
      </c>
      <c r="B199" s="16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6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6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6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6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6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6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6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6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54</v>
      </c>
      <c r="B220" s="13" t="s">
        <v>14</v>
      </c>
      <c r="C220" s="13" t="s">
        <v>53</v>
      </c>
      <c r="D220" t="s">
        <v>54</v>
      </c>
      <c r="E220" t="s">
        <v>55</v>
      </c>
      <c r="F220" t="s">
        <v>55</v>
      </c>
      <c r="G220" t="s">
        <v>28</v>
      </c>
    </row>
    <row r="221" spans="1:8" ht="15.75" thickBot="1" x14ac:dyDescent="0.3">
      <c r="A221" s="14">
        <v>1995</v>
      </c>
      <c r="B221" s="16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6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20" t="s">
        <v>29</v>
      </c>
      <c r="H222" s="20"/>
    </row>
    <row r="223" spans="1:8" x14ac:dyDescent="0.25">
      <c r="A223" s="14">
        <v>1997</v>
      </c>
      <c r="B223" s="16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7" t="s">
        <v>30</v>
      </c>
      <c r="H223" s="17">
        <v>0.99034965592432112</v>
      </c>
    </row>
    <row r="224" spans="1:8" x14ac:dyDescent="0.25">
      <c r="A224" s="14">
        <v>1998</v>
      </c>
      <c r="B224" s="16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7" t="s">
        <v>31</v>
      </c>
      <c r="H224" s="17">
        <v>0.98079244098942131</v>
      </c>
    </row>
    <row r="225" spans="1:15" x14ac:dyDescent="0.25">
      <c r="A225" s="14">
        <v>1999</v>
      </c>
      <c r="B225" s="16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7" t="s">
        <v>32</v>
      </c>
      <c r="H225" s="17">
        <v>0.97999212603064711</v>
      </c>
    </row>
    <row r="226" spans="1:15" x14ac:dyDescent="0.25">
      <c r="A226" s="14">
        <v>2000</v>
      </c>
      <c r="B226" s="16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7" t="s">
        <v>33</v>
      </c>
      <c r="H226" s="17">
        <v>445.67602521773671</v>
      </c>
    </row>
    <row r="227" spans="1:15" ht="15.75" thickBot="1" x14ac:dyDescent="0.3">
      <c r="A227" s="14">
        <v>2001</v>
      </c>
      <c r="B227" s="16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8" t="s">
        <v>34</v>
      </c>
      <c r="H227" s="18">
        <v>26</v>
      </c>
    </row>
    <row r="228" spans="1:15" x14ac:dyDescent="0.25">
      <c r="A228" s="14">
        <v>2002</v>
      </c>
      <c r="B228" s="16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6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35</v>
      </c>
    </row>
    <row r="230" spans="1:15" x14ac:dyDescent="0.25">
      <c r="A230" s="14">
        <v>2004</v>
      </c>
      <c r="B230" s="16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9"/>
      <c r="H230" s="19" t="s">
        <v>40</v>
      </c>
      <c r="I230" s="19" t="s">
        <v>41</v>
      </c>
      <c r="J230" s="19" t="s">
        <v>42</v>
      </c>
      <c r="K230" s="19" t="s">
        <v>43</v>
      </c>
      <c r="L230" s="19" t="s">
        <v>44</v>
      </c>
    </row>
    <row r="231" spans="1:15" x14ac:dyDescent="0.25">
      <c r="A231" s="14">
        <v>2005</v>
      </c>
      <c r="B231" s="16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7" t="s">
        <v>36</v>
      </c>
      <c r="H231" s="17">
        <v>1</v>
      </c>
      <c r="I231" s="17">
        <v>243419137.92823994</v>
      </c>
      <c r="J231" s="17">
        <v>243419137.92823994</v>
      </c>
      <c r="K231" s="17">
        <v>1225.5080705873074</v>
      </c>
      <c r="L231" s="17">
        <v>4.1007457811546338E-22</v>
      </c>
    </row>
    <row r="232" spans="1:15" x14ac:dyDescent="0.25">
      <c r="A232" s="14">
        <v>2006</v>
      </c>
      <c r="B232" s="16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7" t="s">
        <v>37</v>
      </c>
      <c r="H232" s="17">
        <v>24</v>
      </c>
      <c r="I232" s="17">
        <v>4767050.8668931359</v>
      </c>
      <c r="J232" s="17">
        <v>198627.11945388067</v>
      </c>
      <c r="K232" s="17"/>
      <c r="L232" s="17"/>
    </row>
    <row r="233" spans="1:15" ht="15.75" thickBot="1" x14ac:dyDescent="0.3">
      <c r="A233" s="14">
        <v>2007</v>
      </c>
      <c r="B233" s="16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8" t="s">
        <v>38</v>
      </c>
      <c r="H233" s="18">
        <v>25</v>
      </c>
      <c r="I233" s="18">
        <v>248186188.79513308</v>
      </c>
      <c r="J233" s="18"/>
      <c r="K233" s="18"/>
      <c r="L233" s="18"/>
    </row>
    <row r="234" spans="1:15" ht="15.75" thickBot="1" x14ac:dyDescent="0.3">
      <c r="A234" s="14">
        <v>2008</v>
      </c>
      <c r="B234" s="16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6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9"/>
      <c r="H235" s="19" t="s">
        <v>45</v>
      </c>
      <c r="I235" s="19" t="s">
        <v>33</v>
      </c>
      <c r="J235" s="19" t="s">
        <v>46</v>
      </c>
      <c r="K235" s="19" t="s">
        <v>47</v>
      </c>
      <c r="L235" s="19" t="s">
        <v>48</v>
      </c>
      <c r="M235" s="19" t="s">
        <v>49</v>
      </c>
      <c r="N235" s="19" t="s">
        <v>50</v>
      </c>
      <c r="O235" s="19" t="s">
        <v>51</v>
      </c>
    </row>
    <row r="236" spans="1:15" x14ac:dyDescent="0.25">
      <c r="A236" s="14">
        <v>2010</v>
      </c>
      <c r="B236" s="16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7" t="s">
        <v>39</v>
      </c>
      <c r="H236" s="17">
        <v>-811518.1694123866</v>
      </c>
      <c r="I236" s="17">
        <v>23395.370086928018</v>
      </c>
      <c r="J236" s="17">
        <v>-34.687126828817128</v>
      </c>
      <c r="K236" s="17">
        <v>5.0913445059409666E-22</v>
      </c>
      <c r="L236" s="17">
        <v>-859803.84008355264</v>
      </c>
      <c r="M236" s="17">
        <v>-763232.49874122057</v>
      </c>
      <c r="N236" s="17">
        <v>-859803.84008355264</v>
      </c>
      <c r="O236" s="17">
        <v>-763232.49874122057</v>
      </c>
    </row>
    <row r="237" spans="1:15" ht="15.75" thickBot="1" x14ac:dyDescent="0.3">
      <c r="A237" s="14">
        <v>2011</v>
      </c>
      <c r="B237" s="16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8" t="s">
        <v>52</v>
      </c>
      <c r="H237" s="18">
        <v>407.97112176016748</v>
      </c>
      <c r="I237" s="18">
        <v>11.653901278593381</v>
      </c>
      <c r="J237" s="18">
        <v>35.00725739882099</v>
      </c>
      <c r="K237" s="18">
        <v>4.100745781154663E-22</v>
      </c>
      <c r="L237" s="18">
        <v>383.91865167392359</v>
      </c>
      <c r="M237" s="18">
        <v>432.02359184641136</v>
      </c>
      <c r="N237" s="18">
        <v>383.91865167392359</v>
      </c>
      <c r="O237" s="18">
        <v>432.02359184641136</v>
      </c>
    </row>
    <row r="238" spans="1:15" x14ac:dyDescent="0.25">
      <c r="A238" s="14">
        <v>2012</v>
      </c>
      <c r="B238" s="16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6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6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6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6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6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6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6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6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15</v>
      </c>
      <c r="C258" s="13" t="s">
        <v>53</v>
      </c>
      <c r="D258" t="s">
        <v>54</v>
      </c>
      <c r="E258" t="s">
        <v>55</v>
      </c>
      <c r="F258" t="s">
        <v>55</v>
      </c>
      <c r="G258" t="s">
        <v>28</v>
      </c>
    </row>
    <row r="259" spans="1:12" ht="15.75" thickBot="1" x14ac:dyDescent="0.3">
      <c r="A259" s="14">
        <v>1995</v>
      </c>
      <c r="B259" s="16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6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20" t="s">
        <v>29</v>
      </c>
      <c r="H260" s="20"/>
    </row>
    <row r="261" spans="1:12" x14ac:dyDescent="0.25">
      <c r="A261" s="14">
        <v>1997</v>
      </c>
      <c r="B261" s="16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7" t="s">
        <v>30</v>
      </c>
      <c r="H261" s="17">
        <v>0.99559025829347259</v>
      </c>
    </row>
    <row r="262" spans="1:12" x14ac:dyDescent="0.25">
      <c r="A262" s="14">
        <v>1998</v>
      </c>
      <c r="B262" s="16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7" t="s">
        <v>31</v>
      </c>
      <c r="H262" s="17">
        <v>0.99119996240886354</v>
      </c>
    </row>
    <row r="263" spans="1:12" x14ac:dyDescent="0.25">
      <c r="A263" s="14">
        <v>1999</v>
      </c>
      <c r="B263" s="16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7" t="s">
        <v>32</v>
      </c>
      <c r="H263" s="17">
        <v>0.99083329417589949</v>
      </c>
    </row>
    <row r="264" spans="1:12" x14ac:dyDescent="0.25">
      <c r="A264" s="14">
        <v>2000</v>
      </c>
      <c r="B264" s="16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7" t="s">
        <v>33</v>
      </c>
      <c r="H264" s="17">
        <v>29.112392728746752</v>
      </c>
    </row>
    <row r="265" spans="1:12" ht="15.75" thickBot="1" x14ac:dyDescent="0.3">
      <c r="A265" s="14">
        <v>2001</v>
      </c>
      <c r="B265" s="16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8" t="s">
        <v>34</v>
      </c>
      <c r="H265" s="18">
        <v>26</v>
      </c>
    </row>
    <row r="266" spans="1:12" x14ac:dyDescent="0.25">
      <c r="A266" s="14">
        <v>2002</v>
      </c>
      <c r="B266" s="16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6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35</v>
      </c>
    </row>
    <row r="268" spans="1:12" x14ac:dyDescent="0.25">
      <c r="A268" s="14">
        <v>2004</v>
      </c>
      <c r="B268" s="16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9"/>
      <c r="H268" s="19" t="s">
        <v>40</v>
      </c>
      <c r="I268" s="19" t="s">
        <v>41</v>
      </c>
      <c r="J268" s="19" t="s">
        <v>42</v>
      </c>
      <c r="K268" s="19" t="s">
        <v>43</v>
      </c>
      <c r="L268" s="19" t="s">
        <v>44</v>
      </c>
    </row>
    <row r="269" spans="1:12" x14ac:dyDescent="0.25">
      <c r="A269" s="14">
        <v>2005</v>
      </c>
      <c r="B269" s="16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7" t="s">
        <v>36</v>
      </c>
      <c r="H269" s="17">
        <v>1</v>
      </c>
      <c r="I269" s="17">
        <v>2291098.6733996365</v>
      </c>
      <c r="J269" s="17">
        <v>2291098.6733996365</v>
      </c>
      <c r="K269" s="17">
        <v>2703.2610771768695</v>
      </c>
      <c r="L269" s="17">
        <v>3.4905780513719998E-26</v>
      </c>
    </row>
    <row r="270" spans="1:12" x14ac:dyDescent="0.25">
      <c r="A270" s="14">
        <v>2006</v>
      </c>
      <c r="B270" s="16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7" t="s">
        <v>37</v>
      </c>
      <c r="H270" s="17">
        <v>24</v>
      </c>
      <c r="I270" s="17">
        <v>20340.753849426885</v>
      </c>
      <c r="J270" s="17">
        <v>847.53141039278682</v>
      </c>
      <c r="K270" s="17"/>
      <c r="L270" s="17"/>
    </row>
    <row r="271" spans="1:12" ht="15.75" thickBot="1" x14ac:dyDescent="0.3">
      <c r="A271" s="14">
        <v>2007</v>
      </c>
      <c r="B271" s="16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8" t="s">
        <v>38</v>
      </c>
      <c r="H271" s="18">
        <v>25</v>
      </c>
      <c r="I271" s="18">
        <v>2311439.4272490633</v>
      </c>
      <c r="J271" s="18"/>
      <c r="K271" s="18"/>
      <c r="L271" s="18"/>
    </row>
    <row r="272" spans="1:12" ht="15.75" thickBot="1" x14ac:dyDescent="0.3">
      <c r="A272" s="14">
        <v>2008</v>
      </c>
      <c r="B272" s="16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6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9"/>
      <c r="H273" s="19" t="s">
        <v>45</v>
      </c>
      <c r="I273" s="19" t="s">
        <v>33</v>
      </c>
      <c r="J273" s="19" t="s">
        <v>46</v>
      </c>
      <c r="K273" s="19" t="s">
        <v>47</v>
      </c>
      <c r="L273" s="19" t="s">
        <v>48</v>
      </c>
      <c r="M273" s="19" t="s">
        <v>49</v>
      </c>
      <c r="N273" s="19" t="s">
        <v>50</v>
      </c>
      <c r="O273" s="19" t="s">
        <v>51</v>
      </c>
    </row>
    <row r="274" spans="1:15" x14ac:dyDescent="0.25">
      <c r="A274" s="14">
        <v>2010</v>
      </c>
      <c r="B274" s="16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7" t="s">
        <v>39</v>
      </c>
      <c r="H274" s="17">
        <v>-78679.709525702448</v>
      </c>
      <c r="I274" s="17">
        <v>1528.2293941485207</v>
      </c>
      <c r="J274" s="17">
        <v>-51.484227320166291</v>
      </c>
      <c r="K274" s="17">
        <v>4.4105915508054005E-26</v>
      </c>
      <c r="L274" s="17">
        <v>-81833.819974123253</v>
      </c>
      <c r="M274" s="17">
        <v>-75525.599077281644</v>
      </c>
      <c r="N274" s="17">
        <v>-81833.819974123253</v>
      </c>
      <c r="O274" s="17">
        <v>-75525.599077281644</v>
      </c>
    </row>
    <row r="275" spans="1:15" ht="15.75" thickBot="1" x14ac:dyDescent="0.3">
      <c r="A275" s="14">
        <v>2011</v>
      </c>
      <c r="B275" s="16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8" t="s">
        <v>52</v>
      </c>
      <c r="H275" s="18">
        <v>39.579833191752201</v>
      </c>
      <c r="I275" s="18">
        <v>0.76125465954490446</v>
      </c>
      <c r="J275" s="18">
        <v>51.992894487389982</v>
      </c>
      <c r="K275" s="18">
        <v>3.4905780513720497E-26</v>
      </c>
      <c r="L275" s="18">
        <v>38.008680794884839</v>
      </c>
      <c r="M275" s="18">
        <v>41.150985588619562</v>
      </c>
      <c r="N275" s="18">
        <v>38.008680794884839</v>
      </c>
      <c r="O275" s="18">
        <v>41.150985588619562</v>
      </c>
    </row>
    <row r="276" spans="1:15" x14ac:dyDescent="0.25">
      <c r="A276" s="14">
        <v>2012</v>
      </c>
      <c r="B276" s="16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6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6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6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6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6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6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6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6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zoomScale="80" zoomScaleNormal="80" workbookViewId="0">
      <pane ySplit="1" topLeftCell="A2" activePane="bottomLeft" state="frozen"/>
      <selection activeCell="AK1" sqref="AK1"/>
      <selection pane="bottomLeft" activeCell="O7" sqref="O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0.22665918420797806</v>
      </c>
      <c r="B5" s="3">
        <v>21.376021524811669</v>
      </c>
      <c r="C5" s="3">
        <v>8.3369462546130618E-2</v>
      </c>
      <c r="G5" t="s">
        <v>5</v>
      </c>
    </row>
    <row r="6" spans="1:64" x14ac:dyDescent="0.25">
      <c r="E6" t="s">
        <v>4</v>
      </c>
      <c r="F6">
        <f>SUM(J6:AH6)</f>
        <v>5138.3615494863188</v>
      </c>
      <c r="I6">
        <v>0</v>
      </c>
      <c r="J6">
        <f>(J7-J3)^2</f>
        <v>99.081514387025962</v>
      </c>
      <c r="K6">
        <f t="shared" ref="K6:AH6" si="0">(K7-K3)^2</f>
        <v>106.11124588123307</v>
      </c>
      <c r="L6">
        <f t="shared" si="0"/>
        <v>106.9427956022222</v>
      </c>
      <c r="M6">
        <f t="shared" si="0"/>
        <v>102.97053047379947</v>
      </c>
      <c r="N6">
        <f t="shared" si="0"/>
        <v>42.315425855015953</v>
      </c>
      <c r="O6">
        <f t="shared" si="0"/>
        <v>71.205280389547568</v>
      </c>
      <c r="P6">
        <f t="shared" si="0"/>
        <v>21.775157227039138</v>
      </c>
      <c r="Q6">
        <f t="shared" si="0"/>
        <v>64.78300499738414</v>
      </c>
      <c r="R6">
        <f t="shared" si="0"/>
        <v>13.221500218374555</v>
      </c>
      <c r="S6">
        <f t="shared" si="0"/>
        <v>70.922246791419695</v>
      </c>
      <c r="T6">
        <f t="shared" si="0"/>
        <v>83.389721601485661</v>
      </c>
      <c r="U6">
        <f t="shared" si="0"/>
        <v>62.980510660855934</v>
      </c>
      <c r="V6">
        <f t="shared" si="0"/>
        <v>29.004630970715294</v>
      </c>
      <c r="W6">
        <f t="shared" si="0"/>
        <v>2.3930744954216445</v>
      </c>
      <c r="X6">
        <f t="shared" si="0"/>
        <v>254.28896053797214</v>
      </c>
      <c r="Y6">
        <f t="shared" si="0"/>
        <v>473.0442126212443</v>
      </c>
      <c r="Z6">
        <f t="shared" si="0"/>
        <v>411.44048348911332</v>
      </c>
      <c r="AA6">
        <f t="shared" si="0"/>
        <v>553.19694077101724</v>
      </c>
      <c r="AB6">
        <f t="shared" si="0"/>
        <v>505.13684039221215</v>
      </c>
      <c r="AC6">
        <f t="shared" si="0"/>
        <v>558.09036139000068</v>
      </c>
      <c r="AD6">
        <f t="shared" si="0"/>
        <v>214.81491414468263</v>
      </c>
      <c r="AE6">
        <f t="shared" si="0"/>
        <v>405.80896543108253</v>
      </c>
      <c r="AF6">
        <f t="shared" si="0"/>
        <v>1.5861273777944809</v>
      </c>
      <c r="AG6">
        <f t="shared" si="0"/>
        <v>503.02350222167269</v>
      </c>
      <c r="AH6">
        <f t="shared" si="0"/>
        <v>380.83360155798584</v>
      </c>
    </row>
    <row r="7" spans="1:64" x14ac:dyDescent="0.25">
      <c r="G7" t="s">
        <v>6</v>
      </c>
      <c r="J7">
        <f>$I3+$C5*I2*(1/(1+EXP(-$A5*(J4-$B5))))</f>
        <v>19.158570440890955</v>
      </c>
      <c r="K7">
        <f t="shared" ref="K7:BL7" si="1">$I3+$C5*J2*(1/(1+EXP(-$A5*(K4-$B5))))</f>
        <v>22.31884777160543</v>
      </c>
      <c r="L7">
        <f t="shared" si="1"/>
        <v>26.262575251994448</v>
      </c>
      <c r="M7">
        <f t="shared" si="1"/>
        <v>31.363613608489246</v>
      </c>
      <c r="N7">
        <f t="shared" si="1"/>
        <v>37.925465375358208</v>
      </c>
      <c r="O7">
        <f>$I3+$C5*N2*(1/(1+EXP(-$A5*(O4-$B5))))</f>
        <v>46.828774078321196</v>
      </c>
      <c r="P7">
        <f t="shared" si="1"/>
        <v>56.997167871633394</v>
      </c>
      <c r="Q7">
        <f t="shared" si="1"/>
        <v>70.96018434087388</v>
      </c>
      <c r="R7">
        <f t="shared" si="1"/>
        <v>88.752330519486776</v>
      </c>
      <c r="S7">
        <f t="shared" si="1"/>
        <v>112.50541446311365</v>
      </c>
      <c r="T7">
        <f t="shared" si="1"/>
        <v>141.99101331213515</v>
      </c>
      <c r="U7">
        <f t="shared" si="1"/>
        <v>178.61864670554161</v>
      </c>
      <c r="V7">
        <f t="shared" si="1"/>
        <v>225.98563991880366</v>
      </c>
      <c r="W7">
        <f t="shared" si="1"/>
        <v>277.56748282575194</v>
      </c>
      <c r="X7">
        <f t="shared" si="1"/>
        <v>330.51858156607119</v>
      </c>
      <c r="Y7">
        <f t="shared" si="1"/>
        <v>418.63551238388015</v>
      </c>
      <c r="Z7">
        <f t="shared" si="1"/>
        <v>510.27042560350895</v>
      </c>
      <c r="AA7">
        <f t="shared" si="1"/>
        <v>611.97191196507811</v>
      </c>
      <c r="AB7">
        <f t="shared" si="1"/>
        <v>728.2811102955967</v>
      </c>
      <c r="AC7">
        <f t="shared" si="1"/>
        <v>855.05362447781329</v>
      </c>
      <c r="AD7">
        <f t="shared" si="1"/>
        <v>976.88396097381712</v>
      </c>
      <c r="AE7">
        <f t="shared" si="1"/>
        <v>1120.1662483639113</v>
      </c>
      <c r="AF7">
        <f t="shared" si="1"/>
        <v>1270.7799512013664</v>
      </c>
      <c r="AG7">
        <f t="shared" si="1"/>
        <v>1440.5982317085688</v>
      </c>
      <c r="AH7">
        <f t="shared" si="1"/>
        <v>1571.698553814065</v>
      </c>
      <c r="AI7">
        <f t="shared" si="1"/>
        <v>1663.9818620964897</v>
      </c>
      <c r="AJ7">
        <f t="shared" si="1"/>
        <v>1755.9968184637398</v>
      </c>
      <c r="AK7">
        <f t="shared" si="1"/>
        <v>1837.016423292634</v>
      </c>
      <c r="AL7">
        <f t="shared" si="1"/>
        <v>1907.1921196409517</v>
      </c>
      <c r="AM7">
        <f t="shared" si="1"/>
        <v>1967.115522691654</v>
      </c>
      <c r="AN7">
        <f t="shared" si="1"/>
        <v>2017.6651228662861</v>
      </c>
      <c r="AO7">
        <f t="shared" si="1"/>
        <v>2059.8710589800121</v>
      </c>
      <c r="AP7">
        <f t="shared" si="1"/>
        <v>2094.8090405135854</v>
      </c>
      <c r="AQ7">
        <f t="shared" si="1"/>
        <v>2123.5254967247333</v>
      </c>
      <c r="AR7">
        <f t="shared" si="1"/>
        <v>2146.9905474330835</v>
      </c>
      <c r="AS7">
        <f t="shared" si="1"/>
        <v>2166.0729734075858</v>
      </c>
      <c r="AT7">
        <f t="shared" si="1"/>
        <v>2181.5310187065238</v>
      </c>
      <c r="AU7">
        <f t="shared" si="1"/>
        <v>2194.0136215935531</v>
      </c>
      <c r="AV7">
        <f t="shared" si="1"/>
        <v>2204.0678505362353</v>
      </c>
      <c r="AW7">
        <f t="shared" si="1"/>
        <v>2212.1495100907655</v>
      </c>
      <c r="AX7">
        <f t="shared" si="1"/>
        <v>2218.6348885635989</v>
      </c>
      <c r="AY7">
        <f t="shared" si="1"/>
        <v>2223.8323900395026</v>
      </c>
      <c r="AZ7">
        <f t="shared" si="1"/>
        <v>2227.9933415743621</v>
      </c>
      <c r="BA7">
        <f t="shared" si="1"/>
        <v>2231.3216332950392</v>
      </c>
      <c r="BB7">
        <f t="shared" si="1"/>
        <v>2233.9820807241067</v>
      </c>
      <c r="BC7">
        <f t="shared" si="1"/>
        <v>2236.1075352229891</v>
      </c>
      <c r="BD7">
        <f t="shared" si="1"/>
        <v>2237.8048416550014</v>
      </c>
      <c r="BE7">
        <f t="shared" si="1"/>
        <v>2239.1597752719836</v>
      </c>
      <c r="BF7">
        <f t="shared" si="1"/>
        <v>2240.2410983860973</v>
      </c>
      <c r="BG7">
        <f t="shared" si="1"/>
        <v>2241.1038721912137</v>
      </c>
      <c r="BH7">
        <f t="shared" si="1"/>
        <v>2241.7921469031717</v>
      </c>
      <c r="BI7">
        <f t="shared" si="1"/>
        <v>2242.3411383341031</v>
      </c>
      <c r="BJ7">
        <f t="shared" si="1"/>
        <v>2242.7789835148533</v>
      </c>
      <c r="BK7">
        <f t="shared" si="1"/>
        <v>2243.1281533404594</v>
      </c>
      <c r="BL7">
        <f t="shared" si="1"/>
        <v>2243.4065870639001</v>
      </c>
    </row>
    <row r="10" spans="1:64" x14ac:dyDescent="0.25">
      <c r="N10" t="s">
        <v>21</v>
      </c>
      <c r="P10">
        <f>BL7</f>
        <v>2243.4065870639001</v>
      </c>
      <c r="R10" t="s">
        <v>22</v>
      </c>
      <c r="U10">
        <f>((P10*1000)/(365*24))*4</f>
        <v>1024.3865694355709</v>
      </c>
    </row>
    <row r="12" spans="1:64" x14ac:dyDescent="0.25">
      <c r="N12" t="s">
        <v>25</v>
      </c>
      <c r="P12">
        <f>P35+P58+P81+P104+P127+P150+P173</f>
        <v>2188.9939741587277</v>
      </c>
      <c r="R12" t="s">
        <v>26</v>
      </c>
      <c r="U12">
        <f>U35+U58+U81+U104+U127+U150+U173</f>
        <v>999.54062746973887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0.18830295711967987</v>
      </c>
      <c r="B30" s="3">
        <v>22.804809100565322</v>
      </c>
      <c r="C30" s="3">
        <v>0.20336905018319784</v>
      </c>
      <c r="G30" t="s">
        <v>5</v>
      </c>
    </row>
    <row r="31" spans="1:64" x14ac:dyDescent="0.25">
      <c r="E31" t="s">
        <v>4</v>
      </c>
      <c r="F31">
        <f>SUM(J31:AH31)</f>
        <v>2116.6813288581657</v>
      </c>
      <c r="I31">
        <v>0</v>
      </c>
      <c r="J31">
        <f>(J32-J28)^2</f>
        <v>96.916790426780452</v>
      </c>
      <c r="K31">
        <f t="shared" ref="K31:AH31" si="2">(K32-K28)^2</f>
        <v>97.386919735016036</v>
      </c>
      <c r="L31">
        <f t="shared" si="2"/>
        <v>78.274559991037734</v>
      </c>
      <c r="M31">
        <f t="shared" si="2"/>
        <v>89.794482006892224</v>
      </c>
      <c r="N31">
        <f t="shared" si="2"/>
        <v>30.65406119325467</v>
      </c>
      <c r="O31">
        <f t="shared" si="2"/>
        <v>45.79870828586921</v>
      </c>
      <c r="P31">
        <f t="shared" si="2"/>
        <v>14.424381718351832</v>
      </c>
      <c r="Q31">
        <f t="shared" si="2"/>
        <v>10.141168758572324</v>
      </c>
      <c r="R31">
        <f t="shared" si="2"/>
        <v>3.2936563838098305</v>
      </c>
      <c r="S31">
        <f t="shared" si="2"/>
        <v>3.8884252170160027</v>
      </c>
      <c r="T31">
        <f t="shared" si="2"/>
        <v>0.37215178202924343</v>
      </c>
      <c r="U31">
        <f t="shared" si="2"/>
        <v>55.125161490031161</v>
      </c>
      <c r="V31">
        <f t="shared" si="2"/>
        <v>23.153496341165265</v>
      </c>
      <c r="W31">
        <f t="shared" si="2"/>
        <v>2.3915884409257728</v>
      </c>
      <c r="X31">
        <f t="shared" si="2"/>
        <v>2.1634010636436631</v>
      </c>
      <c r="Y31">
        <f t="shared" si="2"/>
        <v>9.6412157435809984</v>
      </c>
      <c r="Z31">
        <f t="shared" si="2"/>
        <v>35.534481739236341</v>
      </c>
      <c r="AA31">
        <f t="shared" si="2"/>
        <v>46.235147126031556</v>
      </c>
      <c r="AB31">
        <f t="shared" si="2"/>
        <v>56.118521682869684</v>
      </c>
      <c r="AC31">
        <f t="shared" si="2"/>
        <v>320.20778526124349</v>
      </c>
      <c r="AD31">
        <f t="shared" si="2"/>
        <v>317.16836974316942</v>
      </c>
      <c r="AE31">
        <f t="shared" si="2"/>
        <v>5.5898626590637237</v>
      </c>
      <c r="AF31">
        <f t="shared" si="2"/>
        <v>449.47840604958782</v>
      </c>
      <c r="AG31">
        <f t="shared" si="2"/>
        <v>12.668416931913214</v>
      </c>
      <c r="AH31">
        <f t="shared" si="2"/>
        <v>310.26016908707385</v>
      </c>
    </row>
    <row r="32" spans="1:64" x14ac:dyDescent="0.25">
      <c r="G32" t="s">
        <v>6</v>
      </c>
      <c r="J32">
        <f>$I28+$C30*I27*(1/(1+EXP(-$A30*(J29-$B30))))</f>
        <v>14.673217814667213</v>
      </c>
      <c r="K32">
        <f t="shared" ref="K32:BL32" si="3">$I28+$C30*J27*(1/(1+EXP(-$A30*(K29-$B30))))</f>
        <v>17.163974081595978</v>
      </c>
      <c r="L32">
        <f t="shared" si="3"/>
        <v>20.023770245487931</v>
      </c>
      <c r="M32">
        <f t="shared" si="3"/>
        <v>23.720316807231356</v>
      </c>
      <c r="N32">
        <f t="shared" si="3"/>
        <v>27.991325187289323</v>
      </c>
      <c r="O32">
        <f t="shared" si="3"/>
        <v>33.701760946835492</v>
      </c>
      <c r="P32">
        <f t="shared" si="3"/>
        <v>40.223893721706567</v>
      </c>
      <c r="Q32">
        <f t="shared" si="3"/>
        <v>47.71567246279038</v>
      </c>
      <c r="R32">
        <f t="shared" si="3"/>
        <v>57.481943509934673</v>
      </c>
      <c r="S32">
        <f t="shared" si="3"/>
        <v>69.124840336606027</v>
      </c>
      <c r="T32">
        <f t="shared" si="3"/>
        <v>82.554097435555093</v>
      </c>
      <c r="U32">
        <f t="shared" si="3"/>
        <v>98.288561689265848</v>
      </c>
      <c r="V32">
        <f t="shared" si="3"/>
        <v>116.54209348586635</v>
      </c>
      <c r="W32">
        <f t="shared" si="3"/>
        <v>136.92970474973927</v>
      </c>
      <c r="X32">
        <f t="shared" si="3"/>
        <v>151.97264640826782</v>
      </c>
      <c r="Y32">
        <f t="shared" si="3"/>
        <v>183.55237251550457</v>
      </c>
      <c r="Z32">
        <f t="shared" si="3"/>
        <v>209.07132447916857</v>
      </c>
      <c r="AA32">
        <f t="shared" si="3"/>
        <v>241.31561259165196</v>
      </c>
      <c r="AB32">
        <f t="shared" si="3"/>
        <v>272.30624961082964</v>
      </c>
      <c r="AC32">
        <f t="shared" si="3"/>
        <v>301.0368793673324</v>
      </c>
      <c r="AD32">
        <f t="shared" si="3"/>
        <v>340.67709782884896</v>
      </c>
      <c r="AE32">
        <f t="shared" si="3"/>
        <v>381.85223236751312</v>
      </c>
      <c r="AF32">
        <f t="shared" si="3"/>
        <v>424.41850055788052</v>
      </c>
      <c r="AG32">
        <f t="shared" si="3"/>
        <v>463.58908477588517</v>
      </c>
      <c r="AH32">
        <f t="shared" si="3"/>
        <v>492.52386739003646</v>
      </c>
      <c r="AI32">
        <f t="shared" si="3"/>
        <v>512.49093617867436</v>
      </c>
      <c r="AJ32">
        <f t="shared" si="3"/>
        <v>545.39029640397166</v>
      </c>
      <c r="AK32">
        <f t="shared" si="3"/>
        <v>576.04838469815138</v>
      </c>
      <c r="AL32">
        <f t="shared" si="3"/>
        <v>604.20255572803933</v>
      </c>
      <c r="AM32">
        <f t="shared" si="3"/>
        <v>629.71173154635653</v>
      </c>
      <c r="AN32">
        <f t="shared" si="3"/>
        <v>652.54414437260004</v>
      </c>
      <c r="AO32">
        <f t="shared" si="3"/>
        <v>672.75858976622806</v>
      </c>
      <c r="AP32">
        <f t="shared" si="3"/>
        <v>690.48284408836298</v>
      </c>
      <c r="AQ32">
        <f t="shared" si="3"/>
        <v>705.89225065746064</v>
      </c>
      <c r="AR32">
        <f t="shared" si="3"/>
        <v>719.19053364153899</v>
      </c>
      <c r="AS32">
        <f t="shared" si="3"/>
        <v>730.59395274475082</v>
      </c>
      <c r="AT32">
        <f t="shared" si="3"/>
        <v>740.31914282693731</v>
      </c>
      <c r="AU32">
        <f t="shared" si="3"/>
        <v>748.5744557541633</v>
      </c>
      <c r="AV32">
        <f t="shared" si="3"/>
        <v>755.55432447583723</v>
      </c>
      <c r="AW32">
        <f t="shared" si="3"/>
        <v>761.4360506505285</v>
      </c>
      <c r="AX32">
        <f t="shared" si="3"/>
        <v>766.37841727433761</v>
      </c>
      <c r="AY32">
        <f t="shared" si="3"/>
        <v>770.52159453830097</v>
      </c>
      <c r="AZ32">
        <f t="shared" si="3"/>
        <v>773.98790228187613</v>
      </c>
      <c r="BA32">
        <f t="shared" si="3"/>
        <v>776.88309151774934</v>
      </c>
      <c r="BB32">
        <f t="shared" si="3"/>
        <v>779.29789723546264</v>
      </c>
      <c r="BC32">
        <f t="shared" si="3"/>
        <v>781.30968932941346</v>
      </c>
      <c r="BD32">
        <f t="shared" si="3"/>
        <v>782.9841069668613</v>
      </c>
      <c r="BE32">
        <f t="shared" si="3"/>
        <v>784.37660539670389</v>
      </c>
      <c r="BF32">
        <f t="shared" si="3"/>
        <v>785.5338755162727</v>
      </c>
      <c r="BG32">
        <f t="shared" si="3"/>
        <v>786.49511808132957</v>
      </c>
      <c r="BH32">
        <f t="shared" si="3"/>
        <v>787.29316866447482</v>
      </c>
      <c r="BI32">
        <f t="shared" si="3"/>
        <v>787.95547834843785</v>
      </c>
      <c r="BJ32">
        <f t="shared" si="3"/>
        <v>788.50496026906546</v>
      </c>
      <c r="BK32">
        <f t="shared" si="3"/>
        <v>788.96071469809397</v>
      </c>
      <c r="BL32">
        <f t="shared" si="3"/>
        <v>789.33864625598949</v>
      </c>
    </row>
    <row r="35" spans="14:21" x14ac:dyDescent="0.25">
      <c r="N35" t="s">
        <v>21</v>
      </c>
      <c r="P35">
        <f>BL32</f>
        <v>789.33864625598949</v>
      </c>
      <c r="R35" t="s">
        <v>22</v>
      </c>
      <c r="U35">
        <f>((P35*1000)/(365*24))*4</f>
        <v>360.42860559634221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0.2861029733893522</v>
      </c>
      <c r="B53" s="3">
        <v>19.558449787594405</v>
      </c>
      <c r="C53" s="3">
        <v>8.4039341054301497E-2</v>
      </c>
      <c r="G53" t="s">
        <v>5</v>
      </c>
    </row>
    <row r="54" spans="1:64" x14ac:dyDescent="0.25">
      <c r="E54" t="s">
        <v>4</v>
      </c>
      <c r="F54">
        <f>SUM(J54:AH54)</f>
        <v>1679.7895649342665</v>
      </c>
      <c r="I54">
        <v>0</v>
      </c>
      <c r="J54">
        <f>(J55-J51)^2</f>
        <v>2.8733956768342197</v>
      </c>
      <c r="K54">
        <f t="shared" ref="K54:AH54" si="4">(K55-K51)^2</f>
        <v>5.1985076125544651</v>
      </c>
      <c r="L54">
        <f t="shared" si="4"/>
        <v>11.430911385541005</v>
      </c>
      <c r="M54">
        <f t="shared" si="4"/>
        <v>9.0333901237791459</v>
      </c>
      <c r="N54">
        <f t="shared" si="4"/>
        <v>11.379290244154909</v>
      </c>
      <c r="O54">
        <f t="shared" si="4"/>
        <v>19.186929122684251</v>
      </c>
      <c r="P54">
        <f t="shared" si="4"/>
        <v>9.8595448689184106</v>
      </c>
      <c r="Q54">
        <f t="shared" si="4"/>
        <v>34.627113148181138</v>
      </c>
      <c r="R54">
        <f t="shared" si="4"/>
        <v>54.121173711619271</v>
      </c>
      <c r="S54">
        <f t="shared" si="4"/>
        <v>93.131905661927931</v>
      </c>
      <c r="T54">
        <f t="shared" si="4"/>
        <v>74.613408603988603</v>
      </c>
      <c r="U54">
        <f t="shared" si="4"/>
        <v>106.45385105224807</v>
      </c>
      <c r="V54">
        <f t="shared" si="4"/>
        <v>7.8814289864170499</v>
      </c>
      <c r="W54">
        <f t="shared" si="4"/>
        <v>10.624436733828016</v>
      </c>
      <c r="X54">
        <f t="shared" si="4"/>
        <v>121.72261618440201</v>
      </c>
      <c r="Y54">
        <f t="shared" si="4"/>
        <v>150.55609492154699</v>
      </c>
      <c r="Z54">
        <f t="shared" si="4"/>
        <v>90.247331006315875</v>
      </c>
      <c r="AA54">
        <f t="shared" si="4"/>
        <v>92.052749068971323</v>
      </c>
      <c r="AB54">
        <f t="shared" si="4"/>
        <v>23.287747142471503</v>
      </c>
      <c r="AC54">
        <f t="shared" si="4"/>
        <v>151.10229478558338</v>
      </c>
      <c r="AD54">
        <f t="shared" si="4"/>
        <v>2.5080373436139554</v>
      </c>
      <c r="AE54">
        <f t="shared" si="4"/>
        <v>12.072752018134134</v>
      </c>
      <c r="AF54">
        <f t="shared" si="4"/>
        <v>26.271617817237335</v>
      </c>
      <c r="AG54">
        <f t="shared" si="4"/>
        <v>164.23497084480928</v>
      </c>
      <c r="AH54">
        <f t="shared" si="4"/>
        <v>395.31806686850399</v>
      </c>
    </row>
    <row r="55" spans="1:64" x14ac:dyDescent="0.25">
      <c r="G55" t="s">
        <v>6</v>
      </c>
      <c r="J55">
        <f>$I51+$C53*I50*(1/(1+EXP(-$A53*(J52-$B53))))</f>
        <v>5.0298457043085865</v>
      </c>
      <c r="K55">
        <f t="shared" ref="K55:BL55" si="5">$I51+$C53*J50*(1/(1+EXP(-$A53*(K52-$B53))))</f>
        <v>5.6752710738697436</v>
      </c>
      <c r="L55">
        <f t="shared" si="5"/>
        <v>6.5142216713626269</v>
      </c>
      <c r="M55">
        <f t="shared" si="5"/>
        <v>7.7178911817380165</v>
      </c>
      <c r="N55">
        <f t="shared" si="5"/>
        <v>9.3060789448157539</v>
      </c>
      <c r="O55">
        <f t="shared" si="5"/>
        <v>11.532673551605255</v>
      </c>
      <c r="P55">
        <f t="shared" si="5"/>
        <v>14.024859908021769</v>
      </c>
      <c r="Q55">
        <f t="shared" si="5"/>
        <v>17.893951410427729</v>
      </c>
      <c r="R55">
        <f t="shared" si="5"/>
        <v>22.608316505747936</v>
      </c>
      <c r="S55">
        <f t="shared" si="5"/>
        <v>29.211940863044706</v>
      </c>
      <c r="T55">
        <f t="shared" si="5"/>
        <v>37.988619478009852</v>
      </c>
      <c r="U55">
        <f t="shared" si="5"/>
        <v>48.340759614784687</v>
      </c>
      <c r="V55">
        <f t="shared" si="5"/>
        <v>62.773225659389553</v>
      </c>
      <c r="W55">
        <f t="shared" si="5"/>
        <v>78.610946058216328</v>
      </c>
      <c r="X55">
        <f t="shared" si="5"/>
        <v>94.538835026789243</v>
      </c>
      <c r="Y55">
        <f t="shared" si="5"/>
        <v>120.95726897495531</v>
      </c>
      <c r="Z55">
        <f t="shared" si="5"/>
        <v>147.74408307540048</v>
      </c>
      <c r="AA55">
        <f t="shared" si="5"/>
        <v>175.2706708949344</v>
      </c>
      <c r="AB55">
        <f t="shared" si="5"/>
        <v>207.55918819143398</v>
      </c>
      <c r="AC55">
        <f t="shared" si="5"/>
        <v>240.64885094965024</v>
      </c>
      <c r="AD55">
        <f t="shared" si="5"/>
        <v>272.18030647733627</v>
      </c>
      <c r="AE55">
        <f t="shared" si="5"/>
        <v>302.47939250581493</v>
      </c>
      <c r="AF55">
        <f t="shared" si="5"/>
        <v>326.78033210649801</v>
      </c>
      <c r="AG55">
        <f t="shared" si="5"/>
        <v>361.07295159798826</v>
      </c>
      <c r="AH55">
        <f t="shared" si="5"/>
        <v>376.84569098700899</v>
      </c>
      <c r="AI55">
        <f t="shared" si="5"/>
        <v>383.69287869206448</v>
      </c>
      <c r="AJ55">
        <f t="shared" si="5"/>
        <v>397.08838889614196</v>
      </c>
      <c r="AK55">
        <f t="shared" si="5"/>
        <v>407.78822822721708</v>
      </c>
      <c r="AL55">
        <f t="shared" si="5"/>
        <v>416.21616684903154</v>
      </c>
      <c r="AM55">
        <f t="shared" si="5"/>
        <v>422.78176305291993</v>
      </c>
      <c r="AN55">
        <f t="shared" si="5"/>
        <v>427.85271946524665</v>
      </c>
      <c r="AO55">
        <f t="shared" si="5"/>
        <v>431.74331788449774</v>
      </c>
      <c r="AP55">
        <f t="shared" si="5"/>
        <v>434.71309974281957</v>
      </c>
      <c r="AQ55">
        <f t="shared" si="5"/>
        <v>436.97117456344392</v>
      </c>
      <c r="AR55">
        <f t="shared" si="5"/>
        <v>438.68301465181486</v>
      </c>
      <c r="AS55">
        <f t="shared" si="5"/>
        <v>439.97783818750975</v>
      </c>
      <c r="AT55">
        <f t="shared" si="5"/>
        <v>440.95556701805037</v>
      </c>
      <c r="AU55">
        <f t="shared" si="5"/>
        <v>441.69290685572929</v>
      </c>
      <c r="AV55">
        <f t="shared" si="5"/>
        <v>442.24842171559419</v>
      </c>
      <c r="AW55">
        <f t="shared" si="5"/>
        <v>442.66664308375999</v>
      </c>
      <c r="AX55">
        <f t="shared" si="5"/>
        <v>442.98132931829974</v>
      </c>
      <c r="AY55">
        <f t="shared" si="5"/>
        <v>443.21801360155013</v>
      </c>
      <c r="AZ55">
        <f t="shared" si="5"/>
        <v>443.39597500205525</v>
      </c>
      <c r="BA55">
        <f t="shared" si="5"/>
        <v>443.52975170556397</v>
      </c>
      <c r="BB55">
        <f t="shared" si="5"/>
        <v>443.63029629345692</v>
      </c>
      <c r="BC55">
        <f t="shared" si="5"/>
        <v>443.70585411609704</v>
      </c>
      <c r="BD55">
        <f t="shared" si="5"/>
        <v>443.76262909477077</v>
      </c>
      <c r="BE55">
        <f t="shared" si="5"/>
        <v>443.80528725007372</v>
      </c>
      <c r="BF55">
        <f t="shared" si="5"/>
        <v>443.837336862163</v>
      </c>
      <c r="BG55">
        <f t="shared" si="5"/>
        <v>443.86141512567599</v>
      </c>
      <c r="BH55">
        <f t="shared" si="5"/>
        <v>443.87950409343085</v>
      </c>
      <c r="BI55">
        <f t="shared" si="5"/>
        <v>443.89309323633381</v>
      </c>
      <c r="BJ55">
        <f t="shared" si="5"/>
        <v>443.903301751507</v>
      </c>
      <c r="BK55">
        <f t="shared" si="5"/>
        <v>443.91097054875678</v>
      </c>
      <c r="BL55">
        <f t="shared" si="5"/>
        <v>443.9167314117833</v>
      </c>
    </row>
    <row r="58" spans="1:64" x14ac:dyDescent="0.25">
      <c r="N58" t="s">
        <v>23</v>
      </c>
      <c r="P58">
        <f>BL55</f>
        <v>443.9167314117833</v>
      </c>
      <c r="R58" t="s">
        <v>24</v>
      </c>
      <c r="U58">
        <f>((P58*1000)/(365*24))*4</f>
        <v>202.70170384099694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0.56019359362106114</v>
      </c>
      <c r="B76" s="3">
        <v>21.237458878247455</v>
      </c>
      <c r="C76" s="3">
        <v>7.122643959996118E-2</v>
      </c>
      <c r="G76" t="s">
        <v>5</v>
      </c>
    </row>
    <row r="77" spans="1:64" x14ac:dyDescent="0.25">
      <c r="E77" t="s">
        <v>4</v>
      </c>
      <c r="F77">
        <f>SUM(J77:AH77)</f>
        <v>21.515386037531254</v>
      </c>
      <c r="I77">
        <v>0</v>
      </c>
      <c r="J77">
        <f>(J78-J74)^2</f>
        <v>1.1321343992365869E-3</v>
      </c>
      <c r="K77">
        <f t="shared" ref="K77:AH77" si="6">(K78-K74)^2</f>
        <v>8.8620952131638307E-3</v>
      </c>
      <c r="L77">
        <f t="shared" si="6"/>
        <v>1.0348137653157636E-2</v>
      </c>
      <c r="M77">
        <f t="shared" si="6"/>
        <v>1.8845661280781939E-2</v>
      </c>
      <c r="N77">
        <f t="shared" si="6"/>
        <v>5.6725056507128967E-2</v>
      </c>
      <c r="O77">
        <f t="shared" si="6"/>
        <v>9.1149020024854546E-2</v>
      </c>
      <c r="P77">
        <f t="shared" si="6"/>
        <v>0.1862782158199513</v>
      </c>
      <c r="Q77">
        <f t="shared" si="6"/>
        <v>0.16010833721411483</v>
      </c>
      <c r="R77">
        <f t="shared" si="6"/>
        <v>0.22190438036291732</v>
      </c>
      <c r="S77">
        <f t="shared" si="6"/>
        <v>0.16500519495003099</v>
      </c>
      <c r="T77">
        <f t="shared" si="6"/>
        <v>0.30211198534680977</v>
      </c>
      <c r="U77">
        <f t="shared" si="6"/>
        <v>0.57401594695079339</v>
      </c>
      <c r="V77">
        <f t="shared" si="6"/>
        <v>0.88378498768731173</v>
      </c>
      <c r="W77">
        <f t="shared" si="6"/>
        <v>0.59081976647477086</v>
      </c>
      <c r="X77">
        <f t="shared" si="6"/>
        <v>1.3631535113791451</v>
      </c>
      <c r="Y77">
        <f t="shared" si="6"/>
        <v>4.6001110667726629E-2</v>
      </c>
      <c r="Z77">
        <f t="shared" si="6"/>
        <v>0.396297569807051</v>
      </c>
      <c r="AA77">
        <f t="shared" si="6"/>
        <v>4.4439110309342418</v>
      </c>
      <c r="AB77">
        <f t="shared" si="6"/>
        <v>2.1898886066142316</v>
      </c>
      <c r="AC77">
        <f t="shared" si="6"/>
        <v>0.79515854854269763</v>
      </c>
      <c r="AD77">
        <f t="shared" si="6"/>
        <v>4.2422345810109832</v>
      </c>
      <c r="AE77">
        <f t="shared" si="6"/>
        <v>2.4007704862085987E-2</v>
      </c>
      <c r="AF77">
        <f t="shared" si="6"/>
        <v>4.2542609028943152</v>
      </c>
      <c r="AG77">
        <f t="shared" si="6"/>
        <v>0.35195593946989207</v>
      </c>
      <c r="AH77">
        <f t="shared" si="6"/>
        <v>0.13742561146385757</v>
      </c>
    </row>
    <row r="78" spans="1:64" x14ac:dyDescent="0.25">
      <c r="G78" t="s">
        <v>6</v>
      </c>
      <c r="J78">
        <f>$I74+$C76*I73*(1/(1+EXP(-$A76*(J75-$B76))))</f>
        <v>8.3267802976436135E-3</v>
      </c>
      <c r="K78">
        <f t="shared" ref="K78:BL78" si="7">$I74+$C76*J73*(1/(1+EXP(-$A76*(K75-$B76))))</f>
        <v>8.7872959855393833E-3</v>
      </c>
      <c r="L78">
        <f t="shared" si="7"/>
        <v>9.6465837991671754E-3</v>
      </c>
      <c r="M78">
        <f t="shared" si="7"/>
        <v>1.1192419731774522E-2</v>
      </c>
      <c r="N78">
        <f t="shared" si="7"/>
        <v>1.3944569835464115E-2</v>
      </c>
      <c r="O78">
        <f t="shared" si="7"/>
        <v>1.9082065497551138E-2</v>
      </c>
      <c r="P78">
        <f t="shared" si="7"/>
        <v>2.7267137138033776E-2</v>
      </c>
      <c r="Q78">
        <f t="shared" si="7"/>
        <v>4.2962055201363487E-2</v>
      </c>
      <c r="R78">
        <f t="shared" si="7"/>
        <v>7.234721397819624E-2</v>
      </c>
      <c r="S78">
        <f t="shared" si="7"/>
        <v>0.12609282578920586</v>
      </c>
      <c r="T78">
        <f t="shared" si="7"/>
        <v>0.22414212412846732</v>
      </c>
      <c r="U78">
        <f t="shared" si="7"/>
        <v>0.40382157346207898</v>
      </c>
      <c r="V78">
        <f t="shared" si="7"/>
        <v>0.73033516343489835</v>
      </c>
      <c r="W78">
        <f t="shared" si="7"/>
        <v>1.3092796007420906</v>
      </c>
      <c r="X78">
        <f t="shared" si="7"/>
        <v>2.2815861137184479</v>
      </c>
      <c r="Y78">
        <f t="shared" si="7"/>
        <v>4.1098803196562752</v>
      </c>
      <c r="Z78">
        <f t="shared" si="7"/>
        <v>7.1746256527182819</v>
      </c>
      <c r="AA78">
        <f t="shared" si="7"/>
        <v>12.304969139944102</v>
      </c>
      <c r="AB78">
        <f t="shared" si="7"/>
        <v>20.061508724103678</v>
      </c>
      <c r="AC78">
        <f t="shared" si="7"/>
        <v>30.568670191641345</v>
      </c>
      <c r="AD78">
        <f t="shared" si="7"/>
        <v>43.117334930435909</v>
      </c>
      <c r="AE78">
        <f t="shared" si="7"/>
        <v>56.286720903865742</v>
      </c>
      <c r="AF78">
        <f t="shared" si="7"/>
        <v>67.8215729195325</v>
      </c>
      <c r="AG78">
        <f t="shared" si="7"/>
        <v>78.171681342383152</v>
      </c>
      <c r="AH78">
        <f t="shared" si="7"/>
        <v>85.047716444004493</v>
      </c>
      <c r="AI78">
        <f t="shared" si="7"/>
        <v>85.449372304507662</v>
      </c>
      <c r="AJ78">
        <f t="shared" si="7"/>
        <v>87.895470070454053</v>
      </c>
      <c r="AK78">
        <f t="shared" si="7"/>
        <v>89.356310927719434</v>
      </c>
      <c r="AL78">
        <f t="shared" si="7"/>
        <v>90.212590469989081</v>
      </c>
      <c r="AM78">
        <f t="shared" si="7"/>
        <v>90.709014003001712</v>
      </c>
      <c r="AN78">
        <f t="shared" si="7"/>
        <v>90.994979722908454</v>
      </c>
      <c r="AO78">
        <f t="shared" si="7"/>
        <v>91.159104737526917</v>
      </c>
      <c r="AP78">
        <f t="shared" si="7"/>
        <v>91.253102193828653</v>
      </c>
      <c r="AQ78">
        <f t="shared" si="7"/>
        <v>91.306871023473036</v>
      </c>
      <c r="AR78">
        <f t="shared" si="7"/>
        <v>91.337606759798561</v>
      </c>
      <c r="AS78">
        <f t="shared" si="7"/>
        <v>91.355169178255153</v>
      </c>
      <c r="AT78">
        <f t="shared" si="7"/>
        <v>91.36520207948044</v>
      </c>
      <c r="AU78">
        <f t="shared" si="7"/>
        <v>91.370932843019361</v>
      </c>
      <c r="AV78">
        <f t="shared" si="7"/>
        <v>91.374205995995581</v>
      </c>
      <c r="AW78">
        <f t="shared" si="7"/>
        <v>91.376075393941505</v>
      </c>
      <c r="AX78">
        <f t="shared" si="7"/>
        <v>91.37714303860875</v>
      </c>
      <c r="AY78">
        <f t="shared" si="7"/>
        <v>91.377752780062067</v>
      </c>
      <c r="AZ78">
        <f t="shared" si="7"/>
        <v>91.378101006137598</v>
      </c>
      <c r="BA78">
        <f t="shared" si="7"/>
        <v>91.378299878715055</v>
      </c>
      <c r="BB78">
        <f t="shared" si="7"/>
        <v>91.378413454932527</v>
      </c>
      <c r="BC78">
        <f t="shared" si="7"/>
        <v>91.378478318265749</v>
      </c>
      <c r="BD78">
        <f t="shared" si="7"/>
        <v>91.378515361658856</v>
      </c>
      <c r="BE78">
        <f t="shared" si="7"/>
        <v>91.378536517098283</v>
      </c>
      <c r="BF78">
        <f t="shared" si="7"/>
        <v>91.378548598942231</v>
      </c>
      <c r="BG78">
        <f t="shared" si="7"/>
        <v>91.378555498866533</v>
      </c>
      <c r="BH78">
        <f t="shared" si="7"/>
        <v>91.378559439403347</v>
      </c>
      <c r="BI78">
        <f t="shared" si="7"/>
        <v>91.378561689838136</v>
      </c>
      <c r="BJ78">
        <f t="shared" si="7"/>
        <v>91.378562975058117</v>
      </c>
      <c r="BK78">
        <f t="shared" si="7"/>
        <v>91.378563709045309</v>
      </c>
      <c r="BL78">
        <f t="shared" si="7"/>
        <v>91.378564128224298</v>
      </c>
    </row>
    <row r="81" spans="1:64" x14ac:dyDescent="0.25">
      <c r="N81" t="s">
        <v>23</v>
      </c>
      <c r="P81">
        <f>BL78</f>
        <v>91.378564128224298</v>
      </c>
      <c r="R81" t="s">
        <v>24</v>
      </c>
      <c r="U81">
        <f>((P81*1000)/(365*24))*4</f>
        <v>41.725371748047628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0.5040954286003585</v>
      </c>
      <c r="B99" s="3">
        <v>30.788379131019102</v>
      </c>
      <c r="C99" s="3">
        <v>3.4149726025878284E-2</v>
      </c>
      <c r="G99" t="s">
        <v>5</v>
      </c>
    </row>
    <row r="100" spans="1:64" x14ac:dyDescent="0.25">
      <c r="E100" t="s">
        <v>4</v>
      </c>
      <c r="F100">
        <f>SUM(J100:AH100)</f>
        <v>0.11528030760752536</v>
      </c>
      <c r="I100">
        <v>0</v>
      </c>
      <c r="J100">
        <f>(J101-J97)^2</f>
        <v>1.2058346304948595E-10</v>
      </c>
      <c r="K100">
        <f t="shared" ref="K100:AH100" si="8">(K101-K97)^2</f>
        <v>3.1716228340893005E-10</v>
      </c>
      <c r="L100">
        <f t="shared" si="8"/>
        <v>8.3429361408763002E-10</v>
      </c>
      <c r="M100">
        <f t="shared" si="8"/>
        <v>2.2330235675165128E-9</v>
      </c>
      <c r="N100">
        <f t="shared" si="8"/>
        <v>3.3129803149583295E-6</v>
      </c>
      <c r="O100">
        <f t="shared" si="8"/>
        <v>8.7795174154501681E-6</v>
      </c>
      <c r="P100">
        <f t="shared" si="8"/>
        <v>3.5635690774772622E-5</v>
      </c>
      <c r="Q100">
        <f t="shared" si="8"/>
        <v>6.7519881969732831E-5</v>
      </c>
      <c r="R100">
        <f t="shared" si="8"/>
        <v>5.4096159197845545E-5</v>
      </c>
      <c r="S100">
        <f t="shared" si="8"/>
        <v>4.4747440808338131E-5</v>
      </c>
      <c r="T100">
        <f t="shared" si="8"/>
        <v>4.7939217276922206E-5</v>
      </c>
      <c r="U100">
        <f t="shared" si="8"/>
        <v>5.2895566187765652E-5</v>
      </c>
      <c r="V100">
        <f t="shared" si="8"/>
        <v>6.8932894944998434E-6</v>
      </c>
      <c r="W100">
        <f t="shared" si="8"/>
        <v>3.8345670028531841E-6</v>
      </c>
      <c r="X100">
        <f t="shared" si="8"/>
        <v>2.3490623992054201E-5</v>
      </c>
      <c r="Y100">
        <f t="shared" si="8"/>
        <v>1.6435892872645479E-4</v>
      </c>
      <c r="Z100">
        <f t="shared" si="8"/>
        <v>6.0770011507528586E-4</v>
      </c>
      <c r="AA100">
        <f t="shared" si="8"/>
        <v>2.5826107301333179E-3</v>
      </c>
      <c r="AB100">
        <f t="shared" si="8"/>
        <v>5.3279616025102453E-5</v>
      </c>
      <c r="AC100">
        <f t="shared" si="8"/>
        <v>1.7246068166480111E-2</v>
      </c>
      <c r="AD100">
        <f t="shared" si="8"/>
        <v>3.8715045365087276E-2</v>
      </c>
      <c r="AE100">
        <f t="shared" si="8"/>
        <v>3.1897254691303804E-3</v>
      </c>
      <c r="AF100">
        <f t="shared" si="8"/>
        <v>7.1121522014970621E-3</v>
      </c>
      <c r="AG100">
        <f t="shared" si="8"/>
        <v>3.5920843376152069E-2</v>
      </c>
      <c r="AH100">
        <f t="shared" si="8"/>
        <v>9.3393751997201627E-3</v>
      </c>
    </row>
    <row r="101" spans="1:64" x14ac:dyDescent="0.25">
      <c r="G101" t="s">
        <v>6</v>
      </c>
      <c r="J101">
        <f>$I97+$C99*I96*(1/(1+EXP(-$A99*(J98-$B99))))</f>
        <v>1.0981050179718056E-5</v>
      </c>
      <c r="K101">
        <f t="shared" ref="K101:BL101" si="9">$I97+$C99*J96*(1/(1+EXP(-$A99*(K98-$B99))))</f>
        <v>1.7809050603806202E-5</v>
      </c>
      <c r="L101">
        <f t="shared" si="9"/>
        <v>2.888414122122432E-5</v>
      </c>
      <c r="M101">
        <f t="shared" si="9"/>
        <v>4.7254878769461603E-5</v>
      </c>
      <c r="N101">
        <f t="shared" si="9"/>
        <v>7.9840579795734055E-5</v>
      </c>
      <c r="O101">
        <f t="shared" si="9"/>
        <v>1.3697495531168904E-4</v>
      </c>
      <c r="P101">
        <f t="shared" si="9"/>
        <v>2.3043629946269619E-4</v>
      </c>
      <c r="Q101">
        <f t="shared" si="9"/>
        <v>3.8295174836286937E-4</v>
      </c>
      <c r="R101">
        <f t="shared" si="9"/>
        <v>6.5509188720758345E-4</v>
      </c>
      <c r="S101">
        <f t="shared" si="9"/>
        <v>1.1106472055707713E-3</v>
      </c>
      <c r="T101">
        <f t="shared" si="9"/>
        <v>1.8761847744959124E-3</v>
      </c>
      <c r="U101">
        <f t="shared" si="9"/>
        <v>3.2270661911601539E-3</v>
      </c>
      <c r="V101">
        <f t="shared" si="9"/>
        <v>5.4744925262913751E-3</v>
      </c>
      <c r="W101">
        <f t="shared" si="9"/>
        <v>9.2417949538280766E-3</v>
      </c>
      <c r="X101">
        <f t="shared" si="9"/>
        <v>1.4632712699557732E-2</v>
      </c>
      <c r="Y101">
        <f t="shared" si="9"/>
        <v>2.5359254627988277E-2</v>
      </c>
      <c r="Z101">
        <f t="shared" si="9"/>
        <v>4.2767574292026177E-2</v>
      </c>
      <c r="AA101">
        <f t="shared" si="9"/>
        <v>7.1941093248378302E-2</v>
      </c>
      <c r="AB101">
        <f t="shared" si="9"/>
        <v>0.118371911265808</v>
      </c>
      <c r="AC101">
        <f t="shared" si="9"/>
        <v>0.19773501372179431</v>
      </c>
      <c r="AD101">
        <f t="shared" si="9"/>
        <v>0.32714190804241272</v>
      </c>
      <c r="AE101">
        <f t="shared" si="9"/>
        <v>0.55048604539988066</v>
      </c>
      <c r="AF101">
        <f t="shared" si="9"/>
        <v>0.91340867695187045</v>
      </c>
      <c r="AG101">
        <f t="shared" si="9"/>
        <v>1.5291713487995162</v>
      </c>
      <c r="AH101">
        <f t="shared" si="9"/>
        <v>2.5019481781325408</v>
      </c>
      <c r="AI101">
        <f t="shared" si="9"/>
        <v>3.9182724773347513</v>
      </c>
      <c r="AJ101">
        <f t="shared" si="9"/>
        <v>6.155293640577101</v>
      </c>
      <c r="AK101">
        <f t="shared" si="9"/>
        <v>9.3954638191131945</v>
      </c>
      <c r="AL101">
        <f t="shared" si="9"/>
        <v>13.775837972933202</v>
      </c>
      <c r="AM101">
        <f t="shared" si="9"/>
        <v>19.176317637076565</v>
      </c>
      <c r="AN101">
        <f t="shared" si="9"/>
        <v>25.126323487020457</v>
      </c>
      <c r="AO101">
        <f t="shared" si="9"/>
        <v>30.921831723573206</v>
      </c>
      <c r="AP101">
        <f t="shared" si="9"/>
        <v>35.927522096173526</v>
      </c>
      <c r="AQ101">
        <f t="shared" si="9"/>
        <v>39.821470579763137</v>
      </c>
      <c r="AR101">
        <f t="shared" si="9"/>
        <v>42.611191447415678</v>
      </c>
      <c r="AS101">
        <f t="shared" si="9"/>
        <v>44.49405831601814</v>
      </c>
      <c r="AT101">
        <f t="shared" si="9"/>
        <v>45.714231557747105</v>
      </c>
      <c r="AU101">
        <f t="shared" si="9"/>
        <v>46.484246962946052</v>
      </c>
      <c r="AV101">
        <f t="shared" si="9"/>
        <v>46.962072527980034</v>
      </c>
      <c r="AW101">
        <f t="shared" si="9"/>
        <v>47.25549273224437</v>
      </c>
      <c r="AX101">
        <f t="shared" si="9"/>
        <v>47.434516782299021</v>
      </c>
      <c r="AY101">
        <f t="shared" si="9"/>
        <v>47.543315225507605</v>
      </c>
      <c r="AZ101">
        <f t="shared" si="9"/>
        <v>47.609277242313574</v>
      </c>
      <c r="BA101">
        <f t="shared" si="9"/>
        <v>47.649210460367975</v>
      </c>
      <c r="BB101">
        <f t="shared" si="9"/>
        <v>47.67336466061878</v>
      </c>
      <c r="BC101">
        <f t="shared" si="9"/>
        <v>47.687966914606683</v>
      </c>
      <c r="BD101">
        <f t="shared" si="9"/>
        <v>47.696791765960469</v>
      </c>
      <c r="BE101">
        <f t="shared" si="9"/>
        <v>47.702124015255379</v>
      </c>
      <c r="BF101">
        <f t="shared" si="9"/>
        <v>47.705345547335405</v>
      </c>
      <c r="BG101">
        <f t="shared" si="9"/>
        <v>47.707291730194882</v>
      </c>
      <c r="BH101">
        <f t="shared" si="9"/>
        <v>47.708467402261668</v>
      </c>
      <c r="BI101">
        <f t="shared" si="9"/>
        <v>47.709177597087773</v>
      </c>
      <c r="BJ101">
        <f t="shared" si="9"/>
        <v>47.709606601749279</v>
      </c>
      <c r="BK101">
        <f t="shared" si="9"/>
        <v>47.709865746497726</v>
      </c>
      <c r="BL101">
        <f t="shared" si="9"/>
        <v>47.710022284696862</v>
      </c>
    </row>
    <row r="104" spans="1:64" x14ac:dyDescent="0.25">
      <c r="N104" t="s">
        <v>23</v>
      </c>
      <c r="P104">
        <f>BL101</f>
        <v>47.710022284696862</v>
      </c>
      <c r="R104" t="s">
        <v>24</v>
      </c>
      <c r="U104">
        <f>((P104*1000)/(365*24))*4</f>
        <v>21.785398303514548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0.29952159231824227</v>
      </c>
      <c r="B122" s="3">
        <v>23.920493858919883</v>
      </c>
      <c r="C122" s="3">
        <v>4.3506847696006046E-2</v>
      </c>
      <c r="G122" t="s">
        <v>5</v>
      </c>
    </row>
    <row r="123" spans="1:64" x14ac:dyDescent="0.25">
      <c r="E123" t="s">
        <v>4</v>
      </c>
      <c r="F123">
        <f>SUM(J123:AH123)</f>
        <v>6.8197986016201391</v>
      </c>
      <c r="I123">
        <v>0</v>
      </c>
      <c r="J123">
        <f>(J124-J120)^2</f>
        <v>2.4497160686562272E-4</v>
      </c>
      <c r="K123">
        <f t="shared" ref="K123:AH123" si="10">(K124-K120)^2</f>
        <v>5.0534818840305973E-4</v>
      </c>
      <c r="L123">
        <f t="shared" si="10"/>
        <v>1.0096279796799744E-3</v>
      </c>
      <c r="M123">
        <f t="shared" si="10"/>
        <v>1.0057089914187456E-3</v>
      </c>
      <c r="N123">
        <f t="shared" si="10"/>
        <v>1.1328587805980232E-2</v>
      </c>
      <c r="O123">
        <f t="shared" si="10"/>
        <v>0.10280714255366366</v>
      </c>
      <c r="P123">
        <f t="shared" si="10"/>
        <v>9.797226652022703E-2</v>
      </c>
      <c r="Q123">
        <f t="shared" si="10"/>
        <v>0.12379436479392425</v>
      </c>
      <c r="R123">
        <f t="shared" si="10"/>
        <v>0.26299735019103848</v>
      </c>
      <c r="S123">
        <f t="shared" si="10"/>
        <v>0.17536134683739191</v>
      </c>
      <c r="T123">
        <f t="shared" si="10"/>
        <v>0.12376423122305623</v>
      </c>
      <c r="U123">
        <f t="shared" si="10"/>
        <v>0.10045538067204932</v>
      </c>
      <c r="V123">
        <f t="shared" si="10"/>
        <v>0.11640733821622502</v>
      </c>
      <c r="W123">
        <f t="shared" si="10"/>
        <v>7.2067628003508993E-2</v>
      </c>
      <c r="X123">
        <f t="shared" si="10"/>
        <v>0.26341768736369042</v>
      </c>
      <c r="Y123">
        <f t="shared" si="10"/>
        <v>1.317711600269394E-2</v>
      </c>
      <c r="Z123">
        <f t="shared" si="10"/>
        <v>0.71035144013769069</v>
      </c>
      <c r="AA123">
        <f t="shared" si="10"/>
        <v>0.9330873819394615</v>
      </c>
      <c r="AB123">
        <f t="shared" si="10"/>
        <v>0.95781923839600058</v>
      </c>
      <c r="AC123">
        <f t="shared" si="10"/>
        <v>1.0335742223682816</v>
      </c>
      <c r="AD123">
        <f t="shared" si="10"/>
        <v>1.1576241044977076</v>
      </c>
      <c r="AE123">
        <f t="shared" si="10"/>
        <v>6.2825284649659747E-4</v>
      </c>
      <c r="AF123">
        <f t="shared" si="10"/>
        <v>0.51904789011756403</v>
      </c>
      <c r="AG123">
        <f t="shared" si="10"/>
        <v>4.1283786110567676E-2</v>
      </c>
      <c r="AH123">
        <f t="shared" si="10"/>
        <v>6.6188256551629222E-5</v>
      </c>
    </row>
    <row r="124" spans="1:64" x14ac:dyDescent="0.25">
      <c r="G124" t="s">
        <v>6</v>
      </c>
      <c r="J124">
        <f>$I120+$C122*I119*(1/(1+EXP(-$A122*(J121-$B122))))</f>
        <v>2.2751568830811263E-2</v>
      </c>
      <c r="K124">
        <f t="shared" ref="K124:BL124" si="11">$I120+$C122*J119*(1/(1+EXP(-$A122*(K121-$B122))))</f>
        <v>2.9679950809622779E-2</v>
      </c>
      <c r="L124">
        <f t="shared" si="11"/>
        <v>3.937464365937051E-2</v>
      </c>
      <c r="M124">
        <f t="shared" si="11"/>
        <v>5.1512915214762985E-2</v>
      </c>
      <c r="N124">
        <f t="shared" si="11"/>
        <v>6.9064161082931119E-2</v>
      </c>
      <c r="O124">
        <f t="shared" si="11"/>
        <v>9.4944470849433707E-2</v>
      </c>
      <c r="P124">
        <f t="shared" si="11"/>
        <v>0.13057878196006542</v>
      </c>
      <c r="Q124">
        <f t="shared" si="11"/>
        <v>0.18375476629149615</v>
      </c>
      <c r="R124">
        <f t="shared" si="11"/>
        <v>0.25544783234815227</v>
      </c>
      <c r="S124">
        <f t="shared" si="11"/>
        <v>0.36162042848316123</v>
      </c>
      <c r="T124">
        <f t="shared" si="11"/>
        <v>0.50076419727568344</v>
      </c>
      <c r="U124">
        <f t="shared" si="11"/>
        <v>0.69927639540640851</v>
      </c>
      <c r="V124">
        <f t="shared" si="11"/>
        <v>0.97059293495164645</v>
      </c>
      <c r="W124">
        <f t="shared" si="11"/>
        <v>1.3207767943286997</v>
      </c>
      <c r="X124">
        <f t="shared" si="11"/>
        <v>1.7713401062292231</v>
      </c>
      <c r="Y124">
        <f t="shared" si="11"/>
        <v>2.5012955592945647</v>
      </c>
      <c r="Z124">
        <f t="shared" si="11"/>
        <v>3.358453733369517</v>
      </c>
      <c r="AA124">
        <f t="shared" si="11"/>
        <v>4.5594117853083302</v>
      </c>
      <c r="AB124">
        <f t="shared" si="11"/>
        <v>6.0387552333572083</v>
      </c>
      <c r="AC124">
        <f t="shared" si="11"/>
        <v>7.8940377581231154</v>
      </c>
      <c r="AD124">
        <f t="shared" si="11"/>
        <v>10.100441258520927</v>
      </c>
      <c r="AE124">
        <f t="shared" si="11"/>
        <v>12.482839068244331</v>
      </c>
      <c r="AF124">
        <f t="shared" si="11"/>
        <v>15.491173134966186</v>
      </c>
      <c r="AG124">
        <f t="shared" si="11"/>
        <v>18.654545014235925</v>
      </c>
      <c r="AH124">
        <f t="shared" si="11"/>
        <v>21.797978685046143</v>
      </c>
      <c r="AI124">
        <f t="shared" si="11"/>
        <v>23.902096599614815</v>
      </c>
      <c r="AJ124">
        <f t="shared" si="11"/>
        <v>26.27595023780616</v>
      </c>
      <c r="AK124">
        <f t="shared" si="11"/>
        <v>28.363906634100946</v>
      </c>
      <c r="AL124">
        <f t="shared" si="11"/>
        <v>30.139014795039124</v>
      </c>
      <c r="AM124">
        <f t="shared" si="11"/>
        <v>31.60505062120744</v>
      </c>
      <c r="AN124">
        <f t="shared" si="11"/>
        <v>32.787127323391822</v>
      </c>
      <c r="AO124">
        <f t="shared" si="11"/>
        <v>33.72194439798141</v>
      </c>
      <c r="AP124">
        <f t="shared" si="11"/>
        <v>34.449951023464884</v>
      </c>
      <c r="AQ124">
        <f t="shared" si="11"/>
        <v>35.010145799222187</v>
      </c>
      <c r="AR124">
        <f t="shared" si="11"/>
        <v>35.437248261353602</v>
      </c>
      <c r="AS124">
        <f t="shared" si="11"/>
        <v>35.760591598342458</v>
      </c>
      <c r="AT124">
        <f t="shared" si="11"/>
        <v>36.004078873943463</v>
      </c>
      <c r="AU124">
        <f t="shared" si="11"/>
        <v>36.186695716854992</v>
      </c>
      <c r="AV124">
        <f t="shared" si="11"/>
        <v>36.323246399571651</v>
      </c>
      <c r="AW124">
        <f t="shared" si="11"/>
        <v>36.425120988768995</v>
      </c>
      <c r="AX124">
        <f t="shared" si="11"/>
        <v>36.500997217229596</v>
      </c>
      <c r="AY124">
        <f t="shared" si="11"/>
        <v>36.557438931112799</v>
      </c>
      <c r="AZ124">
        <f t="shared" si="11"/>
        <v>36.599384769093213</v>
      </c>
      <c r="BA124">
        <f t="shared" si="11"/>
        <v>36.63053605369975</v>
      </c>
      <c r="BB124">
        <f t="shared" si="11"/>
        <v>36.653658780298748</v>
      </c>
      <c r="BC124">
        <f t="shared" si="11"/>
        <v>36.670815562815093</v>
      </c>
      <c r="BD124">
        <f t="shared" si="11"/>
        <v>36.683542071053935</v>
      </c>
      <c r="BE124">
        <f t="shared" si="11"/>
        <v>36.692980314004984</v>
      </c>
      <c r="BF124">
        <f t="shared" si="11"/>
        <v>36.699978817135566</v>
      </c>
      <c r="BG124">
        <f t="shared" si="11"/>
        <v>36.705167639882973</v>
      </c>
      <c r="BH124">
        <f t="shared" si="11"/>
        <v>36.709014400752068</v>
      </c>
      <c r="BI124">
        <f t="shared" si="11"/>
        <v>36.711866035357758</v>
      </c>
      <c r="BJ124">
        <f t="shared" si="11"/>
        <v>36.713979875071537</v>
      </c>
      <c r="BK124">
        <f t="shared" si="11"/>
        <v>36.715546752504601</v>
      </c>
      <c r="BL124">
        <f t="shared" si="11"/>
        <v>36.716708165626748</v>
      </c>
    </row>
    <row r="127" spans="1:64" x14ac:dyDescent="0.25">
      <c r="N127" t="s">
        <v>23</v>
      </c>
      <c r="P127">
        <f>BL124</f>
        <v>36.716708165626748</v>
      </c>
      <c r="R127" t="s">
        <v>24</v>
      </c>
      <c r="U127">
        <f>((P127*1000)/(365*24))*4</f>
        <v>16.765620166952854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0.27780728413969086</v>
      </c>
      <c r="B145" s="3">
        <v>20.795708345904078</v>
      </c>
      <c r="C145" s="3">
        <v>5.8996962888597293E-2</v>
      </c>
      <c r="G145" t="s">
        <v>5</v>
      </c>
    </row>
    <row r="146" spans="1:64" x14ac:dyDescent="0.25">
      <c r="E146" t="s">
        <v>4</v>
      </c>
      <c r="F146">
        <f>SUM(J146:AH146)</f>
        <v>2117.2907491864153</v>
      </c>
      <c r="I146">
        <v>0</v>
      </c>
      <c r="J146">
        <f>(J147-J143)^2</f>
        <v>0.89527223956357593</v>
      </c>
      <c r="K146">
        <f t="shared" ref="K146:AH146" si="12">(K147-K143)^2</f>
        <v>1.0796481839316561</v>
      </c>
      <c r="L146">
        <f t="shared" si="12"/>
        <v>1.4270880002465776</v>
      </c>
      <c r="M146">
        <f t="shared" si="12"/>
        <v>1.4050393720343166</v>
      </c>
      <c r="N146">
        <f t="shared" si="12"/>
        <v>2.1955424195845015</v>
      </c>
      <c r="O146">
        <f t="shared" si="12"/>
        <v>2.8371671384845412</v>
      </c>
      <c r="P146">
        <f t="shared" si="12"/>
        <v>7.0445419017610931</v>
      </c>
      <c r="Q146">
        <f t="shared" si="12"/>
        <v>12.886042779369738</v>
      </c>
      <c r="R146">
        <f t="shared" si="12"/>
        <v>8.269154174820267</v>
      </c>
      <c r="S146">
        <f t="shared" si="12"/>
        <v>22.028557318402424</v>
      </c>
      <c r="T146">
        <f t="shared" si="12"/>
        <v>18.467636923717443</v>
      </c>
      <c r="U146">
        <f t="shared" si="12"/>
        <v>48.447902587632747</v>
      </c>
      <c r="V146">
        <f t="shared" si="12"/>
        <v>57.993639650272002</v>
      </c>
      <c r="W146">
        <f t="shared" si="12"/>
        <v>8.5156754997329571</v>
      </c>
      <c r="X146">
        <f t="shared" si="12"/>
        <v>39.538796698016135</v>
      </c>
      <c r="Y146">
        <f t="shared" si="12"/>
        <v>114.8170654074153</v>
      </c>
      <c r="Z146">
        <f t="shared" si="12"/>
        <v>128.16050258873659</v>
      </c>
      <c r="AA146">
        <f t="shared" si="12"/>
        <v>222.13620858588388</v>
      </c>
      <c r="AB146">
        <f t="shared" si="12"/>
        <v>30.923233807706701</v>
      </c>
      <c r="AC146">
        <f t="shared" si="12"/>
        <v>860.55957488476201</v>
      </c>
      <c r="AD146">
        <f t="shared" si="12"/>
        <v>41.323568342739108</v>
      </c>
      <c r="AE146">
        <f t="shared" si="12"/>
        <v>90.565258276645551</v>
      </c>
      <c r="AF146">
        <f t="shared" si="12"/>
        <v>330.80779724033658</v>
      </c>
      <c r="AG146">
        <f t="shared" si="12"/>
        <v>61.438748435048936</v>
      </c>
      <c r="AH146">
        <f t="shared" si="12"/>
        <v>3.5270867295708794</v>
      </c>
    </row>
    <row r="147" spans="1:64" x14ac:dyDescent="0.25">
      <c r="G147" t="s">
        <v>6</v>
      </c>
      <c r="J147">
        <f>$I143+$C145*I142*(1/(1+EXP(-$A145*(J144-$B145))))</f>
        <v>1.9373933350464367</v>
      </c>
      <c r="K147">
        <f t="shared" ref="K147:BL147" si="13">$I143+$C145*J142*(1/(1+EXP(-$A145*(K144-$B145))))</f>
        <v>2.2530112446642603</v>
      </c>
      <c r="L147">
        <f t="shared" si="13"/>
        <v>2.6841580521578194</v>
      </c>
      <c r="M147">
        <f t="shared" si="13"/>
        <v>3.2385925734808478</v>
      </c>
      <c r="N147">
        <f t="shared" si="13"/>
        <v>4.0456832651429906</v>
      </c>
      <c r="O147">
        <f t="shared" si="13"/>
        <v>5.2017986658903004</v>
      </c>
      <c r="P147">
        <f t="shared" si="13"/>
        <v>6.7211688377776415</v>
      </c>
      <c r="Q147">
        <f t="shared" si="13"/>
        <v>8.9305893227398236</v>
      </c>
      <c r="R147">
        <f t="shared" si="13"/>
        <v>12.062307104005789</v>
      </c>
      <c r="S147">
        <f t="shared" si="13"/>
        <v>16.71265259865331</v>
      </c>
      <c r="T147">
        <f t="shared" si="13"/>
        <v>22.867205989395764</v>
      </c>
      <c r="U147">
        <f t="shared" si="13"/>
        <v>31.56358417173854</v>
      </c>
      <c r="V147">
        <f t="shared" si="13"/>
        <v>43.69525011241717</v>
      </c>
      <c r="W147">
        <f t="shared" si="13"/>
        <v>57.766141310239519</v>
      </c>
      <c r="X147">
        <f t="shared" si="13"/>
        <v>75.196208262615116</v>
      </c>
      <c r="Y147">
        <f t="shared" si="13"/>
        <v>102.83581509784936</v>
      </c>
      <c r="Z147">
        <f t="shared" si="13"/>
        <v>136.40278053755731</v>
      </c>
      <c r="AA147">
        <f t="shared" si="13"/>
        <v>173.56790884017161</v>
      </c>
      <c r="AB147">
        <f t="shared" si="13"/>
        <v>219.83355337257666</v>
      </c>
      <c r="AC147">
        <f t="shared" si="13"/>
        <v>272.39534896523338</v>
      </c>
      <c r="AD147">
        <f t="shared" si="13"/>
        <v>317.63595456703331</v>
      </c>
      <c r="AE147">
        <f t="shared" si="13"/>
        <v>377.5812001506859</v>
      </c>
      <c r="AF147">
        <f t="shared" si="13"/>
        <v>443.76363564320985</v>
      </c>
      <c r="AG147">
        <f t="shared" si="13"/>
        <v>517.20659443517388</v>
      </c>
      <c r="AH147">
        <f t="shared" si="13"/>
        <v>574.51416003548047</v>
      </c>
      <c r="AI147">
        <f t="shared" si="13"/>
        <v>618.00912642809135</v>
      </c>
      <c r="AJ147">
        <f t="shared" si="13"/>
        <v>647.91939156907472</v>
      </c>
      <c r="AK147">
        <f t="shared" si="13"/>
        <v>672.57878731827384</v>
      </c>
      <c r="AL147">
        <f t="shared" si="13"/>
        <v>692.54557340585279</v>
      </c>
      <c r="AM147">
        <f t="shared" si="13"/>
        <v>708.47785095903657</v>
      </c>
      <c r="AN147">
        <f t="shared" si="13"/>
        <v>721.04302056980816</v>
      </c>
      <c r="AO147">
        <f t="shared" si="13"/>
        <v>730.86158816415798</v>
      </c>
      <c r="AP147">
        <f t="shared" si="13"/>
        <v>738.47870713140344</v>
      </c>
      <c r="AQ147">
        <f t="shared" si="13"/>
        <v>744.3549210123598</v>
      </c>
      <c r="AR147">
        <f t="shared" si="13"/>
        <v>748.86853270445476</v>
      </c>
      <c r="AS147">
        <f t="shared" si="13"/>
        <v>752.32399225621316</v>
      </c>
      <c r="AT147">
        <f t="shared" si="13"/>
        <v>754.9626361214772</v>
      </c>
      <c r="AU147">
        <f t="shared" si="13"/>
        <v>756.97362851575519</v>
      </c>
      <c r="AV147">
        <f t="shared" si="13"/>
        <v>758.50399585649291</v>
      </c>
      <c r="AW147">
        <f t="shared" si="13"/>
        <v>759.66729251859192</v>
      </c>
      <c r="AX147">
        <f t="shared" si="13"/>
        <v>760.55080441016196</v>
      </c>
      <c r="AY147">
        <f t="shared" si="13"/>
        <v>761.2213851752532</v>
      </c>
      <c r="AZ147">
        <f t="shared" si="13"/>
        <v>761.73010047804212</v>
      </c>
      <c r="BA147">
        <f t="shared" si="13"/>
        <v>762.11587666141077</v>
      </c>
      <c r="BB147">
        <f t="shared" si="13"/>
        <v>762.40834060557427</v>
      </c>
      <c r="BC147">
        <f t="shared" si="13"/>
        <v>762.63001497327571</v>
      </c>
      <c r="BD147">
        <f t="shared" si="13"/>
        <v>762.79800656511361</v>
      </c>
      <c r="BE147">
        <f t="shared" si="13"/>
        <v>762.9252999237807</v>
      </c>
      <c r="BF147">
        <f t="shared" si="13"/>
        <v>763.02174568127828</v>
      </c>
      <c r="BG147">
        <f t="shared" si="13"/>
        <v>763.09481407916212</v>
      </c>
      <c r="BH147">
        <f t="shared" si="13"/>
        <v>763.1501685382442</v>
      </c>
      <c r="BI147">
        <f t="shared" si="13"/>
        <v>763.19210172683006</v>
      </c>
      <c r="BJ147">
        <f t="shared" si="13"/>
        <v>763.22386678951671</v>
      </c>
      <c r="BK147">
        <f t="shared" si="13"/>
        <v>763.247928769444</v>
      </c>
      <c r="BL147">
        <f t="shared" si="13"/>
        <v>763.26615535370604</v>
      </c>
    </row>
    <row r="150" spans="1:64" x14ac:dyDescent="0.25">
      <c r="N150" t="s">
        <v>23</v>
      </c>
      <c r="P150">
        <f>BL147</f>
        <v>763.26615535370604</v>
      </c>
      <c r="R150" t="s">
        <v>24</v>
      </c>
      <c r="U150">
        <f>((P150*1000)/(365*24))*4</f>
        <v>348.52335860899819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0.25047878303006577</v>
      </c>
      <c r="B168" s="3">
        <v>33.057791255488091</v>
      </c>
      <c r="C168" s="3">
        <v>1.3226861732963375E-2</v>
      </c>
      <c r="G168" t="s">
        <v>5</v>
      </c>
    </row>
    <row r="169" spans="1:64" x14ac:dyDescent="0.25">
      <c r="E169" t="s">
        <v>4</v>
      </c>
      <c r="F169">
        <f>SUM(J169:AH169)</f>
        <v>0.17944510546452988</v>
      </c>
      <c r="I169">
        <v>0</v>
      </c>
      <c r="J169">
        <f>(J170-J166)^2</f>
        <v>2.236416441359987E-6</v>
      </c>
      <c r="K169">
        <f t="shared" ref="K169:AH169" si="14">(K170-K166)^2</f>
        <v>3.0688661080065744E-10</v>
      </c>
      <c r="L169">
        <f t="shared" si="14"/>
        <v>5.8855247579621356E-7</v>
      </c>
      <c r="M169">
        <f t="shared" si="14"/>
        <v>1.100204042836001E-3</v>
      </c>
      <c r="N169">
        <f t="shared" si="14"/>
        <v>1.1116028925834917E-3</v>
      </c>
      <c r="O169">
        <f t="shared" si="14"/>
        <v>1.491143165713628E-3</v>
      </c>
      <c r="P169">
        <f t="shared" si="14"/>
        <v>1.1297573884267696E-3</v>
      </c>
      <c r="Q169">
        <f t="shared" si="14"/>
        <v>7.9717640854066909E-4</v>
      </c>
      <c r="R169">
        <f t="shared" si="14"/>
        <v>1.7939546361595302E-3</v>
      </c>
      <c r="S169">
        <f t="shared" si="14"/>
        <v>3.6534336353026857E-3</v>
      </c>
      <c r="T169">
        <f t="shared" si="14"/>
        <v>1.0894066180785191E-2</v>
      </c>
      <c r="U169">
        <f t="shared" si="14"/>
        <v>1.1607455745992045E-2</v>
      </c>
      <c r="V169">
        <f t="shared" si="14"/>
        <v>2.1132638846457528E-2</v>
      </c>
      <c r="W169">
        <f t="shared" si="14"/>
        <v>2.4012567407088195E-2</v>
      </c>
      <c r="X169">
        <f t="shared" si="14"/>
        <v>1.1330701983038101E-2</v>
      </c>
      <c r="Y169">
        <f t="shared" si="14"/>
        <v>4.3380661014171418E-3</v>
      </c>
      <c r="Z169">
        <f t="shared" si="14"/>
        <v>7.2003161287078401E-5</v>
      </c>
      <c r="AA169">
        <f t="shared" si="14"/>
        <v>3.0433224879073367E-3</v>
      </c>
      <c r="AB169">
        <f t="shared" si="14"/>
        <v>2.4598628355534492E-2</v>
      </c>
      <c r="AC169">
        <f t="shared" si="14"/>
        <v>1.6400572061882227E-2</v>
      </c>
      <c r="AD169">
        <f t="shared" si="14"/>
        <v>3.3807831239757748E-5</v>
      </c>
      <c r="AE169">
        <f t="shared" si="14"/>
        <v>9.5828419156140116E-3</v>
      </c>
      <c r="AF169">
        <f t="shared" si="14"/>
        <v>2.6661596729051551E-2</v>
      </c>
      <c r="AG169">
        <f t="shared" si="14"/>
        <v>2.913796687341548E-3</v>
      </c>
      <c r="AH169">
        <f t="shared" si="14"/>
        <v>1.7429425245271499E-3</v>
      </c>
    </row>
    <row r="170" spans="1:64" x14ac:dyDescent="0.25">
      <c r="G170" t="s">
        <v>6</v>
      </c>
      <c r="J170">
        <f>$I166+$C168*I165*(1/(1+EXP(-$A168*(J167-$B168))))</f>
        <v>2.4954652925962498E-3</v>
      </c>
      <c r="K170">
        <f t="shared" ref="K170:BL170" si="15">$I166+$C168*J165*(1/(1+EXP(-$A168*(K167-$B168))))</f>
        <v>3.0175181794373919E-3</v>
      </c>
      <c r="L170">
        <f t="shared" si="15"/>
        <v>3.7671717381370443E-3</v>
      </c>
      <c r="M170">
        <f t="shared" si="15"/>
        <v>4.8306761775884135E-3</v>
      </c>
      <c r="N170">
        <f t="shared" si="15"/>
        <v>6.1592907606408034E-3</v>
      </c>
      <c r="O170">
        <f t="shared" si="15"/>
        <v>8.0846770606067889E-3</v>
      </c>
      <c r="P170">
        <f t="shared" si="15"/>
        <v>1.0688136195284123E-2</v>
      </c>
      <c r="Q170">
        <f t="shared" si="15"/>
        <v>1.4365687390328258E-2</v>
      </c>
      <c r="R170">
        <f t="shared" si="15"/>
        <v>1.9044898345541298E-2</v>
      </c>
      <c r="S170">
        <f t="shared" si="15"/>
        <v>2.5556359844044099E-2</v>
      </c>
      <c r="T170">
        <f t="shared" si="15"/>
        <v>3.5025356619602321E-2</v>
      </c>
      <c r="U170">
        <f t="shared" si="15"/>
        <v>4.7262096985359672E-2</v>
      </c>
      <c r="V170">
        <f t="shared" si="15"/>
        <v>6.4729305406978521E-2</v>
      </c>
      <c r="W170">
        <f t="shared" si="15"/>
        <v>8.554011032822656E-2</v>
      </c>
      <c r="X170">
        <f t="shared" si="15"/>
        <v>0.11575422984900668</v>
      </c>
      <c r="Y170">
        <f t="shared" si="15"/>
        <v>0.15993600299543656</v>
      </c>
      <c r="Z170">
        <f t="shared" si="15"/>
        <v>0.20811453234717861</v>
      </c>
      <c r="AA170">
        <f t="shared" si="15"/>
        <v>0.28325531660630732</v>
      </c>
      <c r="AB170">
        <f t="shared" si="15"/>
        <v>0.37411749870977812</v>
      </c>
      <c r="AC170">
        <f t="shared" si="15"/>
        <v>0.50985371825558445</v>
      </c>
      <c r="AD170">
        <f t="shared" si="15"/>
        <v>0.68381445020958631</v>
      </c>
      <c r="AE170">
        <f t="shared" si="15"/>
        <v>0.89322099106982145</v>
      </c>
      <c r="AF170">
        <f t="shared" si="15"/>
        <v>1.1743662080025958</v>
      </c>
      <c r="AG170">
        <f t="shared" si="15"/>
        <v>1.498101809842544</v>
      </c>
      <c r="AH170">
        <f t="shared" si="15"/>
        <v>1.9459278427918825</v>
      </c>
      <c r="AI170">
        <f t="shared" si="15"/>
        <v>2.441107727679749</v>
      </c>
      <c r="AJ170">
        <f t="shared" si="15"/>
        <v>3.0107438051993674</v>
      </c>
      <c r="AK170">
        <f t="shared" si="15"/>
        <v>3.6791422955475861</v>
      </c>
      <c r="AL170">
        <f t="shared" si="15"/>
        <v>4.4478834354553145</v>
      </c>
      <c r="AM170">
        <f t="shared" si="15"/>
        <v>5.3119382520445813</v>
      </c>
      <c r="AN170">
        <f t="shared" si="15"/>
        <v>6.2583867717565029</v>
      </c>
      <c r="AO170">
        <f t="shared" si="15"/>
        <v>7.266231553043017</v>
      </c>
      <c r="AP170">
        <f t="shared" si="15"/>
        <v>8.3077041333616428</v>
      </c>
      <c r="AQ170">
        <f t="shared" si="15"/>
        <v>9.3510566525251217</v>
      </c>
      <c r="AR170">
        <f t="shared" si="15"/>
        <v>10.364313144155432</v>
      </c>
      <c r="AS170">
        <f t="shared" si="15"/>
        <v>11.319077657235484</v>
      </c>
      <c r="AT170">
        <f t="shared" si="15"/>
        <v>12.193473131966108</v>
      </c>
      <c r="AU170">
        <f t="shared" si="15"/>
        <v>12.973629567966787</v>
      </c>
      <c r="AV170">
        <f t="shared" si="15"/>
        <v>13.653655487562411</v>
      </c>
      <c r="AW170">
        <f t="shared" si="15"/>
        <v>14.234454979931837</v>
      </c>
      <c r="AX170">
        <f t="shared" si="15"/>
        <v>14.72194210273895</v>
      </c>
      <c r="AY170">
        <f t="shared" si="15"/>
        <v>15.12516259972821</v>
      </c>
      <c r="AZ170">
        <f t="shared" si="15"/>
        <v>15.454663723631334</v>
      </c>
      <c r="BA170">
        <f t="shared" si="15"/>
        <v>15.721266028887598</v>
      </c>
      <c r="BB170">
        <f t="shared" si="15"/>
        <v>15.935250635895468</v>
      </c>
      <c r="BC170">
        <f t="shared" si="15"/>
        <v>16.105897794758636</v>
      </c>
      <c r="BD170">
        <f t="shared" si="15"/>
        <v>16.241285593427666</v>
      </c>
      <c r="BE170">
        <f t="shared" si="15"/>
        <v>16.348261260696653</v>
      </c>
      <c r="BF170">
        <f t="shared" si="15"/>
        <v>16.432514651254724</v>
      </c>
      <c r="BG170">
        <f t="shared" si="15"/>
        <v>16.498703423023894</v>
      </c>
      <c r="BH170">
        <f t="shared" si="15"/>
        <v>16.550596878452115</v>
      </c>
      <c r="BI170">
        <f t="shared" si="15"/>
        <v>16.591218724546682</v>
      </c>
      <c r="BJ170">
        <f t="shared" si="15"/>
        <v>16.622978205206053</v>
      </c>
      <c r="BK170">
        <f t="shared" si="15"/>
        <v>16.64778496815925</v>
      </c>
      <c r="BL170">
        <f t="shared" si="15"/>
        <v>16.667146558701027</v>
      </c>
    </row>
    <row r="173" spans="1:64" x14ac:dyDescent="0.25">
      <c r="N173" t="s">
        <v>23</v>
      </c>
      <c r="P173">
        <f>BL170</f>
        <v>16.667146558701027</v>
      </c>
      <c r="R173" t="s">
        <v>24</v>
      </c>
      <c r="U173">
        <f>((P173*1000)/(365*24))*4</f>
        <v>7.6105692048863141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workbookViewId="0">
      <selection activeCell="A145" sqref="A145:C14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BG2" s="17"/>
      <c r="BH2" s="17"/>
      <c r="BI2" s="17"/>
      <c r="BJ2" s="17"/>
      <c r="BK2" s="17"/>
      <c r="BL2" s="17"/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64" x14ac:dyDescent="0.25">
      <c r="A5" s="3">
        <v>0.28265486800615758</v>
      </c>
      <c r="B5" s="3">
        <v>17.65622105754381</v>
      </c>
      <c r="C5" s="3">
        <v>5.1490866798391315E-2</v>
      </c>
      <c r="G5" t="s">
        <v>5</v>
      </c>
    </row>
    <row r="6" spans="1:64" x14ac:dyDescent="0.25">
      <c r="E6" t="s">
        <v>4</v>
      </c>
      <c r="F6">
        <f>SUM(J6:AC6)</f>
        <v>873.07927168012191</v>
      </c>
      <c r="I6">
        <v>0</v>
      </c>
      <c r="J6">
        <f>(J7-J3)^2</f>
        <v>27.206869085187108</v>
      </c>
      <c r="K6">
        <f t="shared" ref="K6:AH6" si="0">(K7-K3)^2</f>
        <v>21.556454738497187</v>
      </c>
      <c r="L6">
        <f t="shared" si="0"/>
        <v>13.739245287084245</v>
      </c>
      <c r="M6">
        <f t="shared" si="0"/>
        <v>6.0224740772393828</v>
      </c>
      <c r="N6">
        <f t="shared" si="0"/>
        <v>5.1672336620651862</v>
      </c>
      <c r="O6">
        <f t="shared" si="0"/>
        <v>2.222445036941425</v>
      </c>
      <c r="P6">
        <f t="shared" si="0"/>
        <v>35.426419003484448</v>
      </c>
      <c r="Q6">
        <f t="shared" si="0"/>
        <v>9.5406097662800349</v>
      </c>
      <c r="R6">
        <f t="shared" si="0"/>
        <v>55.053845457470175</v>
      </c>
      <c r="S6">
        <f t="shared" si="0"/>
        <v>3.1872228183543996</v>
      </c>
      <c r="T6">
        <f t="shared" si="0"/>
        <v>1.0960048512491281</v>
      </c>
      <c r="U6">
        <f t="shared" si="0"/>
        <v>11.796353845716865</v>
      </c>
      <c r="V6">
        <f t="shared" si="0"/>
        <v>35.227234545563064</v>
      </c>
      <c r="W6">
        <f t="shared" si="0"/>
        <v>66.898876230328952</v>
      </c>
      <c r="X6">
        <f t="shared" si="0"/>
        <v>13.107203940300222</v>
      </c>
      <c r="Y6">
        <f t="shared" si="0"/>
        <v>19.740858757267631</v>
      </c>
      <c r="Z6">
        <f t="shared" si="0"/>
        <v>5.1408339020927212</v>
      </c>
      <c r="AA6">
        <f t="shared" si="0"/>
        <v>133.81405725908223</v>
      </c>
      <c r="AB6">
        <f t="shared" si="0"/>
        <v>362.23331103036719</v>
      </c>
      <c r="AC6">
        <f t="shared" si="0"/>
        <v>44.901718385550332</v>
      </c>
      <c r="AD6">
        <f t="shared" si="0"/>
        <v>2916.5581701839105</v>
      </c>
      <c r="AE6">
        <f t="shared" si="0"/>
        <v>19546.864828096157</v>
      </c>
      <c r="AF6">
        <f t="shared" si="0"/>
        <v>32582.112687343451</v>
      </c>
      <c r="AG6">
        <f t="shared" si="0"/>
        <v>54326.828903494577</v>
      </c>
      <c r="AH6">
        <f t="shared" si="0"/>
        <v>120849.55301247731</v>
      </c>
    </row>
    <row r="7" spans="1:64" x14ac:dyDescent="0.25">
      <c r="G7" t="s">
        <v>6</v>
      </c>
      <c r="J7">
        <f>$I3+$C5*I2*(1/(1+EXP(-$A5*(J4-$B5))))</f>
        <v>14.420621086666694</v>
      </c>
      <c r="K7">
        <f t="shared" ref="K7:AG7" si="1">$I3+$C5*J2*(1/(1+EXP(-$A5*(K4-$B5))))</f>
        <v>16.660709397521988</v>
      </c>
      <c r="L7">
        <f t="shared" si="1"/>
        <v>19.627909062482463</v>
      </c>
      <c r="M7">
        <f t="shared" si="1"/>
        <v>23.670246963397638</v>
      </c>
      <c r="N7">
        <f t="shared" si="1"/>
        <v>29.147279562362442</v>
      </c>
      <c r="O7">
        <f t="shared" si="1"/>
        <v>36.899665229686669</v>
      </c>
      <c r="P7">
        <f t="shared" si="1"/>
        <v>46.378772325803972</v>
      </c>
      <c r="Q7">
        <f t="shared" si="1"/>
        <v>59.822607551403898</v>
      </c>
      <c r="R7">
        <f t="shared" si="1"/>
        <v>77.696364569254456</v>
      </c>
      <c r="S7">
        <f t="shared" si="1"/>
        <v>102.29860027882162</v>
      </c>
      <c r="T7">
        <f t="shared" si="1"/>
        <v>133.90611853324916</v>
      </c>
      <c r="U7">
        <f t="shared" si="1"/>
        <v>174.11720262846399</v>
      </c>
      <c r="V7">
        <f t="shared" si="1"/>
        <v>226.5352986907518</v>
      </c>
      <c r="W7">
        <f t="shared" si="1"/>
        <v>284.1996996210168</v>
      </c>
      <c r="X7">
        <f t="shared" si="1"/>
        <v>342.8446346742208</v>
      </c>
      <c r="Y7">
        <f t="shared" si="1"/>
        <v>435.94202336084135</v>
      </c>
      <c r="Z7">
        <f t="shared" si="1"/>
        <v>528.28708063960539</v>
      </c>
      <c r="AA7">
        <f t="shared" si="1"/>
        <v>623.9242484001503</v>
      </c>
      <c r="AB7">
        <f t="shared" si="1"/>
        <v>724.83828866941565</v>
      </c>
      <c r="AC7">
        <f t="shared" si="1"/>
        <v>824.72881383254992</v>
      </c>
      <c r="AD7">
        <f t="shared" si="1"/>
        <v>908.22222741423298</v>
      </c>
      <c r="AE7">
        <f t="shared" si="1"/>
        <v>1000.5008463027904</v>
      </c>
      <c r="AF7">
        <f t="shared" si="1"/>
        <v>1089.0153759858454</v>
      </c>
      <c r="AG7">
        <f t="shared" si="1"/>
        <v>1185.0888824984422</v>
      </c>
      <c r="AH7">
        <f>$I3+$C5*AG2*(1/(1+EXP(-$A5*(AH4-$B5))))</f>
        <v>1243.5792892025227</v>
      </c>
    </row>
    <row r="10" spans="1:64" x14ac:dyDescent="0.25">
      <c r="N10" t="s">
        <v>21</v>
      </c>
      <c r="P10">
        <f>BL7</f>
        <v>0</v>
      </c>
      <c r="R10" t="s">
        <v>22</v>
      </c>
      <c r="U10">
        <f>((P10*1000)/(365*24))*4</f>
        <v>0</v>
      </c>
    </row>
    <row r="12" spans="1:64" x14ac:dyDescent="0.25">
      <c r="N12" t="s">
        <v>25</v>
      </c>
      <c r="P12">
        <f>P35+P58+P81+P104+P127+P150+P173</f>
        <v>0</v>
      </c>
      <c r="R12" t="s">
        <v>26</v>
      </c>
      <c r="U12">
        <f>U35+U58+U81+U104+U127+U150+U173</f>
        <v>0</v>
      </c>
    </row>
    <row r="27" spans="1:55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8"/>
    </row>
    <row r="28" spans="1:55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55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55" x14ac:dyDescent="0.25">
      <c r="A30" s="3">
        <v>0.20815328344275733</v>
      </c>
      <c r="B30" s="3">
        <v>20.744386209617506</v>
      </c>
      <c r="C30" s="3">
        <v>0.16701170756669556</v>
      </c>
      <c r="G30" t="s">
        <v>5</v>
      </c>
    </row>
    <row r="31" spans="1:55" x14ac:dyDescent="0.25">
      <c r="E31" t="s">
        <v>4</v>
      </c>
      <c r="F31">
        <f>SUM(J31:AC31)</f>
        <v>729.33457092527806</v>
      </c>
      <c r="I31">
        <v>0</v>
      </c>
      <c r="J31">
        <f>(J32-J28)^2</f>
        <v>62.056852777799548</v>
      </c>
      <c r="K31">
        <f t="shared" ref="K31:AH31" si="2">(K32-K28)^2</f>
        <v>58.70955535362797</v>
      </c>
      <c r="L31">
        <f t="shared" si="2"/>
        <v>41.338357111666042</v>
      </c>
      <c r="M31">
        <f t="shared" si="2"/>
        <v>46.65828116857201</v>
      </c>
      <c r="N31">
        <f t="shared" si="2"/>
        <v>7.3958330844122777</v>
      </c>
      <c r="O31">
        <f t="shared" si="2"/>
        <v>14.246781468700732</v>
      </c>
      <c r="P31">
        <f t="shared" si="2"/>
        <v>0.55446523362741185</v>
      </c>
      <c r="Q31">
        <f t="shared" si="2"/>
        <v>4.3049213455385572E-2</v>
      </c>
      <c r="R31">
        <f t="shared" si="2"/>
        <v>21.292111287293892</v>
      </c>
      <c r="S31">
        <f t="shared" si="2"/>
        <v>19.322412218144176</v>
      </c>
      <c r="T31">
        <f t="shared" si="2"/>
        <v>5.8205141269453913</v>
      </c>
      <c r="U31">
        <f t="shared" si="2"/>
        <v>69.687421002021523</v>
      </c>
      <c r="V31">
        <f t="shared" si="2"/>
        <v>21.087980296545453</v>
      </c>
      <c r="W31">
        <f t="shared" si="2"/>
        <v>9.8455993638860253</v>
      </c>
      <c r="X31">
        <f t="shared" si="2"/>
        <v>2.1943852567720867</v>
      </c>
      <c r="Y31">
        <f t="shared" si="2"/>
        <v>2.2217737380892397</v>
      </c>
      <c r="Z31">
        <f t="shared" si="2"/>
        <v>6.9663665297160964E-3</v>
      </c>
      <c r="AA31">
        <f t="shared" si="2"/>
        <v>6.3518185942246065E-3</v>
      </c>
      <c r="AB31">
        <f t="shared" si="2"/>
        <v>213.39730033291522</v>
      </c>
      <c r="AC31">
        <f t="shared" si="2"/>
        <v>133.44857970567983</v>
      </c>
      <c r="AD31">
        <f t="shared" si="2"/>
        <v>502.48022512845148</v>
      </c>
      <c r="AE31">
        <f t="shared" si="2"/>
        <v>0.82172943452504088</v>
      </c>
      <c r="AF31">
        <f t="shared" si="2"/>
        <v>322.85908191330367</v>
      </c>
      <c r="AG31">
        <f t="shared" si="2"/>
        <v>34.194022193865209</v>
      </c>
      <c r="AH31">
        <f t="shared" si="2"/>
        <v>1170.4872911086024</v>
      </c>
    </row>
    <row r="32" spans="1:55" x14ac:dyDescent="0.25">
      <c r="G32" t="s">
        <v>6</v>
      </c>
      <c r="J32">
        <f>$I28+$C30*I27*(1/(1+EXP(-$A30*(J29-$B30))))</f>
        <v>12.706202447033755</v>
      </c>
      <c r="K32">
        <f t="shared" ref="K32:AH32" si="3">$I28+$C30*J27*(1/(1+EXP(-$A30*(K29-$B30))))</f>
        <v>14.957709041886453</v>
      </c>
      <c r="L32">
        <f t="shared" si="3"/>
        <v>17.605970336768177</v>
      </c>
      <c r="M32">
        <f t="shared" si="3"/>
        <v>21.075008494218441</v>
      </c>
      <c r="N32">
        <f t="shared" si="3"/>
        <v>25.174242302409581</v>
      </c>
      <c r="O32">
        <f t="shared" si="3"/>
        <v>30.708777544029878</v>
      </c>
      <c r="P32">
        <f t="shared" si="3"/>
        <v>37.170573537847567</v>
      </c>
      <c r="Q32">
        <f t="shared" si="3"/>
        <v>44.73863532943458</v>
      </c>
      <c r="R32">
        <f t="shared" si="3"/>
        <v>54.682449281211191</v>
      </c>
      <c r="S32">
        <f t="shared" si="3"/>
        <v>66.701022779273515</v>
      </c>
      <c r="T32">
        <f t="shared" si="3"/>
        <v>80.751565708117312</v>
      </c>
      <c r="U32">
        <f t="shared" si="3"/>
        <v>97.365294570095998</v>
      </c>
      <c r="V32">
        <f t="shared" si="3"/>
        <v>116.76173639852787</v>
      </c>
      <c r="W32">
        <f t="shared" si="3"/>
        <v>138.52099842053198</v>
      </c>
      <c r="X32">
        <f t="shared" si="3"/>
        <v>154.92484262285979</v>
      </c>
      <c r="Y32">
        <f t="shared" si="3"/>
        <v>188.14796478216334</v>
      </c>
      <c r="Z32">
        <f t="shared" si="3"/>
        <v>214.94894030182837</v>
      </c>
      <c r="AA32">
        <f t="shared" si="3"/>
        <v>248.19495405063162</v>
      </c>
      <c r="AB32">
        <f t="shared" si="3"/>
        <v>279.42314442312613</v>
      </c>
      <c r="AC32">
        <f t="shared" si="3"/>
        <v>307.37923539923463</v>
      </c>
      <c r="AD32">
        <f t="shared" si="3"/>
        <v>345.28394703717294</v>
      </c>
      <c r="AE32">
        <f t="shared" si="3"/>
        <v>383.31002847501321</v>
      </c>
      <c r="AF32">
        <f t="shared" si="3"/>
        <v>421.18587465604679</v>
      </c>
      <c r="AG32">
        <f t="shared" si="3"/>
        <v>454.18224731641948</v>
      </c>
      <c r="AH32">
        <f t="shared" si="3"/>
        <v>475.92568595340094</v>
      </c>
    </row>
    <row r="35" spans="14:21" x14ac:dyDescent="0.25">
      <c r="N35" t="s">
        <v>21</v>
      </c>
      <c r="P35">
        <f>BL32</f>
        <v>0</v>
      </c>
      <c r="R35" t="s">
        <v>22</v>
      </c>
      <c r="U35">
        <f>((P35*1000)/(365*24))*4</f>
        <v>0</v>
      </c>
    </row>
    <row r="50" spans="1:3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</row>
    <row r="51" spans="1:3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3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34" x14ac:dyDescent="0.25">
      <c r="A53" s="3">
        <v>0.42461310516915968</v>
      </c>
      <c r="B53" s="3">
        <v>16.059887324356925</v>
      </c>
      <c r="C53" s="3">
        <v>4.9579726022685316E-2</v>
      </c>
      <c r="G53" t="s">
        <v>5</v>
      </c>
    </row>
    <row r="54" spans="1:34" x14ac:dyDescent="0.25">
      <c r="E54" t="s">
        <v>4</v>
      </c>
      <c r="F54">
        <f>SUM(J54:AC54)</f>
        <v>87.963515232003473</v>
      </c>
      <c r="I54">
        <v>0</v>
      </c>
      <c r="J54">
        <f>(J55-J51)^2</f>
        <v>7.8963652145263297E-2</v>
      </c>
      <c r="K54">
        <f t="shared" ref="K54:AH54" si="4">(K55-K51)^2</f>
        <v>0.17782226282920072</v>
      </c>
      <c r="L54">
        <f t="shared" si="4"/>
        <v>0.97674278900670963</v>
      </c>
      <c r="M54">
        <f t="shared" si="4"/>
        <v>9.3460396305054035E-3</v>
      </c>
      <c r="N54">
        <f t="shared" si="4"/>
        <v>0.31417691377927875</v>
      </c>
      <c r="O54">
        <f t="shared" si="4"/>
        <v>0.32824237282536561</v>
      </c>
      <c r="P54">
        <f t="shared" si="4"/>
        <v>7.1145909005261547</v>
      </c>
      <c r="Q54">
        <f t="shared" si="4"/>
        <v>1.0535413718606486</v>
      </c>
      <c r="R54">
        <f t="shared" si="4"/>
        <v>0.103774143971699</v>
      </c>
      <c r="S54">
        <f t="shared" si="4"/>
        <v>2.2639989342720672</v>
      </c>
      <c r="T54">
        <f t="shared" si="4"/>
        <v>0.67238955919863397</v>
      </c>
      <c r="U54">
        <f t="shared" si="4"/>
        <v>18.138848409230391</v>
      </c>
      <c r="V54">
        <f t="shared" si="4"/>
        <v>2.7853906671023681E-3</v>
      </c>
      <c r="W54">
        <f t="shared" si="4"/>
        <v>1.8440863427543692</v>
      </c>
      <c r="X54">
        <f t="shared" si="4"/>
        <v>16.718015436725953</v>
      </c>
      <c r="Y54">
        <f t="shared" si="4"/>
        <v>0.66653093563731303</v>
      </c>
      <c r="Z54">
        <f t="shared" si="4"/>
        <v>9.6194880727110927</v>
      </c>
      <c r="AA54">
        <f t="shared" si="4"/>
        <v>0.83074760009172177</v>
      </c>
      <c r="AB54">
        <f t="shared" si="4"/>
        <v>16.468225737779928</v>
      </c>
      <c r="AC54">
        <f t="shared" si="4"/>
        <v>10.581198366360086</v>
      </c>
      <c r="AD54">
        <f t="shared" si="4"/>
        <v>1054.8720680750537</v>
      </c>
      <c r="AE54">
        <f t="shared" si="4"/>
        <v>2608.1704490721027</v>
      </c>
      <c r="AF54">
        <f t="shared" si="4"/>
        <v>4803.4607648066331</v>
      </c>
      <c r="AG54">
        <f t="shared" si="4"/>
        <v>6995.4307635192617</v>
      </c>
      <c r="AH54">
        <f t="shared" si="4"/>
        <v>17547.976614749638</v>
      </c>
    </row>
    <row r="55" spans="1:34" x14ac:dyDescent="0.25">
      <c r="G55" t="s">
        <v>6</v>
      </c>
      <c r="J55">
        <f>$I51+$C53*I50*(1/(1+EXP(-$A53*(J52-$B53))))</f>
        <v>3.6157410827164229</v>
      </c>
      <c r="K55">
        <f t="shared" ref="K55:AH55" si="5">$I51+$C53*J50*(1/(1+EXP(-$A53*(K52-$B53))))</f>
        <v>3.8169372455852324</v>
      </c>
      <c r="L55">
        <f t="shared" si="5"/>
        <v>4.1215615702751611</v>
      </c>
      <c r="M55">
        <f t="shared" si="5"/>
        <v>4.6156563958543613</v>
      </c>
      <c r="N55">
        <f t="shared" si="5"/>
        <v>5.3722437209537581</v>
      </c>
      <c r="O55">
        <f t="shared" si="5"/>
        <v>6.5794604443743534</v>
      </c>
      <c r="P55">
        <f t="shared" si="5"/>
        <v>8.2175496394868137</v>
      </c>
      <c r="Q55">
        <f t="shared" si="5"/>
        <v>10.983049072526381</v>
      </c>
      <c r="R55">
        <f t="shared" si="5"/>
        <v>14.929467126006482</v>
      </c>
      <c r="S55">
        <f t="shared" si="5"/>
        <v>21.066112611115237</v>
      </c>
      <c r="T55">
        <f t="shared" si="5"/>
        <v>30.170707775047134</v>
      </c>
      <c r="U55">
        <f t="shared" si="5"/>
        <v>42.282084754722618</v>
      </c>
      <c r="V55">
        <f t="shared" si="5"/>
        <v>59.913060573274464</v>
      </c>
      <c r="W55">
        <f t="shared" si="5"/>
        <v>80.512489451392625</v>
      </c>
      <c r="X55">
        <f t="shared" si="5"/>
        <v>101.48286534078812</v>
      </c>
      <c r="Y55">
        <f t="shared" si="5"/>
        <v>132.41098570791107</v>
      </c>
      <c r="Z55">
        <f t="shared" si="5"/>
        <v>160.34547255777517</v>
      </c>
      <c r="AA55">
        <f t="shared" si="5"/>
        <v>183.95362971840947</v>
      </c>
      <c r="AB55">
        <f t="shared" si="5"/>
        <v>206.79155637827776</v>
      </c>
      <c r="AC55">
        <f t="shared" si="5"/>
        <v>225.10360821135168</v>
      </c>
      <c r="AD55">
        <f t="shared" si="5"/>
        <v>238.11783392653876</v>
      </c>
      <c r="AE55">
        <f t="shared" si="5"/>
        <v>247.9345557719308</v>
      </c>
      <c r="AF55">
        <f t="shared" si="5"/>
        <v>252.34774375357486</v>
      </c>
      <c r="AG55">
        <f t="shared" si="5"/>
        <v>264.61884055153581</v>
      </c>
      <c r="AH55">
        <f t="shared" si="5"/>
        <v>264.25952213237105</v>
      </c>
    </row>
    <row r="58" spans="1:34" x14ac:dyDescent="0.25">
      <c r="N58" t="s">
        <v>23</v>
      </c>
      <c r="P58">
        <f>BL55</f>
        <v>0</v>
      </c>
      <c r="R58" t="s">
        <v>24</v>
      </c>
      <c r="U58">
        <f>((P58*1000)/(365*24))*4</f>
        <v>0</v>
      </c>
    </row>
    <row r="73" spans="1:3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</row>
    <row r="74" spans="1:3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3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0.47158622884154372</v>
      </c>
      <c r="B76" s="3">
        <v>27.85899996117281</v>
      </c>
      <c r="C76" s="3">
        <v>1</v>
      </c>
      <c r="G76" t="s">
        <v>5</v>
      </c>
    </row>
    <row r="77" spans="1:34" x14ac:dyDescent="0.25">
      <c r="E77" t="s">
        <v>4</v>
      </c>
      <c r="F77">
        <f>SUM(J77:AC77)</f>
        <v>6.4358701869030961</v>
      </c>
      <c r="I77">
        <v>0</v>
      </c>
      <c r="J77">
        <f>(J78-J74)^2</f>
        <v>1.034040278039067E-3</v>
      </c>
      <c r="K77">
        <f t="shared" ref="K77:AH77" si="6">(K78-K74)^2</f>
        <v>8.4117454426807983E-3</v>
      </c>
      <c r="L77">
        <f t="shared" si="6"/>
        <v>9.5607094304133115E-3</v>
      </c>
      <c r="M77">
        <f t="shared" si="6"/>
        <v>1.7152780802262957E-2</v>
      </c>
      <c r="N77">
        <f t="shared" si="6"/>
        <v>5.2103351953183379E-2</v>
      </c>
      <c r="O77">
        <f t="shared" si="6"/>
        <v>8.1934663244256675E-2</v>
      </c>
      <c r="P77">
        <f t="shared" si="6"/>
        <v>0.16689412750377219</v>
      </c>
      <c r="Q77">
        <f t="shared" si="6"/>
        <v>0.1332114661749218</v>
      </c>
      <c r="R77">
        <f t="shared" si="6"/>
        <v>0.17426607517364354</v>
      </c>
      <c r="S77">
        <f t="shared" si="6"/>
        <v>0.10639855665288744</v>
      </c>
      <c r="T77">
        <f t="shared" si="6"/>
        <v>0.1880546889491497</v>
      </c>
      <c r="U77">
        <f t="shared" si="6"/>
        <v>0.35482850537133614</v>
      </c>
      <c r="V77">
        <f t="shared" si="6"/>
        <v>0.52898456195687427</v>
      </c>
      <c r="W77">
        <f t="shared" si="6"/>
        <v>0.26803213756499067</v>
      </c>
      <c r="X77">
        <f t="shared" si="6"/>
        <v>0.86404380597010955</v>
      </c>
      <c r="Y77">
        <f t="shared" si="6"/>
        <v>6.9650379043869086E-3</v>
      </c>
      <c r="Z77">
        <f t="shared" si="6"/>
        <v>0.61891529046090288</v>
      </c>
      <c r="AA77">
        <f t="shared" si="6"/>
        <v>2.1934073502415568</v>
      </c>
      <c r="AB77">
        <f t="shared" si="6"/>
        <v>0.32281629380234467</v>
      </c>
      <c r="AC77">
        <f t="shared" si="6"/>
        <v>0.33885499802538355</v>
      </c>
      <c r="AD77">
        <f t="shared" si="6"/>
        <v>15.611914196161541</v>
      </c>
      <c r="AE77">
        <f t="shared" si="6"/>
        <v>456.6685954855584</v>
      </c>
      <c r="AF77">
        <f t="shared" si="6"/>
        <v>2943.9021660242297</v>
      </c>
      <c r="AG77">
        <f t="shared" si="6"/>
        <v>11414.321188221345</v>
      </c>
      <c r="AH77">
        <f t="shared" si="6"/>
        <v>36340.832349314049</v>
      </c>
    </row>
    <row r="78" spans="1:34" x14ac:dyDescent="0.25">
      <c r="G78" t="s">
        <v>6</v>
      </c>
      <c r="J78">
        <f>$I74+$C76*I73*(1/(1+EXP(-$A76*(J75-$B76))))</f>
        <v>9.8174885529787367E-3</v>
      </c>
      <c r="K78">
        <f t="shared" ref="K78:AH78" si="7">$I74+$C76*J73*(1/(1+EXP(-$A76*(K75-$B76))))</f>
        <v>1.1210429821056269E-2</v>
      </c>
      <c r="L78">
        <f t="shared" si="7"/>
        <v>1.3593499910693176E-2</v>
      </c>
      <c r="M78">
        <f t="shared" si="7"/>
        <v>1.7503295057347875E-2</v>
      </c>
      <c r="N78">
        <f t="shared" si="7"/>
        <v>2.385320906046241E-2</v>
      </c>
      <c r="O78">
        <f t="shared" si="7"/>
        <v>3.4748709718914604E-2</v>
      </c>
      <c r="P78">
        <f t="shared" si="7"/>
        <v>5.0339961439335508E-2</v>
      </c>
      <c r="Q78">
        <f t="shared" si="7"/>
        <v>7.8115993760301858E-2</v>
      </c>
      <c r="R78">
        <f t="shared" si="7"/>
        <v>0.12596260827353528</v>
      </c>
      <c r="S78">
        <f t="shared" si="7"/>
        <v>0.2061132243458606</v>
      </c>
      <c r="T78">
        <f t="shared" si="7"/>
        <v>0.34013654183183145</v>
      </c>
      <c r="U78">
        <f t="shared" si="7"/>
        <v>0.56578514273721847</v>
      </c>
      <c r="V78">
        <f t="shared" si="7"/>
        <v>0.94312030713855577</v>
      </c>
      <c r="W78">
        <f t="shared" si="7"/>
        <v>1.5602094099695809</v>
      </c>
      <c r="X78">
        <f t="shared" si="7"/>
        <v>2.5195882000197813</v>
      </c>
      <c r="Y78">
        <f t="shared" si="7"/>
        <v>4.2409022121684146</v>
      </c>
      <c r="Z78">
        <f t="shared" si="7"/>
        <v>7.0174356573270096</v>
      </c>
      <c r="AA78">
        <f t="shared" si="7"/>
        <v>11.677926195292857</v>
      </c>
      <c r="AB78">
        <f t="shared" si="7"/>
        <v>19.149850749722553</v>
      </c>
      <c r="AC78">
        <f t="shared" si="7"/>
        <v>30.878274291443116</v>
      </c>
      <c r="AD78">
        <f t="shared" si="7"/>
        <v>49.12819498209452</v>
      </c>
      <c r="AE78">
        <f t="shared" si="7"/>
        <v>77.501582400695384</v>
      </c>
      <c r="AF78">
        <f t="shared" si="7"/>
        <v>120.01672525032932</v>
      </c>
      <c r="AG78">
        <f t="shared" si="7"/>
        <v>185.60276666763792</v>
      </c>
      <c r="AH78">
        <f t="shared" si="7"/>
        <v>276.05114189135287</v>
      </c>
    </row>
    <row r="81" spans="1:64" x14ac:dyDescent="0.25">
      <c r="N81" t="s">
        <v>23</v>
      </c>
      <c r="P81">
        <f>BL78</f>
        <v>0</v>
      </c>
      <c r="R81" t="s">
        <v>24</v>
      </c>
      <c r="U81">
        <f>((P81*1000)/(365*24))*4</f>
        <v>0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</row>
    <row r="97" spans="1:3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0.26900809491574645</v>
      </c>
      <c r="B99" s="3">
        <v>55.89867945484837</v>
      </c>
      <c r="C99" s="3">
        <v>161.50995028384449</v>
      </c>
      <c r="G99" t="s">
        <v>5</v>
      </c>
    </row>
    <row r="100" spans="1:34" x14ac:dyDescent="0.25">
      <c r="E100" t="s">
        <v>4</v>
      </c>
      <c r="F100">
        <f>SUM(J100:AC100)</f>
        <v>55.788348566574108</v>
      </c>
      <c r="I100">
        <v>0</v>
      </c>
      <c r="J100">
        <f>ABS(J101-J97)</f>
        <v>6.6551744143247382E-2</v>
      </c>
      <c r="K100">
        <f t="shared" ref="K100:AH100" si="8">ABS(K101-K97)</f>
        <v>8.5321648068710398E-2</v>
      </c>
      <c r="L100">
        <f t="shared" si="8"/>
        <v>0.10939081797876571</v>
      </c>
      <c r="M100">
        <f t="shared" si="8"/>
        <v>0.14147219047711052</v>
      </c>
      <c r="N100">
        <f t="shared" si="8"/>
        <v>0.18705189325723748</v>
      </c>
      <c r="O100">
        <f t="shared" si="8"/>
        <v>0.25315484968814517</v>
      </c>
      <c r="P100">
        <f t="shared" si="8"/>
        <v>0.33458898843000023</v>
      </c>
      <c r="Q100">
        <f t="shared" si="8"/>
        <v>0.43909587203200018</v>
      </c>
      <c r="R100">
        <f t="shared" si="8"/>
        <v>0.5973958738002243</v>
      </c>
      <c r="S100">
        <f t="shared" si="8"/>
        <v>0.8035866675637966</v>
      </c>
      <c r="T100">
        <f t="shared" si="8"/>
        <v>1.0747217531367264</v>
      </c>
      <c r="U100">
        <f t="shared" si="8"/>
        <v>1.4627798697343872</v>
      </c>
      <c r="V100">
        <f t="shared" si="8"/>
        <v>1.9677094132279613</v>
      </c>
      <c r="W100">
        <f t="shared" si="8"/>
        <v>2.6257104296868876</v>
      </c>
      <c r="X100">
        <f t="shared" si="8"/>
        <v>3.2910591260545274</v>
      </c>
      <c r="Y100">
        <f t="shared" si="8"/>
        <v>4.5105682313260358</v>
      </c>
      <c r="Z100">
        <f t="shared" si="8"/>
        <v>6.0141373382070027</v>
      </c>
      <c r="AA100">
        <f t="shared" si="8"/>
        <v>8.0051415891523199</v>
      </c>
      <c r="AB100">
        <f t="shared" si="8"/>
        <v>10.324741081108128</v>
      </c>
      <c r="AC100">
        <f t="shared" si="8"/>
        <v>13.494169189500894</v>
      </c>
      <c r="AD100">
        <f t="shared" si="8"/>
        <v>17.605630527144815</v>
      </c>
      <c r="AE100">
        <f t="shared" si="8"/>
        <v>23.621030157185796</v>
      </c>
      <c r="AF100">
        <f t="shared" si="8"/>
        <v>31.193983317886339</v>
      </c>
      <c r="AG100">
        <f t="shared" si="8"/>
        <v>41.575274515129784</v>
      </c>
      <c r="AH100">
        <f t="shared" si="8"/>
        <v>54.053539063936306</v>
      </c>
    </row>
    <row r="101" spans="1:34" x14ac:dyDescent="0.25">
      <c r="G101" t="s">
        <v>6</v>
      </c>
      <c r="J101">
        <f>$I97+$C99*I96*(1/(1+EXP(-$A99*(J98-$B99))))</f>
        <v>6.6551744143247382E-2</v>
      </c>
      <c r="K101">
        <f>$I97+$C99*J96*(1/(1+EXP(-$A99*(K98-$B99))))</f>
        <v>8.5321648068710398E-2</v>
      </c>
      <c r="L101">
        <f>$I97+$C99*K96*(1/(1+EXP(-$A99*(L98-$B99))))</f>
        <v>0.10939081797876571</v>
      </c>
      <c r="M101">
        <f>$I97+$C99*L96*(1/(1+EXP(-$A99*(M98-$B99))))</f>
        <v>0.14147219047711052</v>
      </c>
      <c r="N101">
        <f t="shared" ref="N101:AH101" si="9">$I97+$C99*M96*(1/(1+EXP(-$A99*(N98-$B99))))</f>
        <v>0.18895189325723749</v>
      </c>
      <c r="O101">
        <f t="shared" si="9"/>
        <v>0.25625484968814516</v>
      </c>
      <c r="P101">
        <f t="shared" si="9"/>
        <v>0.34078898843000022</v>
      </c>
      <c r="Q101">
        <f t="shared" si="9"/>
        <v>0.44769587203200018</v>
      </c>
      <c r="R101">
        <f t="shared" si="9"/>
        <v>0.60540597481032532</v>
      </c>
      <c r="S101">
        <f t="shared" si="9"/>
        <v>0.81138666756379663</v>
      </c>
      <c r="T101">
        <f t="shared" si="9"/>
        <v>1.0835217531367263</v>
      </c>
      <c r="U101">
        <f t="shared" si="9"/>
        <v>1.4732798697343872</v>
      </c>
      <c r="V101">
        <f t="shared" si="9"/>
        <v>1.9758094132279613</v>
      </c>
      <c r="W101">
        <f t="shared" si="9"/>
        <v>2.6369104296868877</v>
      </c>
      <c r="X101">
        <f t="shared" si="9"/>
        <v>3.3008451260545275</v>
      </c>
      <c r="Y101">
        <f t="shared" si="9"/>
        <v>4.5231072313260361</v>
      </c>
      <c r="Z101">
        <f t="shared" si="9"/>
        <v>6.0322533382070027</v>
      </c>
      <c r="AA101">
        <f t="shared" si="9"/>
        <v>8.02626328915232</v>
      </c>
      <c r="AB101">
        <f t="shared" si="9"/>
        <v>10.450412281108127</v>
      </c>
      <c r="AC101">
        <f t="shared" si="9"/>
        <v>13.823228489500893</v>
      </c>
      <c r="AD101">
        <f t="shared" si="9"/>
        <v>18.129533827144815</v>
      </c>
      <c r="AE101">
        <f t="shared" si="9"/>
        <v>24.227993857185798</v>
      </c>
      <c r="AF101">
        <f t="shared" si="9"/>
        <v>32.02305841788634</v>
      </c>
      <c r="AG101">
        <f t="shared" si="9"/>
        <v>42.914917915129784</v>
      </c>
      <c r="AH101">
        <f t="shared" si="9"/>
        <v>56.652127684947182</v>
      </c>
    </row>
    <row r="104" spans="1:34" x14ac:dyDescent="0.25">
      <c r="N104" t="s">
        <v>23</v>
      </c>
      <c r="P104">
        <f>BL101</f>
        <v>0</v>
      </c>
      <c r="R104" t="s">
        <v>24</v>
      </c>
      <c r="U104">
        <f>((P104*1000)/(365*24))*4</f>
        <v>0</v>
      </c>
    </row>
    <row r="119" spans="1:3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</row>
    <row r="120" spans="1:3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3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0.26900809491574645</v>
      </c>
      <c r="B122" s="3">
        <v>55.89867945484837</v>
      </c>
      <c r="C122" s="3">
        <v>161.50995028384449</v>
      </c>
      <c r="G122" t="s">
        <v>5</v>
      </c>
    </row>
    <row r="123" spans="1:34" x14ac:dyDescent="0.25">
      <c r="E123" t="s">
        <v>4</v>
      </c>
      <c r="F123">
        <f>SUM(J123:AC123)</f>
        <v>4.121429276708529</v>
      </c>
      <c r="I123">
        <v>0</v>
      </c>
      <c r="J123">
        <f>(J124-J120)^2</f>
        <v>4.7515214259291437E-4</v>
      </c>
      <c r="K123">
        <f t="shared" ref="K123:AH123" si="10">(K124-K120)^2</f>
        <v>9.157314605720959E-4</v>
      </c>
      <c r="L123">
        <f t="shared" si="10"/>
        <v>1.7204614116085794E-3</v>
      </c>
      <c r="M123">
        <f t="shared" si="10"/>
        <v>1.8712631848170215E-3</v>
      </c>
      <c r="N123">
        <f t="shared" si="10"/>
        <v>8.594883841595808E-3</v>
      </c>
      <c r="O123">
        <f t="shared" si="10"/>
        <v>9.2640217724317284E-2</v>
      </c>
      <c r="P123">
        <f t="shared" si="10"/>
        <v>8.6664333771521648E-2</v>
      </c>
      <c r="Q123">
        <f t="shared" si="10"/>
        <v>0.10953513276928363</v>
      </c>
      <c r="R123">
        <f t="shared" si="10"/>
        <v>0.24116639225700334</v>
      </c>
      <c r="S123">
        <f t="shared" si="10"/>
        <v>0.15830644161832103</v>
      </c>
      <c r="T123">
        <f t="shared" si="10"/>
        <v>0.11274359120343522</v>
      </c>
      <c r="U123">
        <f t="shared" si="10"/>
        <v>9.6742374774550499E-2</v>
      </c>
      <c r="V123">
        <f t="shared" si="10"/>
        <v>0.12472886483389536</v>
      </c>
      <c r="W123">
        <f t="shared" si="10"/>
        <v>9.4692777165101508E-2</v>
      </c>
      <c r="X123">
        <f t="shared" si="10"/>
        <v>0.34712174644931887</v>
      </c>
      <c r="Y123">
        <f t="shared" si="10"/>
        <v>1.4441740846343585E-4</v>
      </c>
      <c r="Z123">
        <f t="shared" si="10"/>
        <v>0.44721615106644325</v>
      </c>
      <c r="AA123">
        <f t="shared" si="10"/>
        <v>0.58242220340711826</v>
      </c>
      <c r="AB123">
        <f t="shared" si="10"/>
        <v>0.67247536300489241</v>
      </c>
      <c r="AC123">
        <f t="shared" si="10"/>
        <v>0.94125177721367681</v>
      </c>
      <c r="AD123">
        <f t="shared" si="10"/>
        <v>0.25997328216507459</v>
      </c>
      <c r="AE123">
        <f t="shared" si="10"/>
        <v>2.6951503390375144</v>
      </c>
      <c r="AF123">
        <f t="shared" si="10"/>
        <v>18.78025295874405</v>
      </c>
      <c r="AG123">
        <f t="shared" si="10"/>
        <v>46.476557734546276</v>
      </c>
      <c r="AH123">
        <f t="shared" si="10"/>
        <v>154.98261403378802</v>
      </c>
    </row>
    <row r="124" spans="1:34" x14ac:dyDescent="0.25">
      <c r="G124" t="s">
        <v>6</v>
      </c>
      <c r="J124">
        <f>$I120+$C122*I119*(1/(1+EXP(-$A122*(J121-$B122))))</f>
        <v>2.8897984828715573E-2</v>
      </c>
      <c r="K124">
        <f t="shared" ref="K124:AH124" si="11">$I120+$C122*J119*(1/(1+EXP(-$A122*(K121-$B122))))</f>
        <v>3.7461055179423206E-2</v>
      </c>
      <c r="L124">
        <f t="shared" si="11"/>
        <v>4.9078445144539587E-2</v>
      </c>
      <c r="M124">
        <f t="shared" si="11"/>
        <v>6.3058099644078464E-2</v>
      </c>
      <c r="N124">
        <f t="shared" si="11"/>
        <v>8.2791403626223475E-2</v>
      </c>
      <c r="O124">
        <f t="shared" si="11"/>
        <v>0.11121144425825247</v>
      </c>
      <c r="P124">
        <f t="shared" si="11"/>
        <v>0.14919593337446296</v>
      </c>
      <c r="Q124">
        <f t="shared" si="11"/>
        <v>0.20463807667326694</v>
      </c>
      <c r="R124">
        <f t="shared" si="11"/>
        <v>0.27719355525749401</v>
      </c>
      <c r="S124">
        <f t="shared" si="11"/>
        <v>0.38250469076871352</v>
      </c>
      <c r="T124">
        <f t="shared" si="11"/>
        <v>0.5167924814609216</v>
      </c>
      <c r="U124">
        <f t="shared" si="11"/>
        <v>0.70518900094841785</v>
      </c>
      <c r="V124">
        <f t="shared" si="11"/>
        <v>0.95860839190459235</v>
      </c>
      <c r="W124">
        <f t="shared" si="11"/>
        <v>1.2815090240804794</v>
      </c>
      <c r="X124">
        <f t="shared" si="11"/>
        <v>1.6954120460393582</v>
      </c>
      <c r="Y124">
        <f t="shared" si="11"/>
        <v>2.3744865599455212</v>
      </c>
      <c r="Z124">
        <f t="shared" si="11"/>
        <v>3.1843724562023894</v>
      </c>
      <c r="AA124">
        <f t="shared" si="11"/>
        <v>4.3566132107350377</v>
      </c>
      <c r="AB124">
        <f t="shared" si="11"/>
        <v>5.8801187859765411</v>
      </c>
      <c r="AC124">
        <f t="shared" si="11"/>
        <v>7.9405049711078739</v>
      </c>
      <c r="AD124">
        <f t="shared" si="11"/>
        <v>10.666494921100304</v>
      </c>
      <c r="AE124">
        <f t="shared" si="11"/>
        <v>14.099465400171834</v>
      </c>
      <c r="AF124">
        <f t="shared" si="11"/>
        <v>19.104342273489248</v>
      </c>
      <c r="AG124">
        <f t="shared" si="11"/>
        <v>25.675100894485443</v>
      </c>
      <c r="AH124">
        <f t="shared" si="11"/>
        <v>34.239044409704199</v>
      </c>
    </row>
    <row r="127" spans="1:34" x14ac:dyDescent="0.25">
      <c r="N127" t="s">
        <v>23</v>
      </c>
      <c r="P127">
        <f>BL124</f>
        <v>0</v>
      </c>
      <c r="R127" t="s">
        <v>24</v>
      </c>
      <c r="U127">
        <f>((P127*1000)/(365*24))*4</f>
        <v>0</v>
      </c>
    </row>
    <row r="142" spans="1:3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</row>
    <row r="143" spans="1:3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3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0.47222224772047633</v>
      </c>
      <c r="B145" s="3">
        <v>15.953877360305281</v>
      </c>
      <c r="C145" s="3">
        <v>2.702701324520513E-2</v>
      </c>
      <c r="G145" t="s">
        <v>5</v>
      </c>
    </row>
    <row r="146" spans="1:34" x14ac:dyDescent="0.25">
      <c r="E146" t="s">
        <v>4</v>
      </c>
      <c r="F146">
        <f>SUM(J146:AC146)</f>
        <v>87.501188097543491</v>
      </c>
      <c r="I146">
        <v>0</v>
      </c>
      <c r="J146">
        <f>(J147-J143)^2</f>
        <v>4.3686031562332139E-2</v>
      </c>
      <c r="K146">
        <f t="shared" ref="K146:AH146" si="12">(K147-K143)^2</f>
        <v>1.6148041160424817E-3</v>
      </c>
      <c r="L146">
        <f t="shared" si="12"/>
        <v>2.1150789643393855E-2</v>
      </c>
      <c r="M146">
        <f t="shared" si="12"/>
        <v>0.31938213923649073</v>
      </c>
      <c r="N146">
        <f t="shared" si="12"/>
        <v>0.68383294118268723</v>
      </c>
      <c r="O146">
        <f t="shared" si="12"/>
        <v>1.8286025383570788</v>
      </c>
      <c r="P146">
        <f t="shared" si="12"/>
        <v>1.4553946634115296</v>
      </c>
      <c r="Q146">
        <f t="shared" si="12"/>
        <v>1.6362460888951755</v>
      </c>
      <c r="R146">
        <f t="shared" si="12"/>
        <v>9.52340312130009</v>
      </c>
      <c r="S146">
        <f t="shared" si="12"/>
        <v>5.5939306023186486</v>
      </c>
      <c r="T146">
        <f t="shared" si="12"/>
        <v>10.624916750600393</v>
      </c>
      <c r="U146">
        <f t="shared" si="12"/>
        <v>1.4140584723206109E-2</v>
      </c>
      <c r="V146">
        <f t="shared" si="12"/>
        <v>7.2854735808950117</v>
      </c>
      <c r="W146">
        <f t="shared" si="12"/>
        <v>5.7837142101366386</v>
      </c>
      <c r="X146">
        <f t="shared" si="12"/>
        <v>1.1342527368627318</v>
      </c>
      <c r="Y146">
        <f t="shared" si="12"/>
        <v>0.14146578358486742</v>
      </c>
      <c r="Z146">
        <f t="shared" si="12"/>
        <v>5.6015269315306542</v>
      </c>
      <c r="AA146">
        <f t="shared" si="12"/>
        <v>32.583790960766869</v>
      </c>
      <c r="AB146">
        <f t="shared" si="12"/>
        <v>1.4046751239672681</v>
      </c>
      <c r="AC146">
        <f t="shared" si="12"/>
        <v>1.8199877144523786</v>
      </c>
      <c r="AD146">
        <f t="shared" si="12"/>
        <v>2695.171618468029</v>
      </c>
      <c r="AE146">
        <f t="shared" si="12"/>
        <v>11277.799880610117</v>
      </c>
      <c r="AF146">
        <f t="shared" si="12"/>
        <v>25270.34379371483</v>
      </c>
      <c r="AG146">
        <f t="shared" si="12"/>
        <v>33143.218776441638</v>
      </c>
      <c r="AH146">
        <f t="shared" si="12"/>
        <v>53772.059868243101</v>
      </c>
    </row>
    <row r="147" spans="1:34" x14ac:dyDescent="0.25">
      <c r="G147" t="s">
        <v>6</v>
      </c>
      <c r="J147">
        <f>$I143+$C145*I142*(1/(1+EXP(-$A145*(J144-$B145))))</f>
        <v>1.2002171033686897</v>
      </c>
      <c r="K147">
        <f t="shared" ref="K147:AH147" si="13">$I143+$C145*J142*(1/(1+EXP(-$A145*(K144-$B145))))</f>
        <v>1.2541346668638946</v>
      </c>
      <c r="L147">
        <f t="shared" si="13"/>
        <v>1.344117056048898</v>
      </c>
      <c r="M147">
        <f t="shared" si="13"/>
        <v>1.488109962231805</v>
      </c>
      <c r="N147">
        <f t="shared" si="13"/>
        <v>1.7370050584171719</v>
      </c>
      <c r="O147">
        <f t="shared" si="13"/>
        <v>2.1651511074623406</v>
      </c>
      <c r="P147">
        <f t="shared" si="13"/>
        <v>2.8606158563419912</v>
      </c>
      <c r="Q147">
        <f t="shared" si="13"/>
        <v>4.0617175033866602</v>
      </c>
      <c r="R147">
        <f t="shared" si="13"/>
        <v>6.1006922461658419</v>
      </c>
      <c r="S147">
        <f t="shared" si="13"/>
        <v>9.6540444344526151</v>
      </c>
      <c r="T147">
        <f t="shared" si="13"/>
        <v>15.31021870114035</v>
      </c>
      <c r="U147">
        <f t="shared" si="13"/>
        <v>24.484217223776696</v>
      </c>
      <c r="V147">
        <f t="shared" si="13"/>
        <v>38.779056239503305</v>
      </c>
      <c r="W147">
        <f t="shared" si="13"/>
        <v>57.252913660941402</v>
      </c>
      <c r="X147">
        <f t="shared" si="13"/>
        <v>80.419183527738525</v>
      </c>
      <c r="Y147">
        <f t="shared" si="13"/>
        <v>113.9272070026759</v>
      </c>
      <c r="Z147">
        <f t="shared" si="13"/>
        <v>150.09033460804895</v>
      </c>
      <c r="AA147">
        <f t="shared" si="13"/>
        <v>182.76392207761882</v>
      </c>
      <c r="AB147">
        <f t="shared" si="13"/>
        <v>215.45787700095565</v>
      </c>
      <c r="AC147">
        <f t="shared" si="13"/>
        <v>244.40912244984273</v>
      </c>
      <c r="AD147">
        <f t="shared" si="13"/>
        <v>259.29257122729524</v>
      </c>
      <c r="AE147">
        <f t="shared" si="13"/>
        <v>280.90079201422481</v>
      </c>
      <c r="AF147">
        <f t="shared" si="13"/>
        <v>302.98527167989835</v>
      </c>
      <c r="AG147">
        <f t="shared" si="13"/>
        <v>327.3155159144593</v>
      </c>
      <c r="AH147">
        <f t="shared" si="13"/>
        <v>340.74807301906185</v>
      </c>
    </row>
    <row r="150" spans="1:34" x14ac:dyDescent="0.25">
      <c r="N150" t="s">
        <v>23</v>
      </c>
      <c r="P150">
        <f>BL147</f>
        <v>0</v>
      </c>
      <c r="R150" t="s">
        <v>24</v>
      </c>
      <c r="U150">
        <f>((P150*1000)/(365*24))*4</f>
        <v>0</v>
      </c>
    </row>
    <row r="165" spans="1:3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</row>
    <row r="166" spans="1:3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3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0.31642608765958652</v>
      </c>
      <c r="B168" s="3">
        <v>9.6069447789524567</v>
      </c>
      <c r="C168" s="3">
        <v>3.0537235025260404E-4</v>
      </c>
      <c r="G168" t="s">
        <v>5</v>
      </c>
    </row>
    <row r="169" spans="1:34" x14ac:dyDescent="0.25">
      <c r="E169" t="s">
        <v>4</v>
      </c>
      <c r="F169">
        <f>SUM(J169:AC169)</f>
        <v>1.9760317055258506E-2</v>
      </c>
      <c r="I169">
        <v>0</v>
      </c>
      <c r="J169">
        <f>(J170-J166)^2</f>
        <v>4.2695113840852866E-5</v>
      </c>
      <c r="K169">
        <f t="shared" ref="K169:AH169" si="14">(K170-K166)^2</f>
        <v>5.1924692508060749E-5</v>
      </c>
      <c r="L169">
        <f t="shared" si="14"/>
        <v>1.2290748331563343E-4</v>
      </c>
      <c r="M169">
        <f t="shared" si="14"/>
        <v>3.3883875810774834E-4</v>
      </c>
      <c r="N169">
        <f t="shared" si="14"/>
        <v>1.7205372016837494E-4</v>
      </c>
      <c r="O169">
        <f t="shared" si="14"/>
        <v>1.1890001322410698E-4</v>
      </c>
      <c r="P169">
        <f t="shared" si="14"/>
        <v>1.1157401808212188E-5</v>
      </c>
      <c r="Q169">
        <f t="shared" si="14"/>
        <v>4.0623054785192289E-4</v>
      </c>
      <c r="R169">
        <f t="shared" si="14"/>
        <v>3.1606532886903083E-4</v>
      </c>
      <c r="S169">
        <f t="shared" si="14"/>
        <v>1.5222762600754588E-4</v>
      </c>
      <c r="T169">
        <f t="shared" si="14"/>
        <v>3.2418020158968649E-4</v>
      </c>
      <c r="U169">
        <f t="shared" si="14"/>
        <v>1.2709788424026711E-4</v>
      </c>
      <c r="V169">
        <f t="shared" si="14"/>
        <v>1.7053438389339835E-3</v>
      </c>
      <c r="W169">
        <f t="shared" si="14"/>
        <v>2.810570242739229E-3</v>
      </c>
      <c r="X169">
        <f t="shared" si="14"/>
        <v>1.5350681432945945E-4</v>
      </c>
      <c r="Y169">
        <f t="shared" si="14"/>
        <v>1.1732570020435028E-4</v>
      </c>
      <c r="Z169">
        <f t="shared" si="14"/>
        <v>1.0375769050950871E-3</v>
      </c>
      <c r="AA169">
        <f t="shared" si="14"/>
        <v>1.8984124204082669E-3</v>
      </c>
      <c r="AB169">
        <f t="shared" si="14"/>
        <v>4.7746913037496671E-3</v>
      </c>
      <c r="AC169">
        <f t="shared" si="14"/>
        <v>5.0786110582670217E-3</v>
      </c>
      <c r="AD169">
        <f t="shared" si="14"/>
        <v>0.12047933068855676</v>
      </c>
      <c r="AE169">
        <f t="shared" si="14"/>
        <v>0.20418488945252922</v>
      </c>
      <c r="AF169">
        <f t="shared" si="14"/>
        <v>0.95705764008414607</v>
      </c>
      <c r="AG169">
        <f t="shared" si="14"/>
        <v>1.4070795461828305</v>
      </c>
      <c r="AH169">
        <f t="shared" si="14"/>
        <v>2.3203452256910433</v>
      </c>
    </row>
    <row r="170" spans="1:34" x14ac:dyDescent="0.25">
      <c r="G170" t="s">
        <v>6</v>
      </c>
      <c r="J170">
        <f>$I166+$C168*I165*(1/(1+EXP(-$A168*(J167-$B168))))</f>
        <v>7.534149817753865E-3</v>
      </c>
      <c r="K170">
        <f t="shared" ref="K170:AH170" si="15">$I166+$C168*J165*(1/(1+EXP(-$A168*(K167-$B168))))</f>
        <v>1.0205879023967912E-2</v>
      </c>
      <c r="L170">
        <f t="shared" si="15"/>
        <v>1.4086364747546123E-2</v>
      </c>
      <c r="M170">
        <f t="shared" si="15"/>
        <v>1.9592426610013255E-2</v>
      </c>
      <c r="N170">
        <f t="shared" si="15"/>
        <v>2.6383075049068287E-2</v>
      </c>
      <c r="O170">
        <f t="shared" si="15"/>
        <v>3.5795871734792054E-2</v>
      </c>
      <c r="P170">
        <f t="shared" si="15"/>
        <v>4.7640269720877676E-2</v>
      </c>
      <c r="Q170">
        <f t="shared" si="15"/>
        <v>6.2755161816565083E-2</v>
      </c>
      <c r="R170">
        <f t="shared" si="15"/>
        <v>7.9178226257673484E-2</v>
      </c>
      <c r="S170">
        <f t="shared" si="15"/>
        <v>9.8338056006014321E-2</v>
      </c>
      <c r="T170">
        <f t="shared" si="15"/>
        <v>0.12139499509609379</v>
      </c>
      <c r="U170">
        <f t="shared" si="15"/>
        <v>0.14372623025602052</v>
      </c>
      <c r="V170">
        <f t="shared" si="15"/>
        <v>0.1688041910245848</v>
      </c>
      <c r="W170">
        <f t="shared" si="15"/>
        <v>0.1874851884588917</v>
      </c>
      <c r="X170">
        <f t="shared" si="15"/>
        <v>0.20981021330573205</v>
      </c>
      <c r="Y170">
        <f t="shared" si="15"/>
        <v>0.23663169886049046</v>
      </c>
      <c r="Z170">
        <f t="shared" si="15"/>
        <v>0.24881144059329058</v>
      </c>
      <c r="AA170">
        <f t="shared" si="15"/>
        <v>0.27165977484287224</v>
      </c>
      <c r="AB170">
        <f t="shared" si="15"/>
        <v>0.28637714112164975</v>
      </c>
      <c r="AC170">
        <f t="shared" si="15"/>
        <v>0.31052462560250021</v>
      </c>
      <c r="AD170">
        <f t="shared" si="15"/>
        <v>0.33089867374416915</v>
      </c>
      <c r="AE170">
        <f t="shared" si="15"/>
        <v>0.34346077866491953</v>
      </c>
      <c r="AF170">
        <f t="shared" si="15"/>
        <v>0.35935677193177601</v>
      </c>
      <c r="AG170">
        <f t="shared" si="15"/>
        <v>0.36587756656617132</v>
      </c>
      <c r="AH170">
        <f t="shared" si="15"/>
        <v>0.38091133680630768</v>
      </c>
    </row>
    <row r="173" spans="1:34" x14ac:dyDescent="0.25">
      <c r="N173" t="s">
        <v>23</v>
      </c>
      <c r="P173">
        <f>BL170</f>
        <v>0</v>
      </c>
      <c r="R173" t="s">
        <v>24</v>
      </c>
      <c r="U173">
        <f>((P173*1000)/(365*24))*4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Generation Linear regression</vt:lpstr>
      <vt:lpstr>Var_M_const_Generation</vt:lpstr>
      <vt:lpstr>Var_M_Linear_Growth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2023-09-08T12:35:45Z</dcterms:modified>
</cp:coreProperties>
</file>