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028CCCF-0270-49C9-9230-085AEE6579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C74" i="1"/>
  <c r="C75" i="1" s="1"/>
  <c r="B74" i="1"/>
  <c r="B75" i="1" s="1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84" i="1" l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<sst xmlns="http://schemas.openxmlformats.org/spreadsheetml/2006/main" count="307" uniqueCount="73">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</sst>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 xr:uid="{00000000-0005-0000-0000-000000000000}"/>
    <cellStyle name="Normal 2 2" xfId="3" xr:uid="{00000000-0005-0000-0000-000001000000}"/>
    <cellStyle name="Normal 33" xfId="2" xr:uid="{00000000-0005-0000-0000-000002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1141.5241212938461</c:v>
                </c:pt>
                <c:pt idx="1">
                  <c:v>1269.5286823203969</c:v>
                </c:pt>
                <c:pt idx="2">
                  <c:v>1420.6239664233699</c:v>
                </c:pt>
                <c:pt idx="3">
                  <c:v>1593.952959994665</c:v>
                </c:pt>
                <c:pt idx="4">
                  <c:v>1854.105196362636</c:v>
                </c:pt>
                <c:pt idx="5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1117.2831639371893</c:v>
                </c:pt>
                <c:pt idx="1">
                  <c:v>1248.9490135348308</c:v>
                </c:pt>
                <c:pt idx="2">
                  <c:v>1373.7094709803366</c:v>
                </c:pt>
                <c:pt idx="3">
                  <c:v>1487.5825321514935</c:v>
                </c:pt>
                <c:pt idx="4">
                  <c:v>1587.8283602725128</c:v>
                </c:pt>
                <c:pt idx="5">
                  <c:v>1673.1630693336358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1117.7173344798321</c:v>
                </c:pt>
                <c:pt idx="1">
                  <c:v>1254.6177832631934</c:v>
                </c:pt>
                <c:pt idx="2">
                  <c:v>1392.6215110515052</c:v>
                </c:pt>
                <c:pt idx="3">
                  <c:v>1523.027347121234</c:v>
                </c:pt>
                <c:pt idx="4">
                  <c:v>1637.6014793552533</c:v>
                </c:pt>
                <c:pt idx="5">
                  <c:v>1754.928402830378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1117.2150848798019</c:v>
                </c:pt>
                <c:pt idx="1">
                  <c:v>1311.79609264078</c:v>
                </c:pt>
                <c:pt idx="2">
                  <c:v>1457.9781695864021</c:v>
                </c:pt>
                <c:pt idx="3">
                  <c:v>1620.6514974283891</c:v>
                </c:pt>
                <c:pt idx="4">
                  <c:v>1802.019811364064</c:v>
                </c:pt>
                <c:pt idx="5">
                  <c:v>2080.6827035408824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5376"/>
        <c:axId val="257339136"/>
      </c:lineChart>
      <c:catAx>
        <c:axId val="25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39136"/>
        <c:crosses val="autoZero"/>
        <c:auto val="1"/>
        <c:lblAlgn val="ctr"/>
        <c:lblOffset val="100"/>
        <c:noMultiLvlLbl val="0"/>
      </c:catAx>
      <c:valAx>
        <c:axId val="2573391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1269.5286823203969</c:v>
                </c:pt>
                <c:pt idx="1">
                  <c:v>1420.6239664233699</c:v>
                </c:pt>
                <c:pt idx="2">
                  <c:v>1593.952959994665</c:v>
                </c:pt>
                <c:pt idx="3">
                  <c:v>1854.105196362636</c:v>
                </c:pt>
                <c:pt idx="4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1237.7240988985743</c:v>
                </c:pt>
                <c:pt idx="1">
                  <c:v>1355.2931997704102</c:v>
                </c:pt>
                <c:pt idx="2">
                  <c:v>1462.370393154838</c:v>
                </c:pt>
                <c:pt idx="3">
                  <c:v>1557.1840520702474</c:v>
                </c:pt>
                <c:pt idx="4">
                  <c:v>1639.0679154395473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1259.8820659802029</c:v>
                </c:pt>
                <c:pt idx="1">
                  <c:v>1420.358122881486</c:v>
                </c:pt>
                <c:pt idx="2">
                  <c:v>1540.941910496907</c:v>
                </c:pt>
                <c:pt idx="3">
                  <c:v>1625.6534660072466</c:v>
                </c:pt>
                <c:pt idx="4">
                  <c:v>1802.253695952754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1268.6857858854382</c:v>
                </c:pt>
                <c:pt idx="1">
                  <c:v>1442.0759066124144</c:v>
                </c:pt>
                <c:pt idx="2">
                  <c:v>1581.4937993452363</c:v>
                </c:pt>
                <c:pt idx="3">
                  <c:v>1690.5643290778944</c:v>
                </c:pt>
                <c:pt idx="4">
                  <c:v>1903.0187595097138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70104"/>
        <c:axId val="643667808"/>
      </c:lineChart>
      <c:catAx>
        <c:axId val="6436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67808"/>
        <c:crosses val="autoZero"/>
        <c:auto val="1"/>
        <c:lblAlgn val="ctr"/>
        <c:lblOffset val="100"/>
        <c:noMultiLvlLbl val="0"/>
      </c:catAx>
      <c:valAx>
        <c:axId val="6436678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7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1269.5286823203969</c:v>
                </c:pt>
                <c:pt idx="1">
                  <c:v>1420.6239664233699</c:v>
                </c:pt>
                <c:pt idx="2">
                  <c:v>1593.952959994665</c:v>
                </c:pt>
                <c:pt idx="3">
                  <c:v>1854.105196362636</c:v>
                </c:pt>
                <c:pt idx="4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1278.7512819911424</c:v>
                </c:pt>
                <c:pt idx="1">
                  <c:v>1443.9533709877915</c:v>
                </c:pt>
                <c:pt idx="2">
                  <c:v>1618.5285030854716</c:v>
                </c:pt>
                <c:pt idx="3">
                  <c:v>1801.6752660005552</c:v>
                </c:pt>
                <c:pt idx="4">
                  <c:v>1992.5106726782178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1290.9301781848062</c:v>
                </c:pt>
                <c:pt idx="1">
                  <c:v>1488.8390063306122</c:v>
                </c:pt>
                <c:pt idx="2">
                  <c:v>1661.3678867628669</c:v>
                </c:pt>
                <c:pt idx="3">
                  <c:v>1811.2995753118032</c:v>
                </c:pt>
                <c:pt idx="4">
                  <c:v>2083.4162451166535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1291.3280478231347</c:v>
                </c:pt>
                <c:pt idx="1">
                  <c:v>1489.670043252202</c:v>
                </c:pt>
                <c:pt idx="2">
                  <c:v>1662.796316466302</c:v>
                </c:pt>
                <c:pt idx="3">
                  <c:v>1813.4841762769042</c:v>
                </c:pt>
                <c:pt idx="4">
                  <c:v>2086.7283158568739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22352"/>
        <c:axId val="626020056"/>
      </c:lineChart>
      <c:catAx>
        <c:axId val="626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020056"/>
        <c:crosses val="autoZero"/>
        <c:auto val="1"/>
        <c:lblAlgn val="ctr"/>
        <c:lblOffset val="100"/>
        <c:noMultiLvlLbl val="0"/>
      </c:catAx>
      <c:valAx>
        <c:axId val="6260200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04720"/>
        <c:axId val="1846103056"/>
      </c:lineChart>
      <c:catAx>
        <c:axId val="18461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103056"/>
        <c:crosses val="autoZero"/>
        <c:auto val="1"/>
        <c:lblAlgn val="ctr"/>
        <c:lblOffset val="100"/>
        <c:noMultiLvlLbl val="0"/>
      </c:catAx>
      <c:valAx>
        <c:axId val="18461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1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13.009391965361306</c:v>
                </c:pt>
                <c:pt idx="1">
                  <c:v>18.721289975649693</c:v>
                </c:pt>
                <c:pt idx="2">
                  <c:v>25.605212855748086</c:v>
                </c:pt>
                <c:pt idx="3">
                  <c:v>33.897113535220186</c:v>
                </c:pt>
                <c:pt idx="4">
                  <c:v>43.87838617978133</c:v>
                </c:pt>
                <c:pt idx="5">
                  <c:v>55.883680207918168</c:v>
                </c:pt>
                <c:pt idx="6">
                  <c:v>70.309625360634598</c:v>
                </c:pt>
                <c:pt idx="7">
                  <c:v>87.624360115428118</c:v>
                </c:pt>
                <c:pt idx="8">
                  <c:v>108.37761968292389</c:v>
                </c:pt>
                <c:pt idx="9">
                  <c:v>133.21093933539458</c:v>
                </c:pt>
                <c:pt idx="10">
                  <c:v>162.86724452206013</c:v>
                </c:pt>
                <c:pt idx="11">
                  <c:v>198.19871139305693</c:v>
                </c:pt>
                <c:pt idx="12">
                  <c:v>240.17127469433055</c:v>
                </c:pt>
                <c:pt idx="13">
                  <c:v>289.86353263702665</c:v>
                </c:pt>
                <c:pt idx="14">
                  <c:v>348.4570767497251</c:v>
                </c:pt>
                <c:pt idx="15">
                  <c:v>417.21453598908118</c:v>
                </c:pt>
                <c:pt idx="16">
                  <c:v>497.44102556748624</c:v>
                </c:pt>
                <c:pt idx="17">
                  <c:v>590.42450053130096</c:v>
                </c:pt>
                <c:pt idx="18">
                  <c:v>697.35113215701404</c:v>
                </c:pt>
                <c:pt idx="19">
                  <c:v>819.19376576977186</c:v>
                </c:pt>
                <c:pt idx="20">
                  <c:v>956.57531352140063</c:v>
                </c:pt>
                <c:pt idx="21">
                  <c:v>1109.6149146422392</c:v>
                </c:pt>
                <c:pt idx="22">
                  <c:v>1277.7726227445405</c:v>
                </c:pt>
                <c:pt idx="23">
                  <c:v>1459.7170113802695</c:v>
                </c:pt>
                <c:pt idx="24">
                  <c:v>1653.2468691828124</c:v>
                </c:pt>
                <c:pt idx="25">
                  <c:v>1855.2994256123852</c:v>
                </c:pt>
                <c:pt idx="26">
                  <c:v>2062.0696581995303</c:v>
                </c:pt>
                <c:pt idx="27">
                  <c:v>2269.2465809337614</c:v>
                </c:pt>
                <c:pt idx="28">
                  <c:v>2472.3456345294594</c:v>
                </c:pt>
                <c:pt idx="29">
                  <c:v>2667.089006446145</c:v>
                </c:pt>
                <c:pt idx="30">
                  <c:v>2849.7683144488064</c:v>
                </c:pt>
                <c:pt idx="31">
                  <c:v>3017.5248880641384</c:v>
                </c:pt>
                <c:pt idx="32">
                  <c:v>3168.5030639252172</c:v>
                </c:pt>
                <c:pt idx="33">
                  <c:v>3301.8641221065418</c:v>
                </c:pt>
                <c:pt idx="34">
                  <c:v>3417.6804959014039</c:v>
                </c:pt>
                <c:pt idx="35">
                  <c:v>3516.7509761834453</c:v>
                </c:pt>
                <c:pt idx="36">
                  <c:v>3600.3834167793239</c:v>
                </c:pt>
                <c:pt idx="37">
                  <c:v>3670.1843544202156</c:v>
                </c:pt>
                <c:pt idx="38">
                  <c:v>3727.8811700959532</c:v>
                </c:pt>
                <c:pt idx="39">
                  <c:v>3775.1880912160209</c:v>
                </c:pt>
                <c:pt idx="40">
                  <c:v>3813.7163025974946</c:v>
                </c:pt>
                <c:pt idx="41">
                  <c:v>3844.9218991336711</c:v>
                </c:pt>
                <c:pt idx="42">
                  <c:v>3870.0827944912462</c:v>
                </c:pt>
                <c:pt idx="43">
                  <c:v>3890.2957065158471</c:v>
                </c:pt>
                <c:pt idx="44">
                  <c:v>3906.485707194036</c:v>
                </c:pt>
                <c:pt idx="45">
                  <c:v>3919.4226393756426</c:v>
                </c:pt>
                <c:pt idx="46">
                  <c:v>3929.7404367084705</c:v>
                </c:pt>
                <c:pt idx="47">
                  <c:v>3937.9568047550001</c:v>
                </c:pt>
                <c:pt idx="48">
                  <c:v>3944.4917777334349</c:v>
                </c:pt>
                <c:pt idx="49">
                  <c:v>3949.6843940138297</c:v>
                </c:pt>
                <c:pt idx="50">
                  <c:v>3953.8072037337324</c:v>
                </c:pt>
                <c:pt idx="51">
                  <c:v>3957.0786046722887</c:v>
                </c:pt>
                <c:pt idx="52">
                  <c:v>3959.6731576399507</c:v>
                </c:pt>
                <c:pt idx="53">
                  <c:v>3961.7301054732607</c:v>
                </c:pt>
                <c:pt idx="54">
                  <c:v>3963.3603423955387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12.489997412247474</c:v>
                </c:pt>
                <c:pt idx="1">
                  <c:v>17.710167321377082</c:v>
                </c:pt>
                <c:pt idx="2">
                  <c:v>24.13861537950536</c:v>
                </c:pt>
                <c:pt idx="3">
                  <c:v>32.021527275958604</c:v>
                </c:pt>
                <c:pt idx="4">
                  <c:v>41.652234243691851</c:v>
                </c:pt>
                <c:pt idx="5">
                  <c:v>53.37896200277698</c:v>
                </c:pt>
                <c:pt idx="6">
                  <c:v>67.61329852448506</c:v>
                </c:pt>
                <c:pt idx="7">
                  <c:v>84.839183863771467</c:v>
                </c:pt>
                <c:pt idx="8">
                  <c:v>105.62206929252265</c:v>
                </c:pt>
                <c:pt idx="9">
                  <c:v>130.61767788653634</c:v>
                </c:pt>
                <c:pt idx="10">
                  <c:v>160.57951420570245</c:v>
                </c:pt>
                <c:pt idx="11">
                  <c:v>196.36391152698357</c:v>
                </c:pt>
                <c:pt idx="12">
                  <c:v>238.93097736453154</c:v>
                </c:pt>
                <c:pt idx="13">
                  <c:v>289.33932848033498</c:v>
                </c:pt>
                <c:pt idx="14">
                  <c:v>348.73205495584608</c:v>
                </c:pt>
                <c:pt idx="15">
                  <c:v>418.31102587292605</c:v>
                </c:pt>
                <c:pt idx="16">
                  <c:v>499.29661217431999</c:v>
                </c:pt>
                <c:pt idx="17">
                  <c:v>592.87038076789747</c:v>
                </c:pt>
                <c:pt idx="18">
                  <c:v>700.09957125051824</c:v>
                </c:pt>
                <c:pt idx="19">
                  <c:v>821.84444253199683</c:v>
                </c:pt>
                <c:pt idx="20">
                  <c:v>958.65297392213074</c:v>
                </c:pt>
                <c:pt idx="21">
                  <c:v>1110.6517291531975</c:v>
                </c:pt>
                <c:pt idx="22">
                  <c:v>1277.4462837654373</c:v>
                </c:pt>
                <c:pt idx="23">
                  <c:v>1458.0482739767781</c:v>
                </c:pt>
                <c:pt idx="24">
                  <c:v>1650.847239453738</c:v>
                </c:pt>
                <c:pt idx="25">
                  <c:v>1853.6424462910368</c:v>
                </c:pt>
                <c:pt idx="26">
                  <c:v>2063.7420331822523</c:v>
                </c:pt>
                <c:pt idx="27">
                  <c:v>2278.1249313316625</c:v>
                </c:pt>
                <c:pt idx="28">
                  <c:v>2499.216602766845</c:v>
                </c:pt>
                <c:pt idx="29">
                  <c:v>2712.5800904920115</c:v>
                </c:pt>
                <c:pt idx="30">
                  <c:v>2921.2299362319291</c:v>
                </c:pt>
                <c:pt idx="31">
                  <c:v>3122.9206423930018</c:v>
                </c:pt>
                <c:pt idx="32">
                  <c:v>3315.9738055312664</c:v>
                </c:pt>
                <c:pt idx="33">
                  <c:v>3499.3036648043972</c:v>
                </c:pt>
                <c:pt idx="34">
                  <c:v>3672.3824728165291</c:v>
                </c:pt>
                <c:pt idx="35">
                  <c:v>3835.1626679476394</c:v>
                </c:pt>
                <c:pt idx="36">
                  <c:v>3987.9756192428558</c:v>
                </c:pt>
                <c:pt idx="37">
                  <c:v>4131.4248161436108</c:v>
                </c:pt>
                <c:pt idx="38">
                  <c:v>4266.2867288336793</c:v>
                </c:pt>
                <c:pt idx="39">
                  <c:v>4393.4271699745123</c:v>
                </c:pt>
                <c:pt idx="40">
                  <c:v>4513.7362601275991</c:v>
                </c:pt>
                <c:pt idx="41">
                  <c:v>4628.0817026976665</c:v>
                </c:pt>
                <c:pt idx="42">
                  <c:v>4737.2780800889177</c:v>
                </c:pt>
                <c:pt idx="43">
                  <c:v>4842.0690283703634</c:v>
                </c:pt>
                <c:pt idx="44">
                  <c:v>4943.1190639943061</c:v>
                </c:pt>
                <c:pt idx="45">
                  <c:v>5041.0121851218264</c:v>
                </c:pt>
                <c:pt idx="46">
                  <c:v>5136.2549017959873</c:v>
                </c:pt>
                <c:pt idx="47">
                  <c:v>5229.2819062262852</c:v>
                </c:pt>
                <c:pt idx="48">
                  <c:v>5320.4630935472933</c:v>
                </c:pt>
                <c:pt idx="49">
                  <c:v>5410.1110513279436</c:v>
                </c:pt>
                <c:pt idx="50">
                  <c:v>5498.4884488311891</c:v>
                </c:pt>
                <c:pt idx="51">
                  <c:v>5585.8149850528098</c:v>
                </c:pt>
                <c:pt idx="52">
                  <c:v>5672.2737137292379</c:v>
                </c:pt>
                <c:pt idx="53">
                  <c:v>5758.0166699404235</c:v>
                </c:pt>
                <c:pt idx="54">
                  <c:v>5843.1697907892394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11.915248051783358</c:v>
                </c:pt>
                <c:pt idx="1">
                  <c:v>16.54440283377086</c:v>
                </c:pt>
                <c:pt idx="2">
                  <c:v>22.381418937166266</c:v>
                </c:pt>
                <c:pt idx="3">
                  <c:v>29.691989156301386</c:v>
                </c:pt>
                <c:pt idx="4">
                  <c:v>38.792735713141475</c:v>
                </c:pt>
                <c:pt idx="5">
                  <c:v>50.058818770642333</c:v>
                </c:pt>
                <c:pt idx="6">
                  <c:v>63.931865078732429</c:v>
                </c:pt>
                <c:pt idx="7">
                  <c:v>80.927859532648512</c:v>
                </c:pt>
                <c:pt idx="8">
                  <c:v>101.6444672022342</c:v>
                </c:pt>
                <c:pt idx="9">
                  <c:v>126.76703971881898</c:v>
                </c:pt>
                <c:pt idx="10">
                  <c:v>157.0723150747009</c:v>
                </c:pt>
                <c:pt idx="11">
                  <c:v>193.42856247320731</c:v>
                </c:pt>
                <c:pt idx="12">
                  <c:v>236.79068841134222</c:v>
                </c:pt>
                <c:pt idx="13">
                  <c:v>288.18866137111445</c:v>
                </c:pt>
                <c:pt idx="14">
                  <c:v>348.70760681261646</c:v>
                </c:pt>
                <c:pt idx="15">
                  <c:v>419.45816590069501</c:v>
                </c:pt>
                <c:pt idx="16">
                  <c:v>501.53629933652297</c:v>
                </c:pt>
                <c:pt idx="17">
                  <c:v>595.97272902487623</c:v>
                </c:pt>
                <c:pt idx="18">
                  <c:v>703.67366155425361</c:v>
                </c:pt>
                <c:pt idx="19">
                  <c:v>825.35623766036383</c:v>
                </c:pt>
                <c:pt idx="20">
                  <c:v>961.48406332470495</c:v>
                </c:pt>
                <c:pt idx="21">
                  <c:v>1112.2098084180914</c:v>
                </c:pt>
                <c:pt idx="22">
                  <c:v>1277.3327099303779</c:v>
                </c:pt>
                <c:pt idx="23">
                  <c:v>1456.2784071263186</c:v>
                </c:pt>
                <c:pt idx="24">
                  <c:v>1648.1065778098425</c:v>
                </c:pt>
                <c:pt idx="25">
                  <c:v>1851.5484216083487</c:v>
                </c:pt>
                <c:pt idx="26">
                  <c:v>2065.0716906281905</c:v>
                </c:pt>
                <c:pt idx="27">
                  <c:v>2286.9666252749553</c:v>
                </c:pt>
                <c:pt idx="28">
                  <c:v>2521.7191437629426</c:v>
                </c:pt>
                <c:pt idx="29">
                  <c:v>2754.6749658479771</c:v>
                </c:pt>
                <c:pt idx="30">
                  <c:v>2990.7047914761806</c:v>
                </c:pt>
                <c:pt idx="31">
                  <c:v>3228.322211522614</c:v>
                </c:pt>
                <c:pt idx="32">
                  <c:v>3466.252871895761</c:v>
                </c:pt>
                <c:pt idx="33">
                  <c:v>3703.4537095851356</c:v>
                </c:pt>
                <c:pt idx="34">
                  <c:v>3939.1119878303098</c:v>
                </c:pt>
                <c:pt idx="35">
                  <c:v>4172.628847074905</c:v>
                </c:pt>
                <c:pt idx="36">
                  <c:v>4403.5927319831926</c:v>
                </c:pt>
                <c:pt idx="37">
                  <c:v>4631.7477277643611</c:v>
                </c:pt>
                <c:pt idx="38">
                  <c:v>4856.9609097715484</c:v>
                </c:pt>
                <c:pt idx="39">
                  <c:v>5079.1916389849212</c:v>
                </c:pt>
                <c:pt idx="40">
                  <c:v>5298.46459431121</c:v>
                </c:pt>
                <c:pt idx="41">
                  <c:v>5514.8473802287599</c:v>
                </c:pt>
                <c:pt idx="42">
                  <c:v>5728.4328469286183</c:v>
                </c:pt>
                <c:pt idx="43">
                  <c:v>5939.3258043842288</c:v>
                </c:pt>
                <c:pt idx="44">
                  <c:v>6147.6335604765927</c:v>
                </c:pt>
                <c:pt idx="45">
                  <c:v>6353.4596130702548</c:v>
                </c:pt>
                <c:pt idx="46">
                  <c:v>6556.8998259326154</c:v>
                </c:pt>
                <c:pt idx="47">
                  <c:v>6758.0404771558678</c:v>
                </c:pt>
                <c:pt idx="48">
                  <c:v>6956.9576559769284</c:v>
                </c:pt>
                <c:pt idx="49">
                  <c:v>7153.7175794481727</c:v>
                </c:pt>
                <c:pt idx="50">
                  <c:v>7348.3774921691102</c:v>
                </c:pt>
                <c:pt idx="51">
                  <c:v>7540.9868938785075</c:v>
                </c:pt>
                <c:pt idx="52">
                  <c:v>7731.5889085597237</c:v>
                </c:pt>
                <c:pt idx="53">
                  <c:v>7920.2216645663857</c:v>
                </c:pt>
                <c:pt idx="54">
                  <c:v>8106.9195991310908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9.2156006605959568</c:v>
                </c:pt>
                <c:pt idx="1">
                  <c:v>12.02821646977778</c:v>
                </c:pt>
                <c:pt idx="2">
                  <c:v>15.929260267804951</c:v>
                </c:pt>
                <c:pt idx="3">
                  <c:v>21.226898006609389</c:v>
                </c:pt>
                <c:pt idx="4">
                  <c:v>31.40963606333333</c:v>
                </c:pt>
                <c:pt idx="5">
                  <c:v>38.380094446344437</c:v>
                </c:pt>
                <c:pt idx="6">
                  <c:v>52.381879485909508</c:v>
                </c:pt>
                <c:pt idx="7">
                  <c:v>63.284699800886258</c:v>
                </c:pt>
                <c:pt idx="8">
                  <c:v>85.618482927474147</c:v>
                </c:pt>
                <c:pt idx="9">
                  <c:v>104.62773980253409</c:v>
                </c:pt>
                <c:pt idx="10">
                  <c:v>133.50281418579559</c:v>
                </c:pt>
                <c:pt idx="11">
                  <c:v>171.50830586745329</c:v>
                </c:pt>
                <c:pt idx="12">
                  <c:v>221.4155374019808</c:v>
                </c:pt>
                <c:pt idx="13">
                  <c:v>276.79816154657573</c:v>
                </c:pt>
                <c:pt idx="14">
                  <c:v>346.40918981553318</c:v>
                </c:pt>
                <c:pt idx="15">
                  <c:v>440.67798848736959</c:v>
                </c:pt>
                <c:pt idx="16">
                  <c:v>530.5034445167928</c:v>
                </c:pt>
                <c:pt idx="17">
                  <c:v>635.50763578344879</c:v>
                </c:pt>
                <c:pt idx="18">
                  <c:v>705.88851826145674</c:v>
                </c:pt>
                <c:pt idx="19">
                  <c:v>831.37601860994187</c:v>
                </c:pt>
                <c:pt idx="20">
                  <c:v>962.13427771667205</c:v>
                </c:pt>
                <c:pt idx="21">
                  <c:v>1141.5241212938461</c:v>
                </c:pt>
                <c:pt idx="22">
                  <c:v>1269.5286823203969</c:v>
                </c:pt>
                <c:pt idx="23">
                  <c:v>1420.6239664233699</c:v>
                </c:pt>
                <c:pt idx="24">
                  <c:v>1593.952959994665</c:v>
                </c:pt>
                <c:pt idx="25">
                  <c:v>1854.105196362636</c:v>
                </c:pt>
                <c:pt idx="26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27176"/>
        <c:axId val="589227504"/>
      </c:lineChart>
      <c:catAx>
        <c:axId val="58922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27504"/>
        <c:crosses val="autoZero"/>
        <c:auto val="1"/>
        <c:lblAlgn val="ctr"/>
        <c:lblOffset val="100"/>
        <c:noMultiLvlLbl val="0"/>
      </c:catAx>
      <c:valAx>
        <c:axId val="5892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27.781629610057593</c:v>
                </c:pt>
                <c:pt idx="1">
                  <c:v>32.279204820937103</c:v>
                </c:pt>
                <c:pt idx="2">
                  <c:v>37.805459660154121</c:v>
                </c:pt>
                <c:pt idx="3">
                  <c:v>44.591494852936435</c:v>
                </c:pt>
                <c:pt idx="4">
                  <c:v>52.918198865168968</c:v>
                </c:pt>
                <c:pt idx="5">
                  <c:v>63.125889351089761</c:v>
                </c:pt>
                <c:pt idx="6">
                  <c:v>75.625264366305686</c:v>
                </c:pt>
                <c:pt idx="7">
                  <c:v>90.909538297407394</c:v>
                </c:pt>
                <c:pt idx="8">
                  <c:v>109.56742763733152</c:v>
                </c:pt>
                <c:pt idx="9">
                  <c:v>132.29633160733309</c:v>
                </c:pt>
                <c:pt idx="10">
                  <c:v>159.91458787552938</c:v>
                </c:pt>
                <c:pt idx="11">
                  <c:v>193.37104233960974</c:v>
                </c:pt>
                <c:pt idx="12">
                  <c:v>233.74933788498316</c:v>
                </c:pt>
                <c:pt idx="13">
                  <c:v>282.26332353974232</c:v>
                </c:pt>
                <c:pt idx="14">
                  <c:v>340.23891308973322</c:v>
                </c:pt>
                <c:pt idx="15">
                  <c:v>409.07680943229968</c:v>
                </c:pt>
                <c:pt idx="16">
                  <c:v>490.19016707392154</c:v>
                </c:pt>
                <c:pt idx="17">
                  <c:v>584.91210645883325</c:v>
                </c:pt>
                <c:pt idx="18">
                  <c:v>694.37078685489325</c:v>
                </c:pt>
                <c:pt idx="19">
                  <c:v>819.33519087237869</c:v>
                </c:pt>
                <c:pt idx="20">
                  <c:v>960.04307610596084</c:v>
                </c:pt>
                <c:pt idx="21">
                  <c:v>1116.0328023692603</c:v>
                </c:pt>
                <c:pt idx="22">
                  <c:v>1286.010403715401</c:v>
                </c:pt>
                <c:pt idx="23">
                  <c:v>1467.7882193739761</c:v>
                </c:pt>
                <c:pt idx="24">
                  <c:v>1658.3271096855917</c:v>
                </c:pt>
                <c:pt idx="25">
                  <c:v>1853.8982221206577</c:v>
                </c:pt>
                <c:pt idx="26">
                  <c:v>2050.3544377392932</c:v>
                </c:pt>
                <c:pt idx="27">
                  <c:v>2243.473404542287</c:v>
                </c:pt>
                <c:pt idx="28">
                  <c:v>2429.3138326095841</c:v>
                </c:pt>
                <c:pt idx="29">
                  <c:v>2604.5228400810688</c:v>
                </c:pt>
                <c:pt idx="30">
                  <c:v>2766.5462722498191</c:v>
                </c:pt>
                <c:pt idx="31">
                  <c:v>2913.7200846728865</c:v>
                </c:pt>
                <c:pt idx="32">
                  <c:v>3045.2488727589912</c:v>
                </c:pt>
                <c:pt idx="33">
                  <c:v>3161.0983261436613</c:v>
                </c:pt>
                <c:pt idx="34">
                  <c:v>3261.837479730445</c:v>
                </c:pt>
                <c:pt idx="35">
                  <c:v>3348.4650347250708</c:v>
                </c:pt>
                <c:pt idx="36">
                  <c:v>3422.2457609266748</c:v>
                </c:pt>
                <c:pt idx="37">
                  <c:v>3484.5725739837226</c:v>
                </c:pt>
                <c:pt idx="38">
                  <c:v>3536.86057103847</c:v>
                </c:pt>
                <c:pt idx="39">
                  <c:v>3580.4726482019569</c:v>
                </c:pt>
                <c:pt idx="40">
                  <c:v>3616.6724942202795</c:v>
                </c:pt>
                <c:pt idx="41">
                  <c:v>3646.5991971044505</c:v>
                </c:pt>
                <c:pt idx="42">
                  <c:v>3671.2576369356811</c:v>
                </c:pt>
                <c:pt idx="43">
                  <c:v>3691.5195755043974</c:v>
                </c:pt>
                <c:pt idx="44">
                  <c:v>3708.1313963760108</c:v>
                </c:pt>
                <c:pt idx="45">
                  <c:v>3721.7254994446562</c:v>
                </c:pt>
                <c:pt idx="46">
                  <c:v>3732.8332649078252</c:v>
                </c:pt>
                <c:pt idx="47">
                  <c:v>3741.8982227763031</c:v>
                </c:pt>
                <c:pt idx="48">
                  <c:v>3749.2885989267852</c:v>
                </c:pt>
                <c:pt idx="49">
                  <c:v>3755.3087848299961</c:v>
                </c:pt>
                <c:pt idx="50">
                  <c:v>3760.2095298423937</c:v>
                </c:pt>
                <c:pt idx="51">
                  <c:v>3764.1968148581891</c:v>
                </c:pt>
                <c:pt idx="52">
                  <c:v>3767.4394612767642</c:v>
                </c:pt>
                <c:pt idx="53">
                  <c:v>3770.07558058007</c:v>
                </c:pt>
                <c:pt idx="54">
                  <c:v>3772.2179926790727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24.489749020166137</c:v>
                </c:pt>
                <c:pt idx="1">
                  <c:v>28.737307890630923</c:v>
                </c:pt>
                <c:pt idx="2">
                  <c:v>34.034071127874043</c:v>
                </c:pt>
                <c:pt idx="3">
                  <c:v>40.624890657094035</c:v>
                </c:pt>
                <c:pt idx="4">
                  <c:v>48.807348165665736</c:v>
                </c:pt>
                <c:pt idx="5">
                  <c:v>58.941382488620576</c:v>
                </c:pt>
                <c:pt idx="6">
                  <c:v>71.459899607765067</c:v>
                </c:pt>
                <c:pt idx="7">
                  <c:v>86.880071259085</c:v>
                </c:pt>
                <c:pt idx="8">
                  <c:v>105.8147780264807</c:v>
                </c:pt>
                <c:pt idx="9">
                  <c:v>128.98330534765989</c:v>
                </c:pt>
                <c:pt idx="10">
                  <c:v>157.21994351835502</c:v>
                </c:pt>
                <c:pt idx="11">
                  <c:v>191.47857842393731</c:v>
                </c:pt>
                <c:pt idx="12">
                  <c:v>232.83072158208176</c:v>
                </c:pt>
                <c:pt idx="13">
                  <c:v>282.45379996142583</c:v>
                </c:pt>
                <c:pt idx="14">
                  <c:v>341.60606486952491</c:v>
                </c:pt>
                <c:pt idx="15">
                  <c:v>411.58443132377226</c:v>
                </c:pt>
                <c:pt idx="16">
                  <c:v>493.66225430329217</c:v>
                </c:pt>
                <c:pt idx="17">
                  <c:v>589.00584642432307</c:v>
                </c:pt>
                <c:pt idx="18">
                  <c:v>698.5717112342445</c:v>
                </c:pt>
                <c:pt idx="19">
                  <c:v>822.99098587029232</c:v>
                </c:pt>
                <c:pt idx="20">
                  <c:v>962.45291386566498</c:v>
                </c:pt>
                <c:pt idx="21">
                  <c:v>1116.6040904941751</c:v>
                </c:pt>
                <c:pt idx="22">
                  <c:v>1284.4829580975324</c:v>
                </c:pt>
                <c:pt idx="23">
                  <c:v>1464.507722432448</c:v>
                </c:pt>
                <c:pt idx="24">
                  <c:v>1654.529430075283</c:v>
                </c:pt>
                <c:pt idx="25">
                  <c:v>1851.950940154165</c:v>
                </c:pt>
                <c:pt idx="26">
                  <c:v>2053.8994452509087</c:v>
                </c:pt>
                <c:pt idx="27">
                  <c:v>2257.428865688476</c:v>
                </c:pt>
                <c:pt idx="28">
                  <c:v>2509.4522825774143</c:v>
                </c:pt>
                <c:pt idx="29">
                  <c:v>2658.2675758224705</c:v>
                </c:pt>
                <c:pt idx="30">
                  <c:v>2850.9811686641015</c:v>
                </c:pt>
                <c:pt idx="31">
                  <c:v>3036.2781274281365</c:v>
                </c:pt>
                <c:pt idx="32">
                  <c:v>3213.0831150015865</c:v>
                </c:pt>
                <c:pt idx="33">
                  <c:v>3380.7971098912058</c:v>
                </c:pt>
                <c:pt idx="34">
                  <c:v>3539.233012980183</c:v>
                </c:pt>
                <c:pt idx="35">
                  <c:v>3688.5353096772815</c:v>
                </c:pt>
                <c:pt idx="36">
                  <c:v>3829.0963804420635</c:v>
                </c:pt>
                <c:pt idx="37">
                  <c:v>3961.4784406966851</c:v>
                </c:pt>
                <c:pt idx="38">
                  <c:v>4086.3463944224268</c:v>
                </c:pt>
                <c:pt idx="39">
                  <c:v>4204.4138076284435</c:v>
                </c:pt>
                <c:pt idx="40">
                  <c:v>4316.402019452451</c:v>
                </c:pt>
                <c:pt idx="41">
                  <c:v>4423.0110855713692</c:v>
                </c:pt>
                <c:pt idx="42">
                  <c:v>4524.9006176104549</c:v>
                </c:pt>
                <c:pt idx="43">
                  <c:v>4622.6784300299178</c:v>
                </c:pt>
                <c:pt idx="44">
                  <c:v>4716.895041036455</c:v>
                </c:pt>
                <c:pt idx="45">
                  <c:v>4808.0423513451933</c:v>
                </c:pt>
                <c:pt idx="46">
                  <c:v>4896.5551474635977</c:v>
                </c:pt>
                <c:pt idx="47">
                  <c:v>4982.8143878301944</c:v>
                </c:pt>
                <c:pt idx="48">
                  <c:v>5067.1515024100154</c:v>
                </c:pt>
                <c:pt idx="49">
                  <c:v>5149.853159287969</c:v>
                </c:pt>
                <c:pt idx="50">
                  <c:v>5231.1661259227722</c:v>
                </c:pt>
                <c:pt idx="51">
                  <c:v>5311.3019836789317</c:v>
                </c:pt>
                <c:pt idx="52">
                  <c:v>5390.4415495676412</c:v>
                </c:pt>
                <c:pt idx="53">
                  <c:v>5468.7389263695395</c:v>
                </c:pt>
                <c:pt idx="54">
                  <c:v>5546.325148230354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21.325077404160382</c:v>
                </c:pt>
                <c:pt idx="1">
                  <c:v>25.161835824143829</c:v>
                </c:pt>
                <c:pt idx="2">
                  <c:v>30.048415359049386</c:v>
                </c:pt>
                <c:pt idx="3">
                  <c:v>36.248713012880366</c:v>
                </c:pt>
                <c:pt idx="4">
                  <c:v>44.084881781890644</c:v>
                </c:pt>
                <c:pt idx="5">
                  <c:v>53.947109036937306</c:v>
                </c:pt>
                <c:pt idx="6">
                  <c:v>66.303771509525887</c:v>
                </c:pt>
                <c:pt idx="7">
                  <c:v>81.711370910739802</c:v>
                </c:pt>
                <c:pt idx="8">
                  <c:v>100.82336375716909</c:v>
                </c:pt>
                <c:pt idx="9">
                  <c:v>124.39665904061705</c:v>
                </c:pt>
                <c:pt idx="10">
                  <c:v>153.29419649284267</c:v>
                </c:pt>
                <c:pt idx="11">
                  <c:v>188.48169102157624</c:v>
                </c:pt>
                <c:pt idx="12">
                  <c:v>231.01642189309328</c:v>
                </c:pt>
                <c:pt idx="13">
                  <c:v>282.02597614297213</c:v>
                </c:pt>
                <c:pt idx="14">
                  <c:v>342.6752609554365</c:v>
                </c:pt>
                <c:pt idx="15">
                  <c:v>414.12100427171839</c:v>
                </c:pt>
                <c:pt idx="16">
                  <c:v>497.45443017817854</c:v>
                </c:pt>
                <c:pt idx="17">
                  <c:v>593.63476525518809</c:v>
                </c:pt>
                <c:pt idx="18">
                  <c:v>703.41846461760906</c:v>
                </c:pt>
                <c:pt idx="19">
                  <c:v>827.29110836800328</c:v>
                </c:pt>
                <c:pt idx="20">
                  <c:v>965.41024192647285</c:v>
                </c:pt>
                <c:pt idx="21">
                  <c:v>1117.5674601699463</c:v>
                </c:pt>
                <c:pt idx="22">
                  <c:v>1283.1764266452824</c:v>
                </c:pt>
                <c:pt idx="23">
                  <c:v>1461.290343733828</c:v>
                </c:pt>
                <c:pt idx="24">
                  <c:v>1650.6481956041353</c:v>
                </c:pt>
                <c:pt idx="25">
                  <c:v>1849.7447893742158</c:v>
                </c:pt>
                <c:pt idx="26">
                  <c:v>2056.9162276956858</c:v>
                </c:pt>
                <c:pt idx="27">
                  <c:v>2270.4307197322423</c:v>
                </c:pt>
                <c:pt idx="28">
                  <c:v>2538.8899304002657</c:v>
                </c:pt>
                <c:pt idx="29">
                  <c:v>2709.7273143087691</c:v>
                </c:pt>
                <c:pt idx="30">
                  <c:v>2932.415035705797</c:v>
                </c:pt>
                <c:pt idx="31">
                  <c:v>3155.3497450456593</c:v>
                </c:pt>
                <c:pt idx="32">
                  <c:v>3377.4458339368912</c:v>
                </c:pt>
                <c:pt idx="33">
                  <c:v>3597.8222365849097</c:v>
                </c:pt>
                <c:pt idx="34">
                  <c:v>3815.7921073523867</c:v>
                </c:pt>
                <c:pt idx="35">
                  <c:v>4030.8442786291985</c:v>
                </c:pt>
                <c:pt idx="36">
                  <c:v>4242.6201261798096</c:v>
                </c:pt>
                <c:pt idx="37">
                  <c:v>4450.8887910565654</c:v>
                </c:pt>
                <c:pt idx="38">
                  <c:v>4655.5229207229731</c:v>
                </c:pt>
                <c:pt idx="39">
                  <c:v>4856.476344368838</c:v>
                </c:pt>
                <c:pt idx="40">
                  <c:v>5053.7644701738855</c:v>
                </c:pt>
                <c:pt idx="41">
                  <c:v>5247.4477154540809</c:v>
                </c:pt>
                <c:pt idx="42">
                  <c:v>5437.6179502758141</c:v>
                </c:pt>
                <c:pt idx="43">
                  <c:v>5624.3877292779598</c:v>
                </c:pt>
                <c:pt idx="44">
                  <c:v>5807.8819766600254</c:v>
                </c:pt>
                <c:pt idx="45">
                  <c:v>5988.2317477494144</c:v>
                </c:pt>
                <c:pt idx="46">
                  <c:v>6165.5696936069044</c:v>
                </c:pt>
                <c:pt idx="47">
                  <c:v>6340.0268844745469</c:v>
                </c:pt>
                <c:pt idx="48">
                  <c:v>6511.7306903917397</c:v>
                </c:pt>
                <c:pt idx="49">
                  <c:v>6680.8034642310158</c:v>
                </c:pt>
                <c:pt idx="50">
                  <c:v>6847.3618183095805</c:v>
                </c:pt>
                <c:pt idx="51">
                  <c:v>7011.5163275947652</c:v>
                </c:pt>
                <c:pt idx="52">
                  <c:v>7173.3715289490538</c:v>
                </c:pt>
                <c:pt idx="53">
                  <c:v>7333.0261164842204</c:v>
                </c:pt>
                <c:pt idx="54">
                  <c:v>7490.5732581597604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9.2156006605959568</c:v>
                </c:pt>
                <c:pt idx="1">
                  <c:v>12.02821646977778</c:v>
                </c:pt>
                <c:pt idx="2">
                  <c:v>15.929260267804951</c:v>
                </c:pt>
                <c:pt idx="3">
                  <c:v>21.226898006609389</c:v>
                </c:pt>
                <c:pt idx="4">
                  <c:v>31.40963606333333</c:v>
                </c:pt>
                <c:pt idx="5">
                  <c:v>38.380094446344437</c:v>
                </c:pt>
                <c:pt idx="6">
                  <c:v>52.381879485909508</c:v>
                </c:pt>
                <c:pt idx="7">
                  <c:v>63.284699800886258</c:v>
                </c:pt>
                <c:pt idx="8">
                  <c:v>85.618482927474147</c:v>
                </c:pt>
                <c:pt idx="9">
                  <c:v>104.62773980253409</c:v>
                </c:pt>
                <c:pt idx="10">
                  <c:v>133.50281418579559</c:v>
                </c:pt>
                <c:pt idx="11">
                  <c:v>171.50830586745329</c:v>
                </c:pt>
                <c:pt idx="12">
                  <c:v>221.4155374019808</c:v>
                </c:pt>
                <c:pt idx="13">
                  <c:v>276.79816154657573</c:v>
                </c:pt>
                <c:pt idx="14">
                  <c:v>346.40918981553318</c:v>
                </c:pt>
                <c:pt idx="15">
                  <c:v>440.67798848736959</c:v>
                </c:pt>
                <c:pt idx="16">
                  <c:v>530.5034445167928</c:v>
                </c:pt>
                <c:pt idx="17">
                  <c:v>635.50763578344879</c:v>
                </c:pt>
                <c:pt idx="18">
                  <c:v>705.88851826145674</c:v>
                </c:pt>
                <c:pt idx="19">
                  <c:v>831.37601860994187</c:v>
                </c:pt>
                <c:pt idx="20">
                  <c:v>962.13427771667205</c:v>
                </c:pt>
                <c:pt idx="21">
                  <c:v>1141.5241212938461</c:v>
                </c:pt>
                <c:pt idx="22">
                  <c:v>1269.5286823203969</c:v>
                </c:pt>
                <c:pt idx="23">
                  <c:v>1420.6239664233699</c:v>
                </c:pt>
                <c:pt idx="24">
                  <c:v>1593.952959994665</c:v>
                </c:pt>
                <c:pt idx="25">
                  <c:v>1854.105196362636</c:v>
                </c:pt>
                <c:pt idx="26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57560"/>
        <c:axId val="590757888"/>
      </c:lineChart>
      <c:catAx>
        <c:axId val="59075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57888"/>
        <c:crosses val="autoZero"/>
        <c:auto val="1"/>
        <c:lblAlgn val="ctr"/>
        <c:lblOffset val="100"/>
        <c:noMultiLvlLbl val="0"/>
      </c:catAx>
      <c:valAx>
        <c:axId val="590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13.964435360216903</c:v>
                </c:pt>
                <c:pt idx="1">
                  <c:v>16.743138095252064</c:v>
                </c:pt>
                <c:pt idx="2">
                  <c:v>20.633057942337366</c:v>
                </c:pt>
                <c:pt idx="3">
                  <c:v>25.975570483533566</c:v>
                </c:pt>
                <c:pt idx="4">
                  <c:v>33.181091008760916</c:v>
                </c:pt>
                <c:pt idx="5">
                  <c:v>42.732965054832881</c:v>
                </c:pt>
                <c:pt idx="6">
                  <c:v>55.189138541898132</c:v>
                </c:pt>
                <c:pt idx="7">
                  <c:v>71.181212942851332</c:v>
                </c:pt>
                <c:pt idx="8">
                  <c:v>91.410614510674449</c:v>
                </c:pt>
                <c:pt idx="9">
                  <c:v>116.6417569010499</c:v>
                </c:pt>
                <c:pt idx="10">
                  <c:v>147.69224151187532</c:v>
                </c:pt>
                <c:pt idx="11">
                  <c:v>185.42030627986773</c:v>
                </c:pt>
                <c:pt idx="12">
                  <c:v>230.7098885531118</c:v>
                </c:pt>
                <c:pt idx="13">
                  <c:v>284.45379958759878</c:v>
                </c:pt>
                <c:pt idx="14">
                  <c:v>347.5356083551539</c:v>
                </c:pt>
                <c:pt idx="15">
                  <c:v>420.81089505046958</c:v>
                </c:pt>
                <c:pt idx="16">
                  <c:v>505.08855770474509</c:v>
                </c:pt>
                <c:pt idx="17">
                  <c:v>601.11283966268195</c:v>
                </c:pt>
                <c:pt idx="18">
                  <c:v>709.54669516452122</c:v>
                </c:pt>
                <c:pt idx="19">
                  <c:v>830.95703083991179</c:v>
                </c:pt>
                <c:pt idx="20">
                  <c:v>965.80225989027826</c:v>
                </c:pt>
                <c:pt idx="21">
                  <c:v>1114.4224910515888</c:v>
                </c:pt>
                <c:pt idx="22">
                  <c:v>1277.0325539524933</c:v>
                </c:pt>
                <c:pt idx="23">
                  <c:v>1453.7179434274658</c:v>
                </c:pt>
                <c:pt idx="24">
                  <c:v>1644.4336538576754</c:v>
                </c:pt>
                <c:pt idx="25">
                  <c:v>1849.0057755157968</c:v>
                </c:pt>
                <c:pt idx="26">
                  <c:v>2067.1356415740984</c:v>
                </c:pt>
                <c:pt idx="27">
                  <c:v>2298.4062488750678</c:v>
                </c:pt>
                <c:pt idx="28">
                  <c:v>2542.2906284457003</c:v>
                </c:pt>
                <c:pt idx="29">
                  <c:v>2798.1618126418975</c:v>
                </c:pt>
                <c:pt idx="30">
                  <c:v>3065.3040334434231</c:v>
                </c:pt>
                <c:pt idx="31">
                  <c:v>3342.9247888507352</c:v>
                </c:pt>
                <c:pt idx="32">
                  <c:v>3630.1674292264192</c:v>
                </c:pt>
                <c:pt idx="33">
                  <c:v>3926.1239402430019</c:v>
                </c:pt>
                <c:pt idx="34">
                  <c:v>4229.8476312933708</c:v>
                </c:pt>
                <c:pt idx="35">
                  <c:v>4540.36547535712</c:v>
                </c:pt>
                <c:pt idx="36">
                  <c:v>4856.6898861847149</c:v>
                </c:pt>
                <c:pt idx="37">
                  <c:v>5177.8297593387761</c:v>
                </c:pt>
                <c:pt idx="38">
                  <c:v>5502.8006435187353</c:v>
                </c:pt>
                <c:pt idx="39">
                  <c:v>5830.6339464261855</c:v>
                </c:pt>
                <c:pt idx="40">
                  <c:v>6160.3851142609947</c:v>
                </c:pt>
                <c:pt idx="41">
                  <c:v>6491.1407551288785</c:v>
                </c:pt>
                <c:pt idx="42">
                  <c:v>6822.0247038095558</c:v>
                </c:pt>
                <c:pt idx="43">
                  <c:v>7152.2030483253975</c:v>
                </c:pt>
                <c:pt idx="44">
                  <c:v>7480.88815759115</c:v>
                </c:pt>
                <c:pt idx="45">
                  <c:v>7807.3417642856566</c:v>
                </c:pt>
                <c:pt idx="46">
                  <c:v>8130.877168241881</c:v>
                </c:pt>
                <c:pt idx="47">
                  <c:v>8450.8606334481028</c:v>
                </c:pt>
                <c:pt idx="48">
                  <c:v>8766.7120565795885</c:v>
                </c:pt>
                <c:pt idx="49">
                  <c:v>9077.9049872441046</c:v>
                </c:pt>
                <c:pt idx="50">
                  <c:v>9383.9660802328872</c:v>
                </c:pt>
                <c:pt idx="51">
                  <c:v>9684.4740584130268</c:v>
                </c:pt>
                <c:pt idx="52">
                  <c:v>9979.0582618439603</c:v>
                </c:pt>
                <c:pt idx="53">
                  <c:v>10267.396854583369</c:v>
                </c:pt>
                <c:pt idx="54">
                  <c:v>10549.214755763485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13.578535302034435</c:v>
                </c:pt>
                <c:pt idx="1">
                  <c:v>16.278061560660802</c:v>
                </c:pt>
                <c:pt idx="2">
                  <c:v>20.090681216776332</c:v>
                </c:pt>
                <c:pt idx="3">
                  <c:v>25.364232824365224</c:v>
                </c:pt>
                <c:pt idx="4">
                  <c:v>32.51642585312733</c:v>
                </c:pt>
                <c:pt idx="5">
                  <c:v>42.038091464823836</c:v>
                </c:pt>
                <c:pt idx="6">
                  <c:v>54.494040993644077</c:v>
                </c:pt>
                <c:pt idx="7">
                  <c:v>70.521208473946317</c:v>
                </c:pt>
                <c:pt idx="8">
                  <c:v>90.823902446954079</c:v>
                </c:pt>
                <c:pt idx="9">
                  <c:v>116.16615867809921</c:v>
                </c:pt>
                <c:pt idx="10">
                  <c:v>147.36135475666845</c:v>
                </c:pt>
                <c:pt idx="11">
                  <c:v>185.25940565454138</c:v>
                </c:pt>
                <c:pt idx="12">
                  <c:v>230.73199393053875</c:v>
                </c:pt>
                <c:pt idx="13">
                  <c:v>284.65639014619478</c:v>
                </c:pt>
                <c:pt idx="14">
                  <c:v>347.89848261882247</c:v>
                </c:pt>
                <c:pt idx="15">
                  <c:v>421.29565906167181</c:v>
                </c:pt>
                <c:pt idx="16">
                  <c:v>505.64016760321476</c:v>
                </c:pt>
                <c:pt idx="17">
                  <c:v>601.66353564546478</c:v>
                </c:pt>
                <c:pt idx="18">
                  <c:v>710.02254856862692</c:v>
                </c:pt>
                <c:pt idx="19">
                  <c:v>831.28719414751288</c:v>
                </c:pt>
                <c:pt idx="20">
                  <c:v>965.93087079617089</c:v>
                </c:pt>
                <c:pt idx="21">
                  <c:v>1114.3230461276974</c:v>
                </c:pt>
                <c:pt idx="22">
                  <c:v>1276.724443638416</c:v>
                </c:pt>
                <c:pt idx="23">
                  <c:v>1453.284735178087</c:v>
                </c:pt>
                <c:pt idx="24">
                  <c:v>1644.0426293985768</c:v>
                </c:pt>
                <c:pt idx="25">
                  <c:v>1848.928174269754</c:v>
                </c:pt>
                <c:pt idx="26">
                  <c:v>2067.7670363358206</c:v>
                </c:pt>
                <c:pt idx="27">
                  <c:v>2300.2864807924684</c:v>
                </c:pt>
                <c:pt idx="28">
                  <c:v>2597.605242857775</c:v>
                </c:pt>
                <c:pt idx="29">
                  <c:v>2804.8295608644198</c:v>
                </c:pt>
                <c:pt idx="30">
                  <c:v>3075.8873374782661</c:v>
                </c:pt>
                <c:pt idx="31">
                  <c:v>3358.7130265812043</c:v>
                </c:pt>
                <c:pt idx="32">
                  <c:v>3652.6700948522557</c:v>
                </c:pt>
                <c:pt idx="33">
                  <c:v>3957.0785516185088</c:v>
                </c:pt>
                <c:pt idx="34">
                  <c:v>4271.2247635937474</c:v>
                </c:pt>
                <c:pt idx="35">
                  <c:v>4594.3708922502419</c:v>
                </c:pt>
                <c:pt idx="36">
                  <c:v>4925.7638137173044</c:v>
                </c:pt>
                <c:pt idx="37">
                  <c:v>5264.6434131542728</c:v>
                </c:pt>
                <c:pt idx="38">
                  <c:v>5610.2501755597787</c:v>
                </c:pt>
                <c:pt idx="39">
                  <c:v>5961.8320222941793</c:v>
                </c:pt>
                <c:pt idx="40">
                  <c:v>6318.6503667925144</c:v>
                </c:pt>
                <c:pt idx="41">
                  <c:v>6679.9853838211802</c:v>
                </c:pt>
                <c:pt idx="42">
                  <c:v>7045.1405041467715</c:v>
                </c:pt>
                <c:pt idx="43">
                  <c:v>7413.4461607281946</c:v>
                </c:pt>
                <c:pt idx="44">
                  <c:v>7784.262823709053</c:v>
                </c:pt>
                <c:pt idx="45">
                  <c:v>8156.9833698320072</c:v>
                </c:pt>
                <c:pt idx="46">
                  <c:v>8531.0348377223381</c:v>
                </c:pt>
                <c:pt idx="47">
                  <c:v>8905.8796241147975</c:v>
                </c:pt>
                <c:pt idx="48">
                  <c:v>9281.0161778508846</c:v>
                </c:pt>
                <c:pt idx="49">
                  <c:v>9655.9792486679235</c:v>
                </c:pt>
                <c:pt idx="50">
                  <c:v>10030.339746733793</c:v>
                </c:pt>
                <c:pt idx="51">
                  <c:v>10403.704266822037</c:v>
                </c:pt>
                <c:pt idx="52">
                  <c:v>10775.714328218706</c:v>
                </c:pt>
                <c:pt idx="53">
                  <c:v>11146.045378111403</c:v>
                </c:pt>
                <c:pt idx="54">
                  <c:v>11514.405602522098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13.461715474678943</c:v>
                </c:pt>
                <c:pt idx="1">
                  <c:v>16.131735692496036</c:v>
                </c:pt>
                <c:pt idx="2">
                  <c:v>19.911313698593844</c:v>
                </c:pt>
                <c:pt idx="3">
                  <c:v>25.148735506097402</c:v>
                </c:pt>
                <c:pt idx="4">
                  <c:v>32.262371001283888</c:v>
                </c:pt>
                <c:pt idx="5">
                  <c:v>41.743971483252089</c:v>
                </c:pt>
                <c:pt idx="6">
                  <c:v>54.159599837622373</c:v>
                </c:pt>
                <c:pt idx="7">
                  <c:v>70.14786564516595</c:v>
                </c:pt>
                <c:pt idx="8">
                  <c:v>90.415276272091205</c:v>
                </c:pt>
                <c:pt idx="9">
                  <c:v>115.72867076531307</c:v>
                </c:pt>
                <c:pt idx="10">
                  <c:v>146.90486361655172</c:v>
                </c:pt>
                <c:pt idx="11">
                  <c:v>184.7977779208336</c:v>
                </c:pt>
                <c:pt idx="12">
                  <c:v>230.28348137257407</c:v>
                </c:pt>
                <c:pt idx="13">
                  <c:v>284.24364546466899</c:v>
                </c:pt>
                <c:pt idx="14">
                  <c:v>347.54802252720447</c:v>
                </c:pt>
                <c:pt idx="15">
                  <c:v>421.03657413933308</c:v>
                </c:pt>
                <c:pt idx="16">
                  <c:v>505.50188802652565</c:v>
                </c:pt>
                <c:pt idx="17">
                  <c:v>601.67249127850073</c:v>
                </c:pt>
                <c:pt idx="18">
                  <c:v>710.19760994936769</c:v>
                </c:pt>
                <c:pt idx="19">
                  <c:v>831.63384451076865</c:v>
                </c:pt>
                <c:pt idx="20">
                  <c:v>966.4341336459438</c:v>
                </c:pt>
                <c:pt idx="21">
                  <c:v>1114.9392721365191</c:v>
                </c:pt>
                <c:pt idx="22">
                  <c:v>1277.3721385049303</c:v>
                </c:pt>
                <c:pt idx="23">
                  <c:v>1453.8346804342038</c:v>
                </c:pt>
                <c:pt idx="24">
                  <c:v>1644.3076057377957</c:v>
                </c:pt>
                <c:pt idx="25">
                  <c:v>1848.6526377190767</c:v>
                </c:pt>
                <c:pt idx="26">
                  <c:v>2066.6171189746947</c:v>
                </c:pt>
                <c:pt idx="27">
                  <c:v>2297.8406888015029</c:v>
                </c:pt>
                <c:pt idx="28">
                  <c:v>2593.2598078365013</c:v>
                </c:pt>
                <c:pt idx="29">
                  <c:v>2798.1371516681511</c:v>
                </c:pt>
                <c:pt idx="30">
                  <c:v>3066.0334258641683</c:v>
                </c:pt>
                <c:pt idx="31">
                  <c:v>3344.8580761831513</c:v>
                </c:pt>
                <c:pt idx="32">
                  <c:v>3633.861735951913</c:v>
                </c:pt>
                <c:pt idx="33">
                  <c:v>3932.2521955523894</c:v>
                </c:pt>
                <c:pt idx="34">
                  <c:v>4239.2062525824622</c:v>
                </c:pt>
                <c:pt idx="35">
                  <c:v>4553.881112785105</c:v>
                </c:pt>
                <c:pt idx="36">
                  <c:v>4875.4251430127088</c:v>
                </c:pt>
                <c:pt idx="37">
                  <c:v>5202.9878188142475</c:v>
                </c:pt>
                <c:pt idx="38">
                  <c:v>5535.7287497767129</c:v>
                </c:pt>
                <c:pt idx="39">
                  <c:v>5872.825704150272</c:v>
                </c:pt>
                <c:pt idx="40">
                  <c:v>6213.4815894917438</c:v>
                </c:pt>
                <c:pt idx="41">
                  <c:v>6556.9303773361462</c:v>
                </c:pt>
                <c:pt idx="42">
                  <c:v>6902.4419868073837</c:v>
                </c:pt>
                <c:pt idx="43">
                  <c:v>7249.3261644098657</c:v>
                </c:pt>
                <c:pt idx="44">
                  <c:v>7596.935415030759</c:v>
                </c:pt>
                <c:pt idx="45">
                  <c:v>7944.6670526194639</c:v>
                </c:pt>
                <c:pt idx="46">
                  <c:v>8291.9644484228265</c:v>
                </c:pt>
                <c:pt idx="47">
                  <c:v>8638.3175604555508</c:v>
                </c:pt>
                <c:pt idx="48">
                  <c:v>8983.2628305426169</c:v>
                </c:pt>
                <c:pt idx="49">
                  <c:v>9326.3825352752101</c:v>
                </c:pt>
                <c:pt idx="50">
                  <c:v>9667.303675061994</c:v>
                </c:pt>
                <c:pt idx="51">
                  <c:v>10005.696481598823</c:v>
                </c:pt>
                <c:pt idx="52">
                  <c:v>10341.272618957099</c:v>
                </c:pt>
                <c:pt idx="53">
                  <c:v>10673.783147483744</c:v>
                </c:pt>
                <c:pt idx="54">
                  <c:v>11003.016313156582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9.2156006605959568</c:v>
                </c:pt>
                <c:pt idx="1">
                  <c:v>12.02821646977778</c:v>
                </c:pt>
                <c:pt idx="2">
                  <c:v>15.929260267804951</c:v>
                </c:pt>
                <c:pt idx="3">
                  <c:v>21.226898006609389</c:v>
                </c:pt>
                <c:pt idx="4">
                  <c:v>31.40963606333333</c:v>
                </c:pt>
                <c:pt idx="5">
                  <c:v>38.380094446344437</c:v>
                </c:pt>
                <c:pt idx="6">
                  <c:v>52.381879485909508</c:v>
                </c:pt>
                <c:pt idx="7">
                  <c:v>63.284699800886258</c:v>
                </c:pt>
                <c:pt idx="8">
                  <c:v>85.618482927474147</c:v>
                </c:pt>
                <c:pt idx="9">
                  <c:v>104.62773980253409</c:v>
                </c:pt>
                <c:pt idx="10">
                  <c:v>133.50281418579559</c:v>
                </c:pt>
                <c:pt idx="11">
                  <c:v>171.50830586745329</c:v>
                </c:pt>
                <c:pt idx="12">
                  <c:v>221.4155374019808</c:v>
                </c:pt>
                <c:pt idx="13">
                  <c:v>276.79816154657573</c:v>
                </c:pt>
                <c:pt idx="14">
                  <c:v>346.40918981553318</c:v>
                </c:pt>
                <c:pt idx="15">
                  <c:v>440.67798848736959</c:v>
                </c:pt>
                <c:pt idx="16">
                  <c:v>530.5034445167928</c:v>
                </c:pt>
                <c:pt idx="17">
                  <c:v>635.50763578344879</c:v>
                </c:pt>
                <c:pt idx="18">
                  <c:v>705.88851826145674</c:v>
                </c:pt>
                <c:pt idx="19">
                  <c:v>831.37601860994187</c:v>
                </c:pt>
                <c:pt idx="20">
                  <c:v>962.13427771667205</c:v>
                </c:pt>
                <c:pt idx="21">
                  <c:v>1141.5241212938461</c:v>
                </c:pt>
                <c:pt idx="22">
                  <c:v>1269.5286823203969</c:v>
                </c:pt>
                <c:pt idx="23">
                  <c:v>1420.6239664233699</c:v>
                </c:pt>
                <c:pt idx="24">
                  <c:v>1593.952959994665</c:v>
                </c:pt>
                <c:pt idx="25">
                  <c:v>1854.105196362636</c:v>
                </c:pt>
                <c:pt idx="26">
                  <c:v>2104.8394905617079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77808"/>
        <c:axId val="594875512"/>
      </c:lineChart>
      <c:catAx>
        <c:axId val="5948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875512"/>
        <c:crosses val="autoZero"/>
        <c:auto val="1"/>
        <c:lblAlgn val="ctr"/>
        <c:lblOffset val="100"/>
        <c:noMultiLvlLbl val="0"/>
      </c:catAx>
      <c:valAx>
        <c:axId val="5948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8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8.2721234436363655</v>
      </c>
      <c r="F3" s="7">
        <v>9.2156006605959568</v>
      </c>
      <c r="G3" s="7">
        <v>12.02821646977778</v>
      </c>
      <c r="H3" s="7">
        <v>15.929260267804951</v>
      </c>
      <c r="I3" s="7">
        <v>21.226898006609389</v>
      </c>
      <c r="J3" s="7">
        <v>31.40963606333333</v>
      </c>
      <c r="K3" s="7">
        <v>38.380094446344437</v>
      </c>
      <c r="L3" s="7">
        <v>52.381879485909508</v>
      </c>
      <c r="M3" s="7">
        <v>63.284699800886258</v>
      </c>
      <c r="N3" s="7">
        <v>85.618482927474147</v>
      </c>
      <c r="O3" s="7">
        <v>104.62773980253409</v>
      </c>
      <c r="P3" s="7">
        <v>133.50281418579559</v>
      </c>
      <c r="Q3" s="7">
        <v>171.50830586745329</v>
      </c>
      <c r="R3" s="7">
        <v>221.4155374019808</v>
      </c>
      <c r="S3" s="7">
        <v>276.79816154657573</v>
      </c>
      <c r="T3" s="7">
        <v>346.40918981553318</v>
      </c>
      <c r="U3" s="7">
        <v>440.67798848736959</v>
      </c>
      <c r="V3" s="7">
        <v>530.5034445167928</v>
      </c>
      <c r="W3" s="7">
        <v>635.50763578344879</v>
      </c>
      <c r="X3" s="7">
        <v>705.88851826145674</v>
      </c>
      <c r="Y3" s="7">
        <v>831.37601860994187</v>
      </c>
      <c r="Z3" s="7">
        <v>962.13427771667205</v>
      </c>
      <c r="AA3" s="7">
        <v>1141.5241212938461</v>
      </c>
      <c r="AB3" s="36">
        <v>1269.5286823203969</v>
      </c>
      <c r="AC3" s="7">
        <v>1420.6239664233699</v>
      </c>
      <c r="AD3" s="7">
        <v>1593.952959994665</v>
      </c>
      <c r="AE3" s="7">
        <v>1854.105196362636</v>
      </c>
      <c r="AF3" s="37">
        <v>2104.8394905617079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0.9434772169595913</v>
      </c>
      <c r="G8" s="3">
        <f t="shared" ref="G8:AF8" si="0">G$3-F$3</f>
        <v>2.812615809181823</v>
      </c>
      <c r="H8" s="3">
        <f t="shared" si="0"/>
        <v>3.9010437980271711</v>
      </c>
      <c r="I8" s="3">
        <f t="shared" si="0"/>
        <v>5.297637738804438</v>
      </c>
      <c r="J8" s="3">
        <f t="shared" si="0"/>
        <v>10.182738056723942</v>
      </c>
      <c r="K8" s="3">
        <f t="shared" si="0"/>
        <v>6.9704583830111062</v>
      </c>
      <c r="L8" s="3">
        <f t="shared" si="0"/>
        <v>14.001785039565071</v>
      </c>
      <c r="M8" s="3">
        <f t="shared" si="0"/>
        <v>10.902820314976751</v>
      </c>
      <c r="N8" s="3">
        <f t="shared" si="0"/>
        <v>22.333783126587889</v>
      </c>
      <c r="O8" s="3">
        <f t="shared" si="0"/>
        <v>19.009256875059947</v>
      </c>
      <c r="P8" s="3">
        <f t="shared" si="0"/>
        <v>28.875074383261492</v>
      </c>
      <c r="Q8" s="3">
        <f t="shared" si="0"/>
        <v>38.005491681657702</v>
      </c>
      <c r="R8" s="3">
        <f t="shared" si="0"/>
        <v>49.907231534527511</v>
      </c>
      <c r="S8" s="3">
        <f t="shared" si="0"/>
        <v>55.382624144594928</v>
      </c>
      <c r="T8" s="3">
        <f t="shared" si="0"/>
        <v>69.611028268957455</v>
      </c>
      <c r="U8" s="3">
        <f t="shared" si="0"/>
        <v>94.268798671836407</v>
      </c>
      <c r="V8" s="3">
        <f t="shared" si="0"/>
        <v>89.825456029423208</v>
      </c>
      <c r="W8" s="3">
        <f t="shared" si="0"/>
        <v>105.00419126665599</v>
      </c>
      <c r="X8" s="3">
        <f t="shared" si="0"/>
        <v>70.380882478007948</v>
      </c>
      <c r="Y8" s="3">
        <f t="shared" si="0"/>
        <v>125.48750034848513</v>
      </c>
      <c r="Z8" s="3">
        <f t="shared" si="0"/>
        <v>130.75825910673018</v>
      </c>
      <c r="AA8" s="3">
        <f t="shared" si="0"/>
        <v>179.38984357717402</v>
      </c>
      <c r="AB8" s="46">
        <f t="shared" si="0"/>
        <v>128.00456102655085</v>
      </c>
      <c r="AC8" s="47">
        <f t="shared" si="0"/>
        <v>151.09528410297298</v>
      </c>
      <c r="AD8" s="47">
        <f t="shared" si="0"/>
        <v>173.32899357129509</v>
      </c>
      <c r="AE8" s="47">
        <f t="shared" si="0"/>
        <v>260.152236367971</v>
      </c>
      <c r="AF8" s="48">
        <f t="shared" si="0"/>
        <v>250.73429419907188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2.9930149646464872</v>
      </c>
      <c r="G9">
        <f>$A9*$C9+($B9-$A9)*F$10-($B9/$C9)*(F$10^2)</f>
        <v>3.7897876966480655</v>
      </c>
      <c r="H9">
        <f t="shared" ref="H9:AF9" si="1">$A9*$C9+($B9-$A9)*G$10-($B9/$C9)*(G$10^2)</f>
        <v>4.7951793611167757</v>
      </c>
      <c r="I9">
        <f t="shared" si="1"/>
        <v>6.0617011025264711</v>
      </c>
      <c r="J9">
        <f t="shared" si="1"/>
        <v>7.6538050957063541</v>
      </c>
      <c r="K9">
        <f t="shared" si="1"/>
        <v>9.6498200918697847</v>
      </c>
      <c r="L9">
        <f t="shared" si="1"/>
        <v>12.14369666035898</v>
      </c>
      <c r="M9">
        <f t="shared" si="1"/>
        <v>15.246147484362695</v>
      </c>
      <c r="N9">
        <f t="shared" si="1"/>
        <v>19.084502749262342</v>
      </c>
      <c r="O9">
        <f t="shared" si="1"/>
        <v>23.80023142377232</v>
      </c>
      <c r="P9">
        <f t="shared" si="1"/>
        <v>29.542607768036675</v>
      </c>
      <c r="Q9">
        <f t="shared" si="1"/>
        <v>36.456480833384546</v>
      </c>
      <c r="R9">
        <f t="shared" si="1"/>
        <v>44.661688551959131</v>
      </c>
      <c r="S9">
        <f t="shared" si="1"/>
        <v>54.221681412603758</v>
      </c>
      <c r="T9">
        <f t="shared" si="1"/>
        <v>65.099971341886516</v>
      </c>
      <c r="U9">
        <f t="shared" si="1"/>
        <v>77.105938825076919</v>
      </c>
      <c r="V9">
        <f t="shared" si="1"/>
        <v>89.837165770590133</v>
      </c>
      <c r="W9">
        <f t="shared" si="1"/>
        <v>102.63395632281785</v>
      </c>
      <c r="X9">
        <f t="shared" si="1"/>
        <v>114.57117619278409</v>
      </c>
      <c r="Y9">
        <f t="shared" si="1"/>
        <v>124.5176099894548</v>
      </c>
      <c r="Z9">
        <f t="shared" si="1"/>
        <v>131.28497376465583</v>
      </c>
      <c r="AA9">
        <f t="shared" si="1"/>
        <v>133.85990309003253</v>
      </c>
      <c r="AB9" s="43">
        <f>$A9*$C9+($B9-$A9)*AA$10-($B9/$C9)*(AA$10^2)</f>
        <v>131.66584959764143</v>
      </c>
      <c r="AC9" s="44">
        <f t="shared" si="1"/>
        <v>124.76045744550592</v>
      </c>
      <c r="AD9" s="44">
        <f t="shared" si="1"/>
        <v>113.87306117115702</v>
      </c>
      <c r="AE9" s="44">
        <f t="shared" si="1"/>
        <v>100.2458281210192</v>
      </c>
      <c r="AF9" s="45">
        <f t="shared" si="1"/>
        <v>85.334709061122965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11.265138408282853</v>
      </c>
      <c r="G10" s="6">
        <f>F10+G9</f>
        <v>15.054926104930919</v>
      </c>
      <c r="H10" s="6">
        <f t="shared" ref="H10:AF10" si="2">G10+H9</f>
        <v>19.850105466047694</v>
      </c>
      <c r="I10" s="6">
        <f t="shared" si="2"/>
        <v>25.911806568574164</v>
      </c>
      <c r="J10" s="6">
        <f t="shared" si="2"/>
        <v>33.565611664280517</v>
      </c>
      <c r="K10" s="6">
        <f t="shared" si="2"/>
        <v>43.215431756150302</v>
      </c>
      <c r="L10" s="6">
        <f t="shared" si="2"/>
        <v>55.359128416509279</v>
      </c>
      <c r="M10" s="6">
        <f t="shared" si="2"/>
        <v>70.605275900871973</v>
      </c>
      <c r="N10" s="6">
        <f t="shared" si="2"/>
        <v>89.689778650134315</v>
      </c>
      <c r="O10" s="6">
        <f t="shared" si="2"/>
        <v>113.49001007390663</v>
      </c>
      <c r="P10" s="6">
        <f t="shared" si="2"/>
        <v>143.03261784194331</v>
      </c>
      <c r="Q10" s="6">
        <f t="shared" si="2"/>
        <v>179.48909867532785</v>
      </c>
      <c r="R10" s="6">
        <f t="shared" si="2"/>
        <v>224.15078722728697</v>
      </c>
      <c r="S10" s="6">
        <f t="shared" si="2"/>
        <v>278.37246863989071</v>
      </c>
      <c r="T10" s="6">
        <f t="shared" si="2"/>
        <v>343.47243998177726</v>
      </c>
      <c r="U10" s="6">
        <f t="shared" si="2"/>
        <v>420.57837880685418</v>
      </c>
      <c r="V10" s="6">
        <f t="shared" si="2"/>
        <v>510.41554457744428</v>
      </c>
      <c r="W10" s="6">
        <f t="shared" si="2"/>
        <v>613.04950090026216</v>
      </c>
      <c r="X10" s="6">
        <f t="shared" si="2"/>
        <v>727.6206770930462</v>
      </c>
      <c r="Y10" s="6">
        <f t="shared" si="2"/>
        <v>852.13828708250094</v>
      </c>
      <c r="Z10" s="6">
        <f t="shared" si="2"/>
        <v>983.42326084715683</v>
      </c>
      <c r="AA10" s="6">
        <f t="shared" si="2"/>
        <v>1117.2831639371893</v>
      </c>
      <c r="AB10" s="49">
        <f t="shared" si="2"/>
        <v>1248.9490135348308</v>
      </c>
      <c r="AC10" s="50">
        <f t="shared" si="2"/>
        <v>1373.7094709803366</v>
      </c>
      <c r="AD10" s="50">
        <f t="shared" si="2"/>
        <v>1487.5825321514935</v>
      </c>
      <c r="AE10" s="50">
        <f t="shared" si="2"/>
        <v>1587.8283602725128</v>
      </c>
      <c r="AF10" s="51">
        <f t="shared" si="2"/>
        <v>1673.1630693336358</v>
      </c>
    </row>
    <row r="11" spans="1:32" x14ac:dyDescent="0.25">
      <c r="A11" s="16" t="s">
        <v>27</v>
      </c>
      <c r="B11" s="17">
        <f>AF10-$AF$3</f>
        <v>-431.67642122807206</v>
      </c>
      <c r="C11" s="18">
        <f>((AF10-AA10)-($AF$3-$AA$3))</f>
        <v>-407.43546387141532</v>
      </c>
      <c r="D11" s="4" t="s">
        <v>9</v>
      </c>
      <c r="E11" s="5">
        <f>SUM(F11:AA11)</f>
        <v>3665.4657552464341</v>
      </c>
      <c r="F11">
        <f>(F10-F3)^2</f>
        <v>4.2006049791934759</v>
      </c>
      <c r="G11">
        <f t="shared" ref="G11:AF11" si="3">(G10-G3)^2</f>
        <v>9.1609712155288499</v>
      </c>
      <c r="H11">
        <f t="shared" si="3"/>
        <v>15.373027068583175</v>
      </c>
      <c r="I11">
        <f t="shared" si="3"/>
        <v>21.948368233970857</v>
      </c>
      <c r="J11">
        <f t="shared" si="3"/>
        <v>4.648230791879584</v>
      </c>
      <c r="K11">
        <f t="shared" si="3"/>
        <v>23.380486899600623</v>
      </c>
      <c r="L11">
        <f t="shared" si="3"/>
        <v>8.8640111947574791</v>
      </c>
      <c r="M11">
        <f t="shared" si="3"/>
        <v>53.590834435682055</v>
      </c>
      <c r="N11">
        <f t="shared" si="3"/>
        <v>16.575448861350974</v>
      </c>
      <c r="O11">
        <f t="shared" si="3"/>
        <v>78.539834362853469</v>
      </c>
      <c r="P11">
        <f t="shared" si="3"/>
        <v>90.817157724726457</v>
      </c>
      <c r="Q11">
        <f t="shared" si="3"/>
        <v>63.693053842222376</v>
      </c>
      <c r="R11">
        <f t="shared" si="3"/>
        <v>7.4815916068374317</v>
      </c>
      <c r="S11">
        <f t="shared" si="3"/>
        <v>2.4784428240618777</v>
      </c>
      <c r="T11">
        <f t="shared" si="3"/>
        <v>8.6244995860654559</v>
      </c>
      <c r="U11">
        <f t="shared" si="3"/>
        <v>403.99430930906891</v>
      </c>
      <c r="V11">
        <f t="shared" si="3"/>
        <v>403.52372397327815</v>
      </c>
      <c r="W11">
        <f t="shared" si="3"/>
        <v>504.36782243140419</v>
      </c>
      <c r="X11">
        <f t="shared" si="3"/>
        <v>472.28672748143168</v>
      </c>
      <c r="Y11">
        <f t="shared" si="3"/>
        <v>431.07179212662038</v>
      </c>
      <c r="Z11">
        <f t="shared" si="3"/>
        <v>453.22080273006554</v>
      </c>
      <c r="AA11">
        <f t="shared" si="3"/>
        <v>587.62401356725036</v>
      </c>
      <c r="AB11" s="43">
        <f t="shared" si="3"/>
        <v>423.5227673236048</v>
      </c>
      <c r="AC11" s="44">
        <f t="shared" si="3"/>
        <v>2200.9698826743897</v>
      </c>
      <c r="AD11" s="44">
        <f t="shared" si="3"/>
        <v>11314.667919539344</v>
      </c>
      <c r="AE11" s="44">
        <f t="shared" si="3"/>
        <v>70903.353438166334</v>
      </c>
      <c r="AF11" s="45">
        <f t="shared" si="3"/>
        <v>186344.5326442759</v>
      </c>
    </row>
    <row r="12" spans="1:32" ht="15.75" thickBot="1" x14ac:dyDescent="0.3">
      <c r="A12" s="19" t="s">
        <v>30</v>
      </c>
      <c r="B12" s="20">
        <f>(B11/$AF$3)*100</f>
        <v>-20.508757231311389</v>
      </c>
      <c r="C12" s="21">
        <f>((C11)/($AF$3-$AA$3))*100</f>
        <v>-42.295127522056887</v>
      </c>
      <c r="D12" s="4" t="s">
        <v>10</v>
      </c>
      <c r="E12" s="5">
        <f>SUM(F12:AA12)</f>
        <v>219.33162058915877</v>
      </c>
      <c r="F12">
        <f>SQRT(F11)</f>
        <v>2.0495377476868963</v>
      </c>
      <c r="G12">
        <f t="shared" ref="G12:AF12" si="4">SQRT(G11)</f>
        <v>3.0267096351531393</v>
      </c>
      <c r="H12">
        <f t="shared" si="4"/>
        <v>3.920845198242743</v>
      </c>
      <c r="I12">
        <f t="shared" si="4"/>
        <v>4.6849085619647752</v>
      </c>
      <c r="J12">
        <f t="shared" si="4"/>
        <v>2.1559756009471869</v>
      </c>
      <c r="K12">
        <f t="shared" si="4"/>
        <v>4.8353373098058654</v>
      </c>
      <c r="L12">
        <f t="shared" si="4"/>
        <v>2.9772489305997709</v>
      </c>
      <c r="M12">
        <f t="shared" si="4"/>
        <v>7.3205760999857148</v>
      </c>
      <c r="N12">
        <f t="shared" si="4"/>
        <v>4.0712957226601674</v>
      </c>
      <c r="O12">
        <f t="shared" si="4"/>
        <v>8.8622702713725374</v>
      </c>
      <c r="P12">
        <f t="shared" si="4"/>
        <v>9.5298036561477204</v>
      </c>
      <c r="Q12">
        <f t="shared" si="4"/>
        <v>7.9807928078745647</v>
      </c>
      <c r="R12">
        <f t="shared" si="4"/>
        <v>2.7352498253061697</v>
      </c>
      <c r="S12">
        <f t="shared" si="4"/>
        <v>1.5743070933149852</v>
      </c>
      <c r="T12">
        <f t="shared" si="4"/>
        <v>2.9367498337559255</v>
      </c>
      <c r="U12">
        <f t="shared" si="4"/>
        <v>20.099609680515414</v>
      </c>
      <c r="V12">
        <f t="shared" si="4"/>
        <v>20.087899939348517</v>
      </c>
      <c r="W12">
        <f t="shared" si="4"/>
        <v>22.458134883186631</v>
      </c>
      <c r="X12">
        <f t="shared" si="4"/>
        <v>21.732158831589459</v>
      </c>
      <c r="Y12">
        <f t="shared" si="4"/>
        <v>20.762268472559072</v>
      </c>
      <c r="Z12">
        <f t="shared" si="4"/>
        <v>21.28898313048478</v>
      </c>
      <c r="AA12">
        <f t="shared" si="4"/>
        <v>24.240957356656736</v>
      </c>
      <c r="AB12" s="43">
        <f t="shared" si="4"/>
        <v>20.579668785566128</v>
      </c>
      <c r="AC12" s="44">
        <f t="shared" si="4"/>
        <v>46.914495443033275</v>
      </c>
      <c r="AD12" s="44">
        <f t="shared" si="4"/>
        <v>106.37042784317146</v>
      </c>
      <c r="AE12" s="44">
        <f t="shared" si="4"/>
        <v>266.2768360901232</v>
      </c>
      <c r="AF12" s="45">
        <f t="shared" si="4"/>
        <v>431.67642122807206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0.9434772169595913</v>
      </c>
      <c r="G15" s="3">
        <f t="shared" ref="G15:AF15" si="5">G$3-F$3</f>
        <v>2.812615809181823</v>
      </c>
      <c r="H15" s="3">
        <f t="shared" si="5"/>
        <v>3.9010437980271711</v>
      </c>
      <c r="I15" s="3">
        <f t="shared" si="5"/>
        <v>5.297637738804438</v>
      </c>
      <c r="J15" s="3">
        <f t="shared" si="5"/>
        <v>10.182738056723942</v>
      </c>
      <c r="K15" s="3">
        <f t="shared" si="5"/>
        <v>6.9704583830111062</v>
      </c>
      <c r="L15" s="3">
        <f t="shared" si="5"/>
        <v>14.001785039565071</v>
      </c>
      <c r="M15" s="3">
        <f t="shared" si="5"/>
        <v>10.902820314976751</v>
      </c>
      <c r="N15" s="3">
        <f t="shared" si="5"/>
        <v>22.333783126587889</v>
      </c>
      <c r="O15" s="3">
        <f t="shared" si="5"/>
        <v>19.009256875059947</v>
      </c>
      <c r="P15" s="3">
        <f t="shared" si="5"/>
        <v>28.875074383261492</v>
      </c>
      <c r="Q15" s="3">
        <f t="shared" si="5"/>
        <v>38.005491681657702</v>
      </c>
      <c r="R15" s="3">
        <f t="shared" si="5"/>
        <v>49.907231534527511</v>
      </c>
      <c r="S15" s="3">
        <f t="shared" si="5"/>
        <v>55.382624144594928</v>
      </c>
      <c r="T15" s="3">
        <f t="shared" si="5"/>
        <v>69.611028268957455</v>
      </c>
      <c r="U15" s="3">
        <f t="shared" si="5"/>
        <v>94.268798671836407</v>
      </c>
      <c r="V15" s="3">
        <f t="shared" si="5"/>
        <v>89.825456029423208</v>
      </c>
      <c r="W15" s="3">
        <f t="shared" si="5"/>
        <v>105.00419126665599</v>
      </c>
      <c r="X15" s="3">
        <f t="shared" si="5"/>
        <v>70.380882478007948</v>
      </c>
      <c r="Y15" s="3">
        <f t="shared" si="5"/>
        <v>125.48750034848513</v>
      </c>
      <c r="Z15" s="3">
        <f t="shared" si="5"/>
        <v>130.75825910673018</v>
      </c>
      <c r="AA15" s="3">
        <f t="shared" si="5"/>
        <v>179.38984357717402</v>
      </c>
      <c r="AB15" s="46">
        <f t="shared" si="5"/>
        <v>128.00456102655085</v>
      </c>
      <c r="AC15" s="47">
        <f t="shared" si="5"/>
        <v>151.09528410297298</v>
      </c>
      <c r="AD15" s="47">
        <f t="shared" si="5"/>
        <v>173.32899357129509</v>
      </c>
      <c r="AE15" s="47">
        <f t="shared" si="5"/>
        <v>260.152236367971</v>
      </c>
      <c r="AF15" s="48">
        <f t="shared" si="5"/>
        <v>250.73429419907188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2.8391889388072662</v>
      </c>
      <c r="G16">
        <f>$A16*($C16*F$4)+($B16-$A16)*(F$17)-($B16/($C16*F$4))*(F17^2)</f>
        <v>3.6359749049603134</v>
      </c>
      <c r="H16">
        <f t="shared" ref="H16:AF16" si="6">$A16*($C16*G$4)+($B16-$A16)*(G$17)-($B16/($C16*G$4))*(G17^2)</f>
        <v>4.6426351991536183</v>
      </c>
      <c r="I16">
        <f t="shared" si="6"/>
        <v>5.9180254864883439</v>
      </c>
      <c r="J16">
        <f t="shared" si="6"/>
        <v>7.5277553708306613</v>
      </c>
      <c r="K16">
        <f t="shared" si="6"/>
        <v>9.5626200582546019</v>
      </c>
      <c r="L16">
        <f t="shared" si="6"/>
        <v>12.084116826883301</v>
      </c>
      <c r="M16">
        <f t="shared" si="6"/>
        <v>15.239473853878549</v>
      </c>
      <c r="N16">
        <f t="shared" si="6"/>
        <v>19.140118020409513</v>
      </c>
      <c r="O16">
        <f t="shared" si="6"/>
        <v>23.949439331410822</v>
      </c>
      <c r="P16">
        <f t="shared" si="6"/>
        <v>29.788208391625762</v>
      </c>
      <c r="Q16">
        <f t="shared" si="6"/>
        <v>36.794645343002991</v>
      </c>
      <c r="R16">
        <f t="shared" si="6"/>
        <v>45.143490566216123</v>
      </c>
      <c r="S16">
        <f t="shared" si="6"/>
        <v>54.64564728043436</v>
      </c>
      <c r="T16">
        <f t="shared" si="6"/>
        <v>64.91533808941557</v>
      </c>
      <c r="U16">
        <f t="shared" si="6"/>
        <v>77.156464466621571</v>
      </c>
      <c r="V16">
        <f t="shared" si="6"/>
        <v>89.740116708848149</v>
      </c>
      <c r="W16">
        <f t="shared" si="6"/>
        <v>102.24208878228212</v>
      </c>
      <c r="X16">
        <f t="shared" si="6"/>
        <v>114.17988477789056</v>
      </c>
      <c r="Y16">
        <f t="shared" si="6"/>
        <v>124.4883389406434</v>
      </c>
      <c r="Z16">
        <f t="shared" si="6"/>
        <v>130.68340434645251</v>
      </c>
      <c r="AA16">
        <f t="shared" si="6"/>
        <v>135.12823535168528</v>
      </c>
      <c r="AB16" s="43">
        <f t="shared" si="6"/>
        <v>136.90044878336138</v>
      </c>
      <c r="AC16" s="44">
        <f t="shared" si="6"/>
        <v>138.00372778831175</v>
      </c>
      <c r="AD16" s="44">
        <f t="shared" si="6"/>
        <v>130.40583606972871</v>
      </c>
      <c r="AE16" s="44">
        <f t="shared" si="6"/>
        <v>114.57413223401926</v>
      </c>
      <c r="AF16" s="45">
        <f t="shared" si="6"/>
        <v>117.32692347512466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11.111312382443632</v>
      </c>
      <c r="G17" s="6">
        <f>F17+G16</f>
        <v>14.747287287403946</v>
      </c>
      <c r="H17" s="6">
        <f t="shared" ref="H17" si="7">G17+H16</f>
        <v>19.389922486557566</v>
      </c>
      <c r="I17" s="6">
        <f t="shared" ref="I17" si="8">H17+I16</f>
        <v>25.307947973045909</v>
      </c>
      <c r="J17" s="6">
        <f t="shared" ref="J17" si="9">I17+J16</f>
        <v>32.835703343876574</v>
      </c>
      <c r="K17" s="6">
        <f t="shared" ref="K17" si="10">J17+K16</f>
        <v>42.398323402131176</v>
      </c>
      <c r="L17" s="6">
        <f t="shared" ref="L17" si="11">K17+L16</f>
        <v>54.482440229014479</v>
      </c>
      <c r="M17" s="6">
        <f t="shared" ref="M17" si="12">L17+M16</f>
        <v>69.721914082893022</v>
      </c>
      <c r="N17" s="6">
        <f t="shared" ref="N17" si="13">M17+N16</f>
        <v>88.862032103302539</v>
      </c>
      <c r="O17" s="6">
        <f t="shared" ref="O17" si="14">N17+O16</f>
        <v>112.81147143471335</v>
      </c>
      <c r="P17" s="6">
        <f t="shared" ref="P17" si="15">O17+P16</f>
        <v>142.59967982633913</v>
      </c>
      <c r="Q17" s="6">
        <f t="shared" ref="Q17" si="16">P17+Q16</f>
        <v>179.39432516934212</v>
      </c>
      <c r="R17" s="6">
        <f t="shared" ref="R17" si="17">Q17+R16</f>
        <v>224.53781573555824</v>
      </c>
      <c r="S17" s="6">
        <f t="shared" ref="S17" si="18">R17+S16</f>
        <v>279.18346301599263</v>
      </c>
      <c r="T17" s="6">
        <f t="shared" ref="T17" si="19">S17+T16</f>
        <v>344.0988011054082</v>
      </c>
      <c r="U17" s="6">
        <f t="shared" ref="U17" si="20">T17+U16</f>
        <v>421.25526557202977</v>
      </c>
      <c r="V17" s="6">
        <f t="shared" ref="V17" si="21">U17+V16</f>
        <v>510.99538228087795</v>
      </c>
      <c r="W17" s="6">
        <f t="shared" ref="W17" si="22">V17+W16</f>
        <v>613.23747106316011</v>
      </c>
      <c r="X17" s="6">
        <f t="shared" ref="X17" si="23">W17+X16</f>
        <v>727.41735584105072</v>
      </c>
      <c r="Y17" s="6">
        <f t="shared" ref="Y17" si="24">X17+Y16</f>
        <v>851.90569478169414</v>
      </c>
      <c r="Z17" s="6">
        <f t="shared" ref="Z17" si="25">Y17+Z16</f>
        <v>982.5890991281467</v>
      </c>
      <c r="AA17" s="6">
        <f t="shared" ref="AA17" si="26">Z17+AA16</f>
        <v>1117.7173344798321</v>
      </c>
      <c r="AB17" s="49">
        <f t="shared" ref="AB17" si="27">AA17+AB16</f>
        <v>1254.6177832631934</v>
      </c>
      <c r="AC17" s="50">
        <f t="shared" ref="AC17" si="28">AB17+AC16</f>
        <v>1392.6215110515052</v>
      </c>
      <c r="AD17" s="50">
        <f t="shared" ref="AD17" si="29">AC17+AD16</f>
        <v>1523.027347121234</v>
      </c>
      <c r="AE17" s="50">
        <f t="shared" ref="AE17" si="30">AD17+AE16</f>
        <v>1637.6014793552533</v>
      </c>
      <c r="AF17" s="51">
        <f t="shared" ref="AF17" si="31">AE17+AF16</f>
        <v>1754.928402830378</v>
      </c>
    </row>
    <row r="18" spans="1:32" x14ac:dyDescent="0.25">
      <c r="A18" s="16" t="s">
        <v>27</v>
      </c>
      <c r="B18" s="17">
        <f>AF17-$AF$3</f>
        <v>-349.91108773132987</v>
      </c>
      <c r="C18" s="18">
        <f>((AF17-AA17)-($AF$3-$AA$3))</f>
        <v>-326.10430091731587</v>
      </c>
      <c r="D18" s="4" t="s">
        <v>9</v>
      </c>
      <c r="E18" s="5">
        <f>SUM(F18:AA18)</f>
        <v>3470.7488194657585</v>
      </c>
      <c r="F18">
        <f>(F3-F17)^2</f>
        <v>3.5937229323506781</v>
      </c>
      <c r="G18">
        <f t="shared" ref="G18:AF18" si="32">(G3-G17)^2</f>
        <v>7.3933461112662284</v>
      </c>
      <c r="H18">
        <f t="shared" si="32"/>
        <v>11.976182992301775</v>
      </c>
      <c r="I18">
        <f>(I3-I17)^2</f>
        <v>16.654968828551524</v>
      </c>
      <c r="J18">
        <f t="shared" si="32"/>
        <v>2.033667888636002</v>
      </c>
      <c r="K18">
        <f t="shared" si="32"/>
        <v>16.146163941122989</v>
      </c>
      <c r="L18">
        <f t="shared" si="32"/>
        <v>4.4123554354737085</v>
      </c>
      <c r="M18">
        <f t="shared" si="32"/>
        <v>41.437727712471855</v>
      </c>
      <c r="N18">
        <f t="shared" si="32"/>
        <v>10.520611256017039</v>
      </c>
      <c r="O18">
        <f t="shared" si="32"/>
        <v>66.973463427531414</v>
      </c>
      <c r="P18">
        <f t="shared" si="32"/>
        <v>82.752964482101646</v>
      </c>
      <c r="Q18">
        <f t="shared" si="32"/>
        <v>62.189300429763293</v>
      </c>
      <c r="R18">
        <f t="shared" si="32"/>
        <v>9.7486219923271218</v>
      </c>
      <c r="S18">
        <f t="shared" si="32"/>
        <v>5.6896631000024316</v>
      </c>
      <c r="T18">
        <f t="shared" si="32"/>
        <v>5.3378959918729807</v>
      </c>
      <c r="U18">
        <f t="shared" si="32"/>
        <v>377.24216544606651</v>
      </c>
      <c r="V18">
        <f t="shared" si="32"/>
        <v>380.56449220032704</v>
      </c>
      <c r="W18">
        <f t="shared" si="32"/>
        <v>495.9602366687904</v>
      </c>
      <c r="X18">
        <f t="shared" si="32"/>
        <v>463.4908475285381</v>
      </c>
      <c r="Y18">
        <f t="shared" si="32"/>
        <v>421.46760371701299</v>
      </c>
      <c r="Z18">
        <f t="shared" si="32"/>
        <v>418.39971897532195</v>
      </c>
      <c r="AA18">
        <f t="shared" si="32"/>
        <v>566.763098407911</v>
      </c>
      <c r="AB18" s="43">
        <f t="shared" si="32"/>
        <v>222.33491069411374</v>
      </c>
      <c r="AC18" s="44">
        <f t="shared" si="32"/>
        <v>784.13750685327409</v>
      </c>
      <c r="AD18" s="44">
        <f t="shared" si="32"/>
        <v>5030.4425614717957</v>
      </c>
      <c r="AE18" s="44">
        <f t="shared" si="32"/>
        <v>46873.859478012833</v>
      </c>
      <c r="AF18" s="45">
        <f t="shared" si="32"/>
        <v>122437.76931732243</v>
      </c>
    </row>
    <row r="19" spans="1:32" ht="15.75" thickBot="1" x14ac:dyDescent="0.3">
      <c r="A19" s="19" t="s">
        <v>30</v>
      </c>
      <c r="B19" s="20">
        <f>(B18/$AF$3)*100</f>
        <v>-16.624122138546102</v>
      </c>
      <c r="C19" s="21">
        <f>((C18)/($AF$3-$AA$3))*100</f>
        <v>-33.852288806018052</v>
      </c>
      <c r="D19" s="4" t="s">
        <v>10</v>
      </c>
      <c r="E19" s="5">
        <f>SUM(F19:AA19)</f>
        <v>209.88777209804232</v>
      </c>
      <c r="F19">
        <f>SQRT(F18)</f>
        <v>1.8957117218476753</v>
      </c>
      <c r="G19">
        <f t="shared" ref="G19" si="33">SQRT(G18)</f>
        <v>2.7190708176261662</v>
      </c>
      <c r="H19">
        <f t="shared" ref="H19" si="34">SQRT(H18)</f>
        <v>3.4606622187526153</v>
      </c>
      <c r="I19">
        <f t="shared" ref="I19" si="35">SQRT(I18)</f>
        <v>4.0810499664365203</v>
      </c>
      <c r="J19">
        <f t="shared" ref="J19" si="36">SQRT(J18)</f>
        <v>1.4260672805432435</v>
      </c>
      <c r="K19">
        <f t="shared" ref="K19" si="37">SQRT(K18)</f>
        <v>4.0182289557867392</v>
      </c>
      <c r="L19">
        <f t="shared" ref="L19" si="38">SQRT(L18)</f>
        <v>2.1005607431049711</v>
      </c>
      <c r="M19">
        <f t="shared" ref="M19" si="39">SQRT(M18)</f>
        <v>6.4372142820067637</v>
      </c>
      <c r="N19">
        <f t="shared" ref="N19" si="40">SQRT(N18)</f>
        <v>3.2435491758283916</v>
      </c>
      <c r="O19">
        <f t="shared" ref="O19" si="41">SQRT(O18)</f>
        <v>8.1837316321792599</v>
      </c>
      <c r="P19">
        <f t="shared" ref="P19" si="42">SQRT(P18)</f>
        <v>9.0968656405435411</v>
      </c>
      <c r="Q19">
        <f t="shared" ref="Q19" si="43">SQRT(Q18)</f>
        <v>7.8860193018888367</v>
      </c>
      <c r="R19">
        <f t="shared" ref="R19" si="44">SQRT(R18)</f>
        <v>3.1222783335774409</v>
      </c>
      <c r="S19">
        <f t="shared" ref="S19" si="45">SQRT(S18)</f>
        <v>2.3853014694169019</v>
      </c>
      <c r="T19">
        <f t="shared" ref="T19" si="46">SQRT(T18)</f>
        <v>2.3103887101249825</v>
      </c>
      <c r="U19">
        <f t="shared" ref="U19" si="47">SQRT(U18)</f>
        <v>19.422722915339818</v>
      </c>
      <c r="V19">
        <f t="shared" ref="V19" si="48">SQRT(V18)</f>
        <v>19.508062235914849</v>
      </c>
      <c r="W19">
        <f t="shared" ref="W19" si="49">SQRT(W18)</f>
        <v>22.270164720288676</v>
      </c>
      <c r="X19">
        <f t="shared" ref="X19" si="50">SQRT(X18)</f>
        <v>21.528837579593983</v>
      </c>
      <c r="Y19">
        <f t="shared" ref="Y19" si="51">SQRT(Y18)</f>
        <v>20.529676171752271</v>
      </c>
      <c r="Z19">
        <f t="shared" ref="Z19" si="52">SQRT(Z18)</f>
        <v>20.454821411474654</v>
      </c>
      <c r="AA19">
        <f t="shared" ref="AA19" si="53">SQRT(AA18)</f>
        <v>23.806786814014004</v>
      </c>
      <c r="AB19" s="43">
        <f t="shared" ref="AB19" si="54">SQRT(AB18)</f>
        <v>14.910899057203551</v>
      </c>
      <c r="AC19" s="44">
        <f t="shared" ref="AC19" si="55">SQRT(AC18)</f>
        <v>28.002455371864698</v>
      </c>
      <c r="AD19" s="44">
        <f t="shared" ref="AD19" si="56">SQRT(AD18)</f>
        <v>70.925612873430964</v>
      </c>
      <c r="AE19" s="44">
        <f t="shared" ref="AE19" si="57">SQRT(AE18)</f>
        <v>216.50371700738265</v>
      </c>
      <c r="AF19" s="45">
        <f t="shared" ref="AF19" si="58">SQRT(AF18)</f>
        <v>349.91108773132987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0.9434772169595913</v>
      </c>
      <c r="G23" s="3">
        <f t="shared" ref="G23:AF23" si="59">G$3-F$3</f>
        <v>2.812615809181823</v>
      </c>
      <c r="H23" s="3">
        <f t="shared" si="59"/>
        <v>3.9010437980271711</v>
      </c>
      <c r="I23" s="3">
        <f t="shared" si="59"/>
        <v>5.297637738804438</v>
      </c>
      <c r="J23" s="3">
        <f t="shared" si="59"/>
        <v>10.182738056723942</v>
      </c>
      <c r="K23" s="3">
        <f t="shared" si="59"/>
        <v>6.9704583830111062</v>
      </c>
      <c r="L23" s="3">
        <f t="shared" si="59"/>
        <v>14.001785039565071</v>
      </c>
      <c r="M23" s="3">
        <f t="shared" si="59"/>
        <v>10.902820314976751</v>
      </c>
      <c r="N23" s="3">
        <f t="shared" si="59"/>
        <v>22.333783126587889</v>
      </c>
      <c r="O23" s="3">
        <f t="shared" si="59"/>
        <v>19.009256875059947</v>
      </c>
      <c r="P23" s="3">
        <f t="shared" si="59"/>
        <v>28.875074383261492</v>
      </c>
      <c r="Q23" s="3">
        <f t="shared" si="59"/>
        <v>38.005491681657702</v>
      </c>
      <c r="R23" s="3">
        <f t="shared" si="59"/>
        <v>49.907231534527511</v>
      </c>
      <c r="S23" s="3">
        <f t="shared" si="59"/>
        <v>55.382624144594928</v>
      </c>
      <c r="T23" s="3">
        <f t="shared" si="59"/>
        <v>69.611028268957455</v>
      </c>
      <c r="U23" s="3">
        <f t="shared" si="59"/>
        <v>94.268798671836407</v>
      </c>
      <c r="V23" s="3">
        <f t="shared" si="59"/>
        <v>89.825456029423208</v>
      </c>
      <c r="W23" s="3">
        <f t="shared" si="59"/>
        <v>105.00419126665599</v>
      </c>
      <c r="X23" s="3">
        <f t="shared" si="59"/>
        <v>70.380882478007948</v>
      </c>
      <c r="Y23" s="3">
        <f t="shared" si="59"/>
        <v>125.48750034848513</v>
      </c>
      <c r="Z23" s="3">
        <f t="shared" si="59"/>
        <v>130.75825910673018</v>
      </c>
      <c r="AA23" s="3">
        <f t="shared" si="59"/>
        <v>179.38984357717402</v>
      </c>
      <c r="AB23" s="46">
        <f t="shared" si="59"/>
        <v>128.00456102655085</v>
      </c>
      <c r="AC23" s="47">
        <f t="shared" si="59"/>
        <v>151.09528410297298</v>
      </c>
      <c r="AD23" s="47">
        <f t="shared" si="59"/>
        <v>173.32899357129509</v>
      </c>
      <c r="AE23" s="47">
        <f t="shared" si="59"/>
        <v>260.152236367971</v>
      </c>
      <c r="AF23" s="48">
        <f t="shared" si="59"/>
        <v>250.73429419907188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5.5146143763086544</v>
      </c>
      <c r="G24">
        <f>$A24*($C24/($C24+F5))*F$4+($B24-$A24)*(F$25)-($B24/(($C24/($C24+F5))*F$4)*(F$25^2))</f>
        <v>6.9792758512264248</v>
      </c>
      <c r="H24">
        <f t="shared" ref="H24:AF24" si="60">$A24*($C24/($C24+G5))*G$4+($B24-$A24)*(G$25)-($B24/(($C24/($C24+G5))*G$4)*(G$25^2))</f>
        <v>7.793218451550139</v>
      </c>
      <c r="I24">
        <f t="shared" si="60"/>
        <v>8.889754111943251</v>
      </c>
      <c r="J24">
        <f t="shared" si="60"/>
        <v>10.292830826852146</v>
      </c>
      <c r="K24">
        <f t="shared" si="60"/>
        <v>12.13771998656523</v>
      </c>
      <c r="L24">
        <f t="shared" si="60"/>
        <v>14.893459769699419</v>
      </c>
      <c r="M24">
        <f t="shared" si="60"/>
        <v>17.326725507197381</v>
      </c>
      <c r="N24">
        <f t="shared" si="60"/>
        <v>21.061686847069438</v>
      </c>
      <c r="O24">
        <f t="shared" si="60"/>
        <v>24.566123264462686</v>
      </c>
      <c r="P24">
        <f t="shared" si="60"/>
        <v>30.098547986282913</v>
      </c>
      <c r="Q24">
        <f t="shared" si="60"/>
        <v>35.346880003393046</v>
      </c>
      <c r="R24">
        <f t="shared" si="60"/>
        <v>42.357043972350553</v>
      </c>
      <c r="S24">
        <f t="shared" si="60"/>
        <v>50.721579383226995</v>
      </c>
      <c r="T24">
        <f t="shared" si="60"/>
        <v>60.390249995175495</v>
      </c>
      <c r="U24">
        <f t="shared" si="60"/>
        <v>72.110226538842468</v>
      </c>
      <c r="V24">
        <f t="shared" si="60"/>
        <v>85.110112669571961</v>
      </c>
      <c r="W24">
        <f t="shared" si="60"/>
        <v>100.50636656292146</v>
      </c>
      <c r="X24">
        <f t="shared" si="60"/>
        <v>114.88034069243929</v>
      </c>
      <c r="Y24">
        <f t="shared" si="60"/>
        <v>129.82951917526992</v>
      </c>
      <c r="Z24">
        <f t="shared" si="60"/>
        <v>140.09992621230529</v>
      </c>
      <c r="AA24">
        <f t="shared" si="60"/>
        <v>155.08080716312975</v>
      </c>
      <c r="AB24" s="43">
        <f t="shared" si="60"/>
        <v>170.27197134693387</v>
      </c>
      <c r="AC24" s="44">
        <f t="shared" si="60"/>
        <v>188.44948726600515</v>
      </c>
      <c r="AD24" s="44">
        <f t="shared" si="60"/>
        <v>200.02753100501926</v>
      </c>
      <c r="AE24" s="44">
        <f t="shared" si="60"/>
        <v>208.06685136939916</v>
      </c>
      <c r="AF24" s="45">
        <f t="shared" si="60"/>
        <v>226.57750717824626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13.786737819945021</v>
      </c>
      <c r="G25" s="6">
        <f t="shared" ref="G25:AF25" si="61">F$3+G24</f>
        <v>16.194876511822383</v>
      </c>
      <c r="H25" s="6">
        <f t="shared" si="61"/>
        <v>19.821434921327921</v>
      </c>
      <c r="I25" s="6">
        <f t="shared" si="61"/>
        <v>24.819014379748204</v>
      </c>
      <c r="J25" s="6">
        <f t="shared" si="61"/>
        <v>31.519728833461535</v>
      </c>
      <c r="K25" s="6">
        <f t="shared" si="61"/>
        <v>43.547356049898561</v>
      </c>
      <c r="L25" s="6">
        <f t="shared" si="61"/>
        <v>53.273554216043856</v>
      </c>
      <c r="M25" s="6">
        <f t="shared" si="61"/>
        <v>69.708604993106889</v>
      </c>
      <c r="N25" s="6">
        <f t="shared" si="61"/>
        <v>84.346386647955697</v>
      </c>
      <c r="O25" s="6">
        <f t="shared" si="61"/>
        <v>110.18460619193684</v>
      </c>
      <c r="P25" s="6">
        <f t="shared" si="61"/>
        <v>134.72628778881702</v>
      </c>
      <c r="Q25" s="6">
        <f t="shared" si="61"/>
        <v>168.84969418918863</v>
      </c>
      <c r="R25" s="6">
        <f t="shared" si="61"/>
        <v>213.86534983980386</v>
      </c>
      <c r="S25" s="6">
        <f t="shared" si="61"/>
        <v>272.13711678520781</v>
      </c>
      <c r="T25" s="6">
        <f t="shared" si="61"/>
        <v>337.18841154175124</v>
      </c>
      <c r="U25" s="6">
        <f t="shared" si="61"/>
        <v>418.51941635437566</v>
      </c>
      <c r="V25" s="6">
        <f t="shared" si="61"/>
        <v>525.78810115694159</v>
      </c>
      <c r="W25" s="6">
        <f t="shared" si="61"/>
        <v>631.00981107971427</v>
      </c>
      <c r="X25" s="6">
        <f t="shared" si="61"/>
        <v>750.38797647588808</v>
      </c>
      <c r="Y25" s="6">
        <f t="shared" si="61"/>
        <v>835.71803743672672</v>
      </c>
      <c r="Z25" s="6">
        <f t="shared" si="61"/>
        <v>971.47594482224713</v>
      </c>
      <c r="AA25" s="6">
        <f t="shared" si="61"/>
        <v>1117.2150848798019</v>
      </c>
      <c r="AB25" s="49">
        <f t="shared" si="61"/>
        <v>1311.79609264078</v>
      </c>
      <c r="AC25" s="50">
        <f t="shared" si="61"/>
        <v>1457.9781695864021</v>
      </c>
      <c r="AD25" s="50">
        <f t="shared" si="61"/>
        <v>1620.6514974283891</v>
      </c>
      <c r="AE25" s="50">
        <f t="shared" si="61"/>
        <v>1802.019811364064</v>
      </c>
      <c r="AF25" s="51">
        <f t="shared" si="61"/>
        <v>2080.6827035408824</v>
      </c>
    </row>
    <row r="26" spans="1:32" x14ac:dyDescent="0.25">
      <c r="A26" s="16" t="s">
        <v>27</v>
      </c>
      <c r="B26" s="17">
        <f>AF25-$AF$3</f>
        <v>-24.156787020825504</v>
      </c>
      <c r="C26" s="18">
        <f>((AF25-AA25)-($AF$3-$AA$3))</f>
        <v>0.15224939321865349</v>
      </c>
      <c r="D26" s="4" t="s">
        <v>9</v>
      </c>
      <c r="E26" s="5">
        <f>SUM(F26:AA26)</f>
        <v>3550.6166618414563</v>
      </c>
      <c r="F26">
        <f>(F3-F25)^2</f>
        <v>20.89529492958183</v>
      </c>
      <c r="G26">
        <f t="shared" ref="G26:AF26" si="62">(G3-G25)^2</f>
        <v>17.361055905971131</v>
      </c>
      <c r="H26">
        <f t="shared" si="62"/>
        <v>15.14902353352665</v>
      </c>
      <c r="I26">
        <f t="shared" si="62"/>
        <v>12.903300038171952</v>
      </c>
      <c r="J26">
        <f t="shared" si="62"/>
        <v>1.2120418034501703E-2</v>
      </c>
      <c r="K26">
        <f t="shared" si="62"/>
        <v>26.700592479564737</v>
      </c>
      <c r="L26">
        <f t="shared" si="62"/>
        <v>0.79508382436016189</v>
      </c>
      <c r="M26">
        <f t="shared" si="62"/>
        <v>41.266557918639172</v>
      </c>
      <c r="N26">
        <f t="shared" si="62"/>
        <v>1.6182289443646838</v>
      </c>
      <c r="O26">
        <f t="shared" si="62"/>
        <v>30.878764069673871</v>
      </c>
      <c r="P26">
        <f t="shared" si="62"/>
        <v>1.496887657290245</v>
      </c>
      <c r="Q26">
        <f t="shared" si="62"/>
        <v>7.0682160558052463</v>
      </c>
      <c r="R26">
        <f t="shared" si="62"/>
        <v>57.005332224051429</v>
      </c>
      <c r="S26">
        <f t="shared" si="62"/>
        <v>21.725338267475315</v>
      </c>
      <c r="T26">
        <f t="shared" si="62"/>
        <v>85.022751974249161</v>
      </c>
      <c r="U26">
        <f t="shared" si="62"/>
        <v>491.00231897309493</v>
      </c>
      <c r="V26">
        <f t="shared" si="62"/>
        <v>22.234463001292838</v>
      </c>
      <c r="W26">
        <f t="shared" si="62"/>
        <v>20.230427065524548</v>
      </c>
      <c r="X26">
        <f t="shared" si="62"/>
        <v>1980.2017813779212</v>
      </c>
      <c r="Y26">
        <f t="shared" si="62"/>
        <v>18.853127492154098</v>
      </c>
      <c r="Z26">
        <f t="shared" si="62"/>
        <v>87.266744311383562</v>
      </c>
      <c r="AA26">
        <f t="shared" si="62"/>
        <v>590.92925137932491</v>
      </c>
      <c r="AB26" s="43">
        <f t="shared" si="62"/>
        <v>1786.533975191626</v>
      </c>
      <c r="AC26" s="44">
        <f t="shared" si="62"/>
        <v>1395.3364939450887</v>
      </c>
      <c r="AD26" s="44">
        <f t="shared" si="62"/>
        <v>712.81190109996919</v>
      </c>
      <c r="AE26" s="44">
        <f t="shared" si="62"/>
        <v>2712.8873304494641</v>
      </c>
      <c r="AF26" s="45">
        <f t="shared" si="62"/>
        <v>583.55035916952352</v>
      </c>
    </row>
    <row r="27" spans="1:32" ht="15.75" thickBot="1" x14ac:dyDescent="0.3">
      <c r="A27" s="19" t="s">
        <v>30</v>
      </c>
      <c r="B27" s="20">
        <f>(B26/$AF$3)*100</f>
        <v>-1.1476783445553327</v>
      </c>
      <c r="C27" s="21">
        <f>((C26)/($AF$3-$AA$3))*100</f>
        <v>1.5804730005954951E-2</v>
      </c>
      <c r="D27" s="4" t="s">
        <v>10</v>
      </c>
      <c r="E27" s="5">
        <f>SUM(F27:AA27)</f>
        <v>174.82200182904194</v>
      </c>
      <c r="F27">
        <f>SQRT(F26)</f>
        <v>4.5711371593490639</v>
      </c>
      <c r="G27">
        <f t="shared" ref="G27" si="63">SQRT(G26)</f>
        <v>4.1666600420446027</v>
      </c>
      <c r="H27">
        <f t="shared" ref="H27" si="64">SQRT(H26)</f>
        <v>3.8921746535229698</v>
      </c>
      <c r="I27">
        <f t="shared" ref="I27" si="65">SQRT(I26)</f>
        <v>3.5921163731388148</v>
      </c>
      <c r="J27">
        <f t="shared" ref="J27" si="66">SQRT(J26)</f>
        <v>0.11009277012820462</v>
      </c>
      <c r="K27">
        <f t="shared" ref="K27" si="67">SQRT(K26)</f>
        <v>5.1672616035541239</v>
      </c>
      <c r="L27">
        <f t="shared" ref="L27" si="68">SQRT(L26)</f>
        <v>0.89167473013434773</v>
      </c>
      <c r="M27">
        <f t="shared" ref="M27" si="69">SQRT(M26)</f>
        <v>6.4239051922206301</v>
      </c>
      <c r="N27">
        <f t="shared" ref="N27" si="70">SQRT(N26)</f>
        <v>1.2720962795184505</v>
      </c>
      <c r="O27">
        <f t="shared" ref="O27" si="71">SQRT(O26)</f>
        <v>5.5568663894027424</v>
      </c>
      <c r="P27">
        <f t="shared" ref="P27" si="72">SQRT(P26)</f>
        <v>1.2234736030214322</v>
      </c>
      <c r="Q27">
        <f t="shared" ref="Q27" si="73">SQRT(Q26)</f>
        <v>2.6586116782646627</v>
      </c>
      <c r="R27">
        <f t="shared" ref="R27" si="74">SQRT(R26)</f>
        <v>7.5501875621769443</v>
      </c>
      <c r="S27">
        <f t="shared" ref="S27" si="75">SQRT(S26)</f>
        <v>4.6610447613679185</v>
      </c>
      <c r="T27">
        <f t="shared" ref="T27" si="76">SQRT(T26)</f>
        <v>9.2207782737819457</v>
      </c>
      <c r="U27">
        <f t="shared" ref="U27" si="77">SQRT(U26)</f>
        <v>22.158572132993925</v>
      </c>
      <c r="V27">
        <f t="shared" ref="V27" si="78">SQRT(V26)</f>
        <v>4.7153433598512038</v>
      </c>
      <c r="W27">
        <f t="shared" ref="W27" si="79">SQRT(W26)</f>
        <v>4.4978247037345227</v>
      </c>
      <c r="X27">
        <f t="shared" ref="X27" si="80">SQRT(X26)</f>
        <v>44.499458214431343</v>
      </c>
      <c r="Y27">
        <f t="shared" ref="Y27" si="81">SQRT(Y26)</f>
        <v>4.3420188267848516</v>
      </c>
      <c r="Z27">
        <f t="shared" ref="Z27" si="82">SQRT(Z26)</f>
        <v>9.341667105575084</v>
      </c>
      <c r="AA27">
        <f t="shared" ref="AA27" si="83">SQRT(AA26)</f>
        <v>24.309036414044158</v>
      </c>
      <c r="AB27" s="43">
        <f t="shared" ref="AB27" si="84">SQRT(AB26)</f>
        <v>42.267410320383078</v>
      </c>
      <c r="AC27" s="44">
        <f t="shared" ref="AC27" si="85">SQRT(AC26)</f>
        <v>37.354203163032253</v>
      </c>
      <c r="AD27" s="44">
        <f t="shared" ref="AD27" si="86">SQRT(AD26)</f>
        <v>26.698537433724141</v>
      </c>
      <c r="AE27" s="44">
        <f t="shared" ref="AE27" si="87">SQRT(AE26)</f>
        <v>52.085384998571953</v>
      </c>
      <c r="AF27" s="45">
        <f t="shared" ref="AF27" si="88">SQRT(AF26)</f>
        <v>24.156787020825504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3.0465586708929351</v>
      </c>
      <c r="G33">
        <f t="shared" ref="G33:AE33" si="89">H34-G34</f>
        <v>3.9422626574560482</v>
      </c>
      <c r="H33">
        <f t="shared" si="89"/>
        <v>5.0959497828823004</v>
      </c>
      <c r="I33">
        <f t="shared" si="89"/>
        <v>6.5783172743108977</v>
      </c>
      <c r="J33">
        <f t="shared" si="89"/>
        <v>8.4770186003649712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18.543657901046387</v>
      </c>
      <c r="G34" s="12">
        <f t="shared" ref="G34:AF34" si="90">$E$3+$C33*(1/(1+EXP(-$A33*(G32-$B33))))</f>
        <v>21.590216571939322</v>
      </c>
      <c r="H34" s="12">
        <f t="shared" si="90"/>
        <v>25.532479229395371</v>
      </c>
      <c r="I34" s="12">
        <f t="shared" si="90"/>
        <v>30.628429012277671</v>
      </c>
      <c r="J34" s="12">
        <f t="shared" si="90"/>
        <v>37.206746286588569</v>
      </c>
      <c r="K34" s="12">
        <f t="shared" si="90"/>
        <v>45.68376488695354</v>
      </c>
      <c r="L34" s="12">
        <f t="shared" si="90"/>
        <v>56.58286390548475</v>
      </c>
      <c r="M34" s="12">
        <f t="shared" si="90"/>
        <v>70.555468027027501</v>
      </c>
      <c r="N34" s="12">
        <f t="shared" si="90"/>
        <v>88.401782914679316</v>
      </c>
      <c r="O34" s="12">
        <f t="shared" si="90"/>
        <v>111.08775324148159</v>
      </c>
      <c r="P34" s="12">
        <f t="shared" si="90"/>
        <v>139.75237224275466</v>
      </c>
      <c r="Q34" s="12">
        <f t="shared" si="90"/>
        <v>175.69643345905783</v>
      </c>
      <c r="R34" s="12">
        <f t="shared" si="90"/>
        <v>220.34055037306453</v>
      </c>
      <c r="S34" s="12">
        <f t="shared" si="90"/>
        <v>275.13800190541133</v>
      </c>
      <c r="T34" s="12">
        <f t="shared" si="90"/>
        <v>341.42903126098679</v>
      </c>
      <c r="U34" s="12">
        <f t="shared" si="90"/>
        <v>420.23102369691406</v>
      </c>
      <c r="V34" s="12">
        <f t="shared" si="90"/>
        <v>511.97676717554668</v>
      </c>
      <c r="W34" s="12">
        <f t="shared" si="90"/>
        <v>616.24089086180027</v>
      </c>
      <c r="X34" s="12">
        <f t="shared" si="90"/>
        <v>731.52539737069981</v>
      </c>
      <c r="Y34" s="12">
        <f t="shared" si="90"/>
        <v>855.19238846123142</v>
      </c>
      <c r="Z34" s="12">
        <f t="shared" si="90"/>
        <v>983.6152721033244</v>
      </c>
      <c r="AA34" s="12">
        <f t="shared" si="90"/>
        <v>1112.5600675125395</v>
      </c>
      <c r="AB34" s="52">
        <f t="shared" si="90"/>
        <v>1237.7240988985743</v>
      </c>
      <c r="AC34" s="53">
        <f t="shared" si="90"/>
        <v>1355.2931997704102</v>
      </c>
      <c r="AD34" s="53">
        <f t="shared" si="90"/>
        <v>1462.370393154838</v>
      </c>
      <c r="AE34" s="53">
        <f t="shared" si="90"/>
        <v>1557.1840520702474</v>
      </c>
      <c r="AF34" s="54">
        <f t="shared" si="90"/>
        <v>1639.0679154395473</v>
      </c>
    </row>
    <row r="35" spans="1:32" x14ac:dyDescent="0.25">
      <c r="A35" s="16" t="s">
        <v>27</v>
      </c>
      <c r="B35" s="17">
        <f>AF34-$AF$3</f>
        <v>-465.77157512216058</v>
      </c>
      <c r="C35" s="18">
        <f>((AF34-AA34)-($AF$3-$AA$3))</f>
        <v>-436.80752134085401</v>
      </c>
      <c r="D35" s="4" t="s">
        <v>9</v>
      </c>
      <c r="E35" s="5">
        <f>SUM(F35:AA35)</f>
        <v>4308.6493314687632</v>
      </c>
      <c r="F35" s="3">
        <f>(F34-F$3)^2</f>
        <v>87.012651881119695</v>
      </c>
      <c r="G35" s="3">
        <f t="shared" ref="G35:AF35" si="91">(G34-G$3)^2</f>
        <v>91.431845953737351</v>
      </c>
      <c r="H35" s="3">
        <f t="shared" si="91"/>
        <v>92.221814424249786</v>
      </c>
      <c r="I35" s="3">
        <f t="shared" si="91"/>
        <v>88.388785250542057</v>
      </c>
      <c r="J35" s="3">
        <f t="shared" si="91"/>
        <v>33.606486940570399</v>
      </c>
      <c r="K35" s="3">
        <f t="shared" si="91"/>
        <v>53.343601905027171</v>
      </c>
      <c r="L35" s="3">
        <f t="shared" si="91"/>
        <v>17.648270093513933</v>
      </c>
      <c r="M35" s="3">
        <f t="shared" si="91"/>
        <v>52.86407059826508</v>
      </c>
      <c r="N35" s="3">
        <f t="shared" si="91"/>
        <v>7.7467588187762919</v>
      </c>
      <c r="O35" s="3">
        <f t="shared" si="91"/>
        <v>41.731773631382289</v>
      </c>
      <c r="P35" s="3">
        <f t="shared" si="91"/>
        <v>39.056975907302082</v>
      </c>
      <c r="Q35" s="3">
        <f t="shared" si="91"/>
        <v>17.540412723559253</v>
      </c>
      <c r="R35" s="3">
        <f t="shared" si="91"/>
        <v>1.1555971123382265</v>
      </c>
      <c r="S35" s="3">
        <f t="shared" si="91"/>
        <v>2.7561300341511035</v>
      </c>
      <c r="T35" s="3">
        <f t="shared" si="91"/>
        <v>24.801979228421612</v>
      </c>
      <c r="U35" s="3">
        <f t="shared" si="91"/>
        <v>418.07836914212794</v>
      </c>
      <c r="V35" s="3">
        <f t="shared" si="91"/>
        <v>343.23777330664217</v>
      </c>
      <c r="W35" s="3">
        <f t="shared" si="91"/>
        <v>371.20745987586918</v>
      </c>
      <c r="X35" s="3">
        <f t="shared" si="91"/>
        <v>657.24957046194368</v>
      </c>
      <c r="Y35" s="3">
        <f t="shared" si="91"/>
        <v>567.21947289341381</v>
      </c>
      <c r="Z35" s="3">
        <f t="shared" si="91"/>
        <v>461.43311983938997</v>
      </c>
      <c r="AA35" s="3">
        <f t="shared" si="91"/>
        <v>838.91641144641972</v>
      </c>
      <c r="AB35" s="46">
        <f t="shared" si="91"/>
        <v>1011.5315266356729</v>
      </c>
      <c r="AC35" s="47">
        <f t="shared" si="91"/>
        <v>4268.1090714634729</v>
      </c>
      <c r="AD35" s="47">
        <f t="shared" si="91"/>
        <v>17313.971896157538</v>
      </c>
      <c r="AE35" s="47">
        <f t="shared" si="91"/>
        <v>88162.165927901442</v>
      </c>
      <c r="AF35" s="48">
        <f t="shared" si="91"/>
        <v>216943.16019177847</v>
      </c>
    </row>
    <row r="36" spans="1:32" ht="15.75" thickBot="1" x14ac:dyDescent="0.3">
      <c r="A36" s="19" t="s">
        <v>30</v>
      </c>
      <c r="B36" s="20">
        <f>(B35/$AF$3)*100</f>
        <v>-22.128603022260023</v>
      </c>
      <c r="C36" s="21">
        <f>((C35)/($AF$3-$AA$3))*100</f>
        <v>-45.344186885841566</v>
      </c>
      <c r="D36" s="4" t="s">
        <v>10</v>
      </c>
      <c r="E36" s="5">
        <f>SUM(F36:AA36)</f>
        <v>248.00232910063656</v>
      </c>
      <c r="F36">
        <f>SQRT(F35)</f>
        <v>9.3280572404504305</v>
      </c>
      <c r="G36">
        <f t="shared" ref="G36:AF36" si="92">SQRT(G35)</f>
        <v>9.5620001021615426</v>
      </c>
      <c r="H36">
        <f t="shared" si="92"/>
        <v>9.6032189615904198</v>
      </c>
      <c r="I36">
        <f t="shared" si="92"/>
        <v>9.4015310056682821</v>
      </c>
      <c r="J36">
        <f t="shared" si="92"/>
        <v>5.7971102232552383</v>
      </c>
      <c r="K36">
        <f t="shared" si="92"/>
        <v>7.3036704406091033</v>
      </c>
      <c r="L36">
        <f t="shared" si="92"/>
        <v>4.2009844195752422</v>
      </c>
      <c r="M36">
        <f t="shared" si="92"/>
        <v>7.270768226141243</v>
      </c>
      <c r="N36">
        <f t="shared" si="92"/>
        <v>2.7832999872051687</v>
      </c>
      <c r="O36">
        <f t="shared" si="92"/>
        <v>6.4600134389474988</v>
      </c>
      <c r="P36">
        <f t="shared" si="92"/>
        <v>6.2495580569590743</v>
      </c>
      <c r="Q36">
        <f t="shared" si="92"/>
        <v>4.1881275916045411</v>
      </c>
      <c r="R36">
        <f t="shared" si="92"/>
        <v>1.0749870289162686</v>
      </c>
      <c r="S36">
        <f t="shared" si="92"/>
        <v>1.6601596411643982</v>
      </c>
      <c r="T36">
        <f t="shared" si="92"/>
        <v>4.9801585545463922</v>
      </c>
      <c r="U36">
        <f t="shared" si="92"/>
        <v>20.446964790455525</v>
      </c>
      <c r="V36">
        <f t="shared" si="92"/>
        <v>18.526677341246113</v>
      </c>
      <c r="W36">
        <f t="shared" si="92"/>
        <v>19.266744921648524</v>
      </c>
      <c r="X36">
        <f t="shared" si="92"/>
        <v>25.636879109243068</v>
      </c>
      <c r="Y36">
        <f t="shared" si="92"/>
        <v>23.816369851289551</v>
      </c>
      <c r="Z36">
        <f t="shared" si="92"/>
        <v>21.480994386652355</v>
      </c>
      <c r="AA36">
        <f t="shared" si="92"/>
        <v>28.964053781306575</v>
      </c>
      <c r="AB36" s="43">
        <f t="shared" si="92"/>
        <v>31.804583421822599</v>
      </c>
      <c r="AC36" s="44">
        <f t="shared" si="92"/>
        <v>65.33076665295971</v>
      </c>
      <c r="AD36" s="44">
        <f t="shared" si="92"/>
        <v>131.582566839827</v>
      </c>
      <c r="AE36" s="44">
        <f t="shared" si="92"/>
        <v>296.92114429238859</v>
      </c>
      <c r="AF36" s="45">
        <f t="shared" si="92"/>
        <v>465.77157512216058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2.9938576472380483</v>
      </c>
      <c r="G43">
        <f t="shared" ref="G43" si="93">H44-G44</f>
        <v>3.767655493628336</v>
      </c>
      <c r="H43">
        <f t="shared" ref="H43" si="94">I44-H44</f>
        <v>4.9091455055125266</v>
      </c>
      <c r="I43">
        <f t="shared" ref="I43" si="95">J44-I44</f>
        <v>6.3622943501348601</v>
      </c>
      <c r="J43">
        <f t="shared" ref="J43" si="96">K44-J44</f>
        <v>8.6838484908003934</v>
      </c>
      <c r="K43">
        <f t="shared" ref="K43" si="97">L44-K44</f>
        <v>10.028920953460002</v>
      </c>
      <c r="L43">
        <f t="shared" ref="L43" si="98">M44-L44</f>
        <v>13.830333564569166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18.236840174194228</v>
      </c>
      <c r="G44" s="12">
        <f>$E$3+$C43*F4*(1/(1+EXP(-$A43*(G42-$B43))))</f>
        <v>21.230697821432276</v>
      </c>
      <c r="H44" s="12">
        <f t="shared" ref="H44:AF44" si="118">$E$3+$C43*G4*(1/(1+EXP(-$A43*(H42-$B43))))</f>
        <v>24.998353315060612</v>
      </c>
      <c r="I44" s="12">
        <f t="shared" si="118"/>
        <v>29.907498820573139</v>
      </c>
      <c r="J44" s="12">
        <f t="shared" si="118"/>
        <v>36.269793170707999</v>
      </c>
      <c r="K44" s="12">
        <f>$E$3+$C43*J4*(1/(1+EXP(-$A43*(K42-$B43))))</f>
        <v>44.953641661508392</v>
      </c>
      <c r="L44" s="12">
        <f t="shared" si="118"/>
        <v>54.982562614968394</v>
      </c>
      <c r="M44" s="12">
        <f t="shared" si="118"/>
        <v>68.81289617953756</v>
      </c>
      <c r="N44" s="12">
        <f t="shared" si="118"/>
        <v>86.538811383356574</v>
      </c>
      <c r="O44" s="12">
        <f t="shared" si="118"/>
        <v>110.31521508770281</v>
      </c>
      <c r="P44" s="12">
        <f t="shared" si="118"/>
        <v>140.00670942560839</v>
      </c>
      <c r="Q44" s="12">
        <f t="shared" si="118"/>
        <v>177.07495876096934</v>
      </c>
      <c r="R44" s="12">
        <f t="shared" si="118"/>
        <v>225.13243589595243</v>
      </c>
      <c r="S44" s="12">
        <f t="shared" si="118"/>
        <v>277.69693940782543</v>
      </c>
      <c r="T44" s="12">
        <f t="shared" si="118"/>
        <v>331.76241968714953</v>
      </c>
      <c r="U44" s="12">
        <f t="shared" si="118"/>
        <v>421.26179260035155</v>
      </c>
      <c r="V44" s="12">
        <f t="shared" si="118"/>
        <v>514.084863376459</v>
      </c>
      <c r="W44" s="12">
        <f t="shared" si="118"/>
        <v>616.60831443050347</v>
      </c>
      <c r="X44" s="12">
        <f t="shared" si="118"/>
        <v>732.93187293541075</v>
      </c>
      <c r="Y44" s="12">
        <f t="shared" si="118"/>
        <v>858.55358260780827</v>
      </c>
      <c r="Z44" s="12">
        <f t="shared" si="118"/>
        <v>977.00530325702778</v>
      </c>
      <c r="AA44" s="12">
        <f t="shared" si="118"/>
        <v>1114.9278561689189</v>
      </c>
      <c r="AB44" s="52">
        <f t="shared" si="118"/>
        <v>1259.8820659802029</v>
      </c>
      <c r="AC44" s="53">
        <f t="shared" si="118"/>
        <v>1420.358122881486</v>
      </c>
      <c r="AD44" s="53">
        <f t="shared" si="118"/>
        <v>1540.941910496907</v>
      </c>
      <c r="AE44" s="53">
        <f t="shared" si="118"/>
        <v>1625.6534660072466</v>
      </c>
      <c r="AF44" s="54">
        <f t="shared" si="118"/>
        <v>1802.253695952754</v>
      </c>
    </row>
    <row r="45" spans="1:32" x14ac:dyDescent="0.25">
      <c r="A45" s="16" t="s">
        <v>27</v>
      </c>
      <c r="B45" s="17">
        <f>AF44-$AF$3</f>
        <v>-302.58579460895385</v>
      </c>
      <c r="C45" s="18">
        <f>((AF44-AA44)-($AF$3-$AA$3))</f>
        <v>-275.98952948402666</v>
      </c>
      <c r="D45" s="4" t="s">
        <v>9</v>
      </c>
      <c r="E45" s="5">
        <f>SUM(F45:AA45)</f>
        <v>4165.6750842664187</v>
      </c>
      <c r="F45" s="3">
        <f>(F44-F$3)^2</f>
        <v>81.382762361706767</v>
      </c>
      <c r="G45" s="3">
        <f t="shared" ref="G45" si="119">(G44-G$3)^2</f>
        <v>84.68566302754877</v>
      </c>
      <c r="H45" s="3">
        <f t="shared" ref="H45" si="120">(H44-H$3)^2</f>
        <v>82.24844869978098</v>
      </c>
      <c r="I45" s="3">
        <f t="shared" ref="I45" si="121">(I44-I$3)^2</f>
        <v>75.352830491388119</v>
      </c>
      <c r="J45" s="3">
        <f t="shared" ref="J45" si="122">(J44-J$3)^2</f>
        <v>23.621127108364504</v>
      </c>
      <c r="K45" s="3">
        <f t="shared" ref="K45" si="123">(K44-K$3)^2</f>
        <v>43.211522989989795</v>
      </c>
      <c r="L45" s="3">
        <f t="shared" ref="L45" si="124">(L44-L$3)^2</f>
        <v>6.7635527377715201</v>
      </c>
      <c r="M45" s="3">
        <f t="shared" ref="M45" si="125">(M44-M$3)^2</f>
        <v>30.560955200933368</v>
      </c>
      <c r="N45" s="3">
        <f t="shared" ref="N45" si="126">(N44-N$3)^2</f>
        <v>0.84700446670693152</v>
      </c>
      <c r="O45" s="3">
        <f t="shared" ref="O45" si="127">(O44-O$3)^2</f>
        <v>32.347375119404973</v>
      </c>
      <c r="P45" s="3">
        <f t="shared" ref="P45" si="128">(P44-P$3)^2</f>
        <v>42.300653290459678</v>
      </c>
      <c r="Q45" s="3">
        <f t="shared" ref="Q45" si="129">(Q44-Q$3)^2</f>
        <v>30.987624436890613</v>
      </c>
      <c r="R45" s="3">
        <f t="shared" ref="R45" si="130">(R44-R$3)^2</f>
        <v>13.815334414488547</v>
      </c>
      <c r="S45" s="3">
        <f t="shared" ref="S45" si="131">(S44-S$3)^2</f>
        <v>0.80780164387258169</v>
      </c>
      <c r="T45" s="3">
        <f t="shared" ref="T45" si="132">(T44-T$3)^2</f>
        <v>214.52787519371162</v>
      </c>
      <c r="U45" s="3">
        <f t="shared" ref="U45" si="133">(U44-U$3)^2</f>
        <v>376.98866272305605</v>
      </c>
      <c r="V45" s="3">
        <f t="shared" ref="V45" si="134">(V44-V$3)^2</f>
        <v>269.56980666172473</v>
      </c>
      <c r="W45" s="3">
        <f t="shared" ref="W45" si="135">(W44-W$3)^2</f>
        <v>357.18434760189496</v>
      </c>
      <c r="X45" s="3">
        <f t="shared" ref="X45" si="136">(X44-X$3)^2</f>
        <v>731.34303202127035</v>
      </c>
      <c r="Y45" s="3">
        <f t="shared" ref="Y45" si="137">(Y44-Y$3)^2</f>
        <v>738.61998485812387</v>
      </c>
      <c r="Z45" s="3">
        <f t="shared" ref="Z45" si="138">(Z44-Z$3)^2</f>
        <v>221.14740062191245</v>
      </c>
      <c r="AA45" s="3">
        <f t="shared" ref="AA45" si="139">(AA44-AA$3)^2</f>
        <v>707.36131859541808</v>
      </c>
      <c r="AB45" s="46">
        <f t="shared" ref="AB45" si="140">(AB44-AB$3)^2</f>
        <v>93.057206814897626</v>
      </c>
      <c r="AC45" s="47">
        <f t="shared" ref="AC45" si="141">(AC44-AC$3)^2</f>
        <v>7.0672788761374894E-2</v>
      </c>
      <c r="AD45" s="47">
        <f t="shared" ref="AD45" si="142">(AD44-AD$3)^2</f>
        <v>2810.1713688537479</v>
      </c>
      <c r="AE45" s="47">
        <f t="shared" ref="AE45" si="143">(AE44-AE$3)^2</f>
        <v>52190.193102371537</v>
      </c>
      <c r="AF45" s="48">
        <f t="shared" ref="AF45" si="144">(AF44-AF$3)^2</f>
        <v>91558.163099131998</v>
      </c>
    </row>
    <row r="46" spans="1:32" ht="15.75" thickBot="1" x14ac:dyDescent="0.3">
      <c r="A46" s="19" t="s">
        <v>30</v>
      </c>
      <c r="B46" s="20">
        <f>(B45/$AF$3)*100</f>
        <v>-14.375718241974086</v>
      </c>
      <c r="C46" s="21">
        <f>((C45)/($AF$3-$AA$3))*100</f>
        <v>-28.649966385752158</v>
      </c>
      <c r="D46" s="4" t="s">
        <v>10</v>
      </c>
      <c r="E46" s="5">
        <f>SUM(F46:AA46)</f>
        <v>243.89910463210646</v>
      </c>
      <c r="F46">
        <f>SQRT(F45)</f>
        <v>9.021239513598271</v>
      </c>
      <c r="G46">
        <f t="shared" ref="G46" si="145">SQRT(G45)</f>
        <v>9.2024813516544963</v>
      </c>
      <c r="H46">
        <f t="shared" ref="H46" si="146">SQRT(H45)</f>
        <v>9.0690930472556612</v>
      </c>
      <c r="I46">
        <f t="shared" ref="I46" si="147">SQRT(I45)</f>
        <v>8.6806008139637498</v>
      </c>
      <c r="J46">
        <f t="shared" ref="J46" si="148">SQRT(J45)</f>
        <v>4.8601571073746683</v>
      </c>
      <c r="K46">
        <f t="shared" ref="K46" si="149">SQRT(K45)</f>
        <v>6.5735472151639556</v>
      </c>
      <c r="L46">
        <f t="shared" ref="L46" si="150">SQRT(L45)</f>
        <v>2.6006831290588863</v>
      </c>
      <c r="M46">
        <f t="shared" ref="M46" si="151">SQRT(M45)</f>
        <v>5.5281963786513018</v>
      </c>
      <c r="N46">
        <f t="shared" ref="N46" si="152">SQRT(N45)</f>
        <v>0.92032845588242651</v>
      </c>
      <c r="O46">
        <f t="shared" ref="O46" si="153">SQRT(O45)</f>
        <v>5.6874752851687163</v>
      </c>
      <c r="P46">
        <f t="shared" ref="P46" si="154">SQRT(P45)</f>
        <v>6.503895239812806</v>
      </c>
      <c r="Q46">
        <f t="shared" ref="Q46" si="155">SQRT(Q45)</f>
        <v>5.56665289351605</v>
      </c>
      <c r="R46">
        <f t="shared" ref="R46" si="156">SQRT(R45)</f>
        <v>3.7168984939716267</v>
      </c>
      <c r="S46">
        <f t="shared" ref="S46" si="157">SQRT(S45)</f>
        <v>0.89877786124969816</v>
      </c>
      <c r="T46">
        <f t="shared" ref="T46" si="158">SQRT(T45)</f>
        <v>14.64677012838365</v>
      </c>
      <c r="U46">
        <f t="shared" ref="U46" si="159">SQRT(U45)</f>
        <v>19.416195887018034</v>
      </c>
      <c r="V46">
        <f t="shared" ref="V46" si="160">SQRT(V45)</f>
        <v>16.418581140333799</v>
      </c>
      <c r="W46">
        <f t="shared" ref="W46" si="161">SQRT(W45)</f>
        <v>18.899321352945321</v>
      </c>
      <c r="X46">
        <f t="shared" ref="X46" si="162">SQRT(X45)</f>
        <v>27.043354673954013</v>
      </c>
      <c r="Y46">
        <f t="shared" ref="Y46" si="163">SQRT(Y45)</f>
        <v>27.1775639978664</v>
      </c>
      <c r="Z46">
        <f t="shared" ref="Z46" si="164">SQRT(Z45)</f>
        <v>14.871025540355731</v>
      </c>
      <c r="AA46">
        <f t="shared" ref="AA46" si="165">SQRT(AA45)</f>
        <v>26.596265124927186</v>
      </c>
      <c r="AB46" s="43">
        <f t="shared" ref="AB46" si="166">SQRT(AB45)</f>
        <v>9.6466163401939866</v>
      </c>
      <c r="AC46" s="44">
        <f t="shared" ref="AC46" si="167">SQRT(AC45)</f>
        <v>0.26584354188389625</v>
      </c>
      <c r="AD46" s="44">
        <f t="shared" ref="AD46" si="168">SQRT(AD45)</f>
        <v>53.011049497757995</v>
      </c>
      <c r="AE46" s="44">
        <f t="shared" ref="AE46" si="169">SQRT(AE45)</f>
        <v>228.45173035538937</v>
      </c>
      <c r="AF46" s="45">
        <f t="shared" ref="AF46" si="170">SQRT(AF45)</f>
        <v>302.58579460895385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3.5637159723888523</v>
      </c>
      <c r="H53">
        <f t="shared" ref="H53" si="172">I54-H54</f>
        <v>4.7244433367460559</v>
      </c>
      <c r="I53">
        <f t="shared" ref="I53" si="173">J54-I54</f>
        <v>6.2210724060144713</v>
      </c>
      <c r="J53">
        <f t="shared" ref="J53" si="174">K54-J54</f>
        <v>8.5828693826187319</v>
      </c>
      <c r="K53">
        <f t="shared" ref="K53" si="175">L54-K54</f>
        <v>10.100968224663823</v>
      </c>
      <c r="L53">
        <f t="shared" ref="L53" si="176">M54-L54</f>
        <v>13.993762803046678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16.582204003641277</v>
      </c>
      <c r="G54" s="12">
        <f t="shared" ref="G54:AF54" si="196">$E$3+($C53/($C53+F5))*F4*(1/(1+EXP(-$A53*(G52-$B53))))</f>
        <v>19.351618348263532</v>
      </c>
      <c r="H54" s="12">
        <f t="shared" si="196"/>
        <v>22.915334320652384</v>
      </c>
      <c r="I54" s="12">
        <f t="shared" si="196"/>
        <v>27.63977765739844</v>
      </c>
      <c r="J54" s="12">
        <f t="shared" si="196"/>
        <v>33.860850063412911</v>
      </c>
      <c r="K54" s="12">
        <f t="shared" si="196"/>
        <v>42.443719446031643</v>
      </c>
      <c r="L54" s="12">
        <f t="shared" si="196"/>
        <v>52.544687670695467</v>
      </c>
      <c r="M54" s="12">
        <f t="shared" si="196"/>
        <v>66.538450473742145</v>
      </c>
      <c r="N54" s="12">
        <f t="shared" si="196"/>
        <v>84.599460560400885</v>
      </c>
      <c r="O54" s="12">
        <f t="shared" si="196"/>
        <v>108.88466815105832</v>
      </c>
      <c r="P54" s="12">
        <f t="shared" si="196"/>
        <v>139.28956290841813</v>
      </c>
      <c r="Q54" s="12">
        <f t="shared" si="196"/>
        <v>177.22033021302133</v>
      </c>
      <c r="R54" s="12">
        <f t="shared" si="196"/>
        <v>226.19632520080563</v>
      </c>
      <c r="S54" s="12">
        <f t="shared" si="196"/>
        <v>279.53451152717713</v>
      </c>
      <c r="T54" s="12">
        <f t="shared" si="196"/>
        <v>333.98600979695516</v>
      </c>
      <c r="U54" s="12">
        <f t="shared" si="196"/>
        <v>423.52501278339781</v>
      </c>
      <c r="V54" s="12">
        <f t="shared" si="196"/>
        <v>515.69670048002217</v>
      </c>
      <c r="W54" s="12">
        <f t="shared" si="196"/>
        <v>616.99883407707705</v>
      </c>
      <c r="X54" s="12">
        <f t="shared" si="196"/>
        <v>731.87806525437611</v>
      </c>
      <c r="Y54" s="12">
        <f t="shared" si="196"/>
        <v>856.50216088554669</v>
      </c>
      <c r="Z54" s="12">
        <f t="shared" si="196"/>
        <v>975.43842680446778</v>
      </c>
      <c r="AA54" s="12">
        <f t="shared" si="196"/>
        <v>1116.500757896199</v>
      </c>
      <c r="AB54" s="52">
        <f t="shared" si="196"/>
        <v>1268.6857858854382</v>
      </c>
      <c r="AC54" s="53">
        <f t="shared" si="196"/>
        <v>1442.0759066124144</v>
      </c>
      <c r="AD54" s="53">
        <f t="shared" si="196"/>
        <v>1581.4937993452363</v>
      </c>
      <c r="AE54" s="53">
        <f t="shared" si="196"/>
        <v>1690.5643290778944</v>
      </c>
      <c r="AF54" s="54">
        <f t="shared" si="196"/>
        <v>1903.0187595097138</v>
      </c>
    </row>
    <row r="55" spans="1:32" x14ac:dyDescent="0.25">
      <c r="A55" s="16" t="s">
        <v>27</v>
      </c>
      <c r="B55" s="17">
        <f>AF54-$AF$3</f>
        <v>-201.82073105199402</v>
      </c>
      <c r="C55" s="18">
        <f>((AF54-AA54)-($AF$3-$AA$3))</f>
        <v>-176.797367654347</v>
      </c>
      <c r="D55" s="4" t="s">
        <v>9</v>
      </c>
      <c r="E55" s="5">
        <f>SUM(F55:AA55)</f>
        <v>3466.9053498626613</v>
      </c>
      <c r="F55" s="3">
        <f>(F54-F$3)^2</f>
        <v>54.266844813766483</v>
      </c>
      <c r="G55" s="3">
        <f t="shared" ref="G55" si="197">(G54-G$3)^2</f>
        <v>53.632215073808645</v>
      </c>
      <c r="H55" s="3">
        <f t="shared" ref="H55" si="198">(H54-H$3)^2</f>
        <v>48.805230671868166</v>
      </c>
      <c r="I55" s="3">
        <f t="shared" ref="I55" si="199">(I54-I$3)^2</f>
        <v>41.125025415504304</v>
      </c>
      <c r="J55" s="3">
        <f t="shared" ref="J55" si="200">(J54-J$3)^2</f>
        <v>6.0084500741861397</v>
      </c>
      <c r="K55" s="3">
        <f t="shared" ref="K55" si="201">(K54-K$3)^2</f>
        <v>16.513048138082851</v>
      </c>
      <c r="L55" s="3">
        <f t="shared" ref="L55" si="202">(L54-L$3)^2</f>
        <v>2.6506505033298985E-2</v>
      </c>
      <c r="M55" s="3">
        <f t="shared" ref="M55" si="203">(M54-M$3)^2</f>
        <v>10.586893441110135</v>
      </c>
      <c r="N55" s="3">
        <f t="shared" ref="N55" si="204">(N54-N$3)^2</f>
        <v>1.0384065845955941</v>
      </c>
      <c r="O55" s="3">
        <f t="shared" ref="O55" si="205">(O54-O$3)^2</f>
        <v>18.121438964469199</v>
      </c>
      <c r="P55" s="3">
        <f t="shared" ref="P55" si="206">(P54-P$3)^2</f>
        <v>33.48646077877369</v>
      </c>
      <c r="Q55" s="3">
        <f t="shared" ref="Q55" si="207">(Q54-Q$3)^2</f>
        <v>32.627222124361992</v>
      </c>
      <c r="R55" s="3">
        <f t="shared" ref="R55" si="208">(R54-R$3)^2</f>
        <v>22.855931977392384</v>
      </c>
      <c r="S55" s="3">
        <f t="shared" ref="S55" si="209">(S54-S$3)^2</f>
        <v>7.4876112163373003</v>
      </c>
      <c r="T55" s="3">
        <f t="shared" ref="T55" si="210">(T54-T$3)^2</f>
        <v>154.33540177399624</v>
      </c>
      <c r="U55" s="3">
        <f t="shared" ref="U55" si="211">(U54-U$3)^2</f>
        <v>294.22457550104605</v>
      </c>
      <c r="V55" s="3">
        <f t="shared" ref="V55" si="212">(V54-V$3)^2</f>
        <v>219.23966897044244</v>
      </c>
      <c r="W55" s="3">
        <f t="shared" ref="W55" si="213">(W54-W$3)^2</f>
        <v>342.57574060578952</v>
      </c>
      <c r="X55" s="3">
        <f t="shared" ref="X55" si="214">(X54-X$3)^2</f>
        <v>675.45655289716444</v>
      </c>
      <c r="Y55" s="3">
        <f t="shared" ref="Y55" si="215">(Y54-Y$3)^2</f>
        <v>631.32302565393582</v>
      </c>
      <c r="Z55" s="3">
        <f t="shared" ref="Z55" si="216">(Z54-Z$3)^2</f>
        <v>177.00038295029611</v>
      </c>
      <c r="AA55" s="3">
        <f t="shared" ref="AA55" si="217">(AA54-AA$3)^2</f>
        <v>626.16871573070046</v>
      </c>
      <c r="AB55" s="46">
        <f t="shared" ref="AB55" si="218">(AB54-AB$3)^2</f>
        <v>0.71047440006604379</v>
      </c>
      <c r="AC55" s="47">
        <f t="shared" ref="AC55" si="219">(AC54-AC$3)^2</f>
        <v>460.18573787434411</v>
      </c>
      <c r="AD55" s="47">
        <f t="shared" ref="AD55" si="220">(AD54-AD$3)^2</f>
        <v>155.2306840882718</v>
      </c>
      <c r="AE55" s="47">
        <f t="shared" ref="AE55" si="221">(AE54-AE$3)^2</f>
        <v>26745.615272245457</v>
      </c>
      <c r="AF55" s="48">
        <f t="shared" ref="AF55" si="222">(AF54-AF$3)^2</f>
        <v>40731.607482361302</v>
      </c>
    </row>
    <row r="56" spans="1:32" ht="15.75" thickBot="1" x14ac:dyDescent="0.3">
      <c r="A56" s="19" t="s">
        <v>30</v>
      </c>
      <c r="B56" s="20">
        <f>(B55/$AF$3)*100</f>
        <v>-9.5884143164824014</v>
      </c>
      <c r="C56" s="21">
        <f>((C55)/($AF$3-$AA$3))*100</f>
        <v>-18.353010166205113</v>
      </c>
      <c r="D56" s="4" t="s">
        <v>10</v>
      </c>
      <c r="E56" s="5">
        <f>SUM(F56:AA56)</f>
        <v>214.64712156544959</v>
      </c>
      <c r="F56">
        <f>SQRT(F55)</f>
        <v>7.3666033430453197</v>
      </c>
      <c r="G56">
        <f t="shared" ref="G56" si="223">SQRT(G55)</f>
        <v>7.3234018784857522</v>
      </c>
      <c r="H56">
        <f t="shared" ref="H56" si="224">SQRT(H55)</f>
        <v>6.9860740528474334</v>
      </c>
      <c r="I56">
        <f t="shared" ref="I56" si="225">SQRT(I55)</f>
        <v>6.4128796507890513</v>
      </c>
      <c r="J56">
        <f t="shared" ref="J56" si="226">SQRT(J55)</f>
        <v>2.451214000079581</v>
      </c>
      <c r="K56">
        <f t="shared" ref="K56" si="227">SQRT(K55)</f>
        <v>4.0636249996872067</v>
      </c>
      <c r="L56">
        <f t="shared" ref="L56" si="228">SQRT(L55)</f>
        <v>0.16280818478595904</v>
      </c>
      <c r="M56">
        <f t="shared" ref="M56" si="229">SQRT(M55)</f>
        <v>3.2537506728558867</v>
      </c>
      <c r="N56">
        <f t="shared" ref="N56" si="230">SQRT(N55)</f>
        <v>1.0190223670732621</v>
      </c>
      <c r="O56">
        <f t="shared" ref="O56" si="231">SQRT(O55)</f>
        <v>4.2569283485242266</v>
      </c>
      <c r="P56">
        <f t="shared" ref="P56" si="232">SQRT(P55)</f>
        <v>5.7867487226225478</v>
      </c>
      <c r="Q56">
        <f t="shared" ref="Q56" si="233">SQRT(Q55)</f>
        <v>5.7120243455680395</v>
      </c>
      <c r="R56">
        <f t="shared" ref="R56" si="234">SQRT(R55)</f>
        <v>4.7807877988248322</v>
      </c>
      <c r="S56">
        <f t="shared" ref="S56" si="235">SQRT(S55)</f>
        <v>2.7363499806014033</v>
      </c>
      <c r="T56">
        <f t="shared" ref="T56" si="236">SQRT(T55)</f>
        <v>12.423180018578023</v>
      </c>
      <c r="U56">
        <f t="shared" ref="U56" si="237">SQRT(U55)</f>
        <v>17.152975703971777</v>
      </c>
      <c r="V56">
        <f t="shared" ref="V56" si="238">SQRT(V55)</f>
        <v>14.806744036770624</v>
      </c>
      <c r="W56">
        <f t="shared" ref="W56" si="239">SQRT(W55)</f>
        <v>18.508801706371742</v>
      </c>
      <c r="X56">
        <f t="shared" ref="X56" si="240">SQRT(X55)</f>
        <v>25.989546992919372</v>
      </c>
      <c r="Y56">
        <f t="shared" ref="Y56" si="241">SQRT(Y55)</f>
        <v>25.12614227560482</v>
      </c>
      <c r="Z56">
        <f t="shared" ref="Z56" si="242">SQRT(Z55)</f>
        <v>13.304149087795736</v>
      </c>
      <c r="AA56">
        <f t="shared" ref="AA56" si="243">SQRT(AA55)</f>
        <v>25.023363397647017</v>
      </c>
      <c r="AB56" s="43">
        <f t="shared" ref="AB56" si="244">SQRT(AB55)</f>
        <v>0.84289643495867494</v>
      </c>
      <c r="AC56" s="44">
        <f t="shared" ref="AC56" si="245">SQRT(AC55)</f>
        <v>21.451940189044535</v>
      </c>
      <c r="AD56" s="44">
        <f t="shared" ref="AD56" si="246">SQRT(AD55)</f>
        <v>12.459160649428668</v>
      </c>
      <c r="AE56" s="44">
        <f t="shared" ref="AE56" si="247">SQRT(AE55)</f>
        <v>163.54086728474158</v>
      </c>
      <c r="AF56" s="45">
        <f t="shared" ref="AF56" si="248">SQRT(AF55)</f>
        <v>201.82073105199402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1.9506509626481829</v>
      </c>
      <c r="G62">
        <f t="shared" ref="G62" si="249">H63-G63</f>
        <v>2.9449730518428403</v>
      </c>
      <c r="H62">
        <f t="shared" ref="H62" si="250">I63-H63</f>
        <v>4.3188300653595917</v>
      </c>
      <c r="I62">
        <f t="shared" ref="I62" si="251">J63-I63</f>
        <v>6.1631629731670472</v>
      </c>
      <c r="J62">
        <f t="shared" ref="J62" si="252">K63-J63</f>
        <v>8.5726853199279205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87.699653974756075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11.345736436289673</v>
      </c>
      <c r="G63">
        <f t="shared" ref="G63:AF63" si="274">$E$3+($C62)*(EXP(-EXP($A62-$B62*G61)))</f>
        <v>13.296387398937856</v>
      </c>
      <c r="H63">
        <f t="shared" si="274"/>
        <v>16.241360450780697</v>
      </c>
      <c r="I63">
        <f t="shared" si="274"/>
        <v>20.560190516140288</v>
      </c>
      <c r="J63">
        <f t="shared" si="274"/>
        <v>26.723353489307335</v>
      </c>
      <c r="K63">
        <f t="shared" si="274"/>
        <v>35.296038809235256</v>
      </c>
      <c r="L63">
        <f t="shared" si="274"/>
        <v>46.936891991171876</v>
      </c>
      <c r="M63">
        <f t="shared" si="274"/>
        <v>62.391043045309011</v>
      </c>
      <c r="N63">
        <f t="shared" si="274"/>
        <v>82.47719845403283</v>
      </c>
      <c r="O63">
        <f t="shared" si="274"/>
        <v>108.06908300750459</v>
      </c>
      <c r="P63">
        <f t="shared" si="274"/>
        <v>140.07201076754703</v>
      </c>
      <c r="Q63">
        <f t="shared" si="274"/>
        <v>179.39578396612694</v>
      </c>
      <c r="R63">
        <f t="shared" si="274"/>
        <v>226.92542014680683</v>
      </c>
      <c r="S63">
        <f t="shared" si="274"/>
        <v>283.49136509840883</v>
      </c>
      <c r="T63">
        <f t="shared" si="274"/>
        <v>349.84085581114931</v>
      </c>
      <c r="U63">
        <f t="shared" si="274"/>
        <v>426.61196570270215</v>
      </c>
      <c r="V63">
        <f t="shared" si="274"/>
        <v>514.31161967745822</v>
      </c>
      <c r="W63">
        <f t="shared" si="274"/>
        <v>613.29854383167412</v>
      </c>
      <c r="X63">
        <f t="shared" si="274"/>
        <v>723.77175154050451</v>
      </c>
      <c r="Y63">
        <f t="shared" si="274"/>
        <v>845.76480022629733</v>
      </c>
      <c r="Z63">
        <f t="shared" si="274"/>
        <v>979.14571185305476</v>
      </c>
      <c r="AA63">
        <f t="shared" si="274"/>
        <v>1123.6221580297029</v>
      </c>
      <c r="AB63" s="43">
        <f t="shared" si="274"/>
        <v>1278.7512819911424</v>
      </c>
      <c r="AC63" s="44">
        <f t="shared" si="274"/>
        <v>1443.9533709877915</v>
      </c>
      <c r="AD63" s="44">
        <f t="shared" si="274"/>
        <v>1618.5285030854716</v>
      </c>
      <c r="AE63" s="44">
        <f t="shared" si="274"/>
        <v>1801.6752660005552</v>
      </c>
      <c r="AF63" s="45">
        <f t="shared" si="274"/>
        <v>1992.5106726782178</v>
      </c>
    </row>
    <row r="64" spans="1:32" x14ac:dyDescent="0.25">
      <c r="A64" s="16" t="s">
        <v>27</v>
      </c>
      <c r="B64" s="17">
        <f>AF63-$AF$3</f>
        <v>-112.32881788349005</v>
      </c>
      <c r="C64" s="18">
        <f>((AF63-AA63)-($AF$3-$AA$3))</f>
        <v>-94.426854619346841</v>
      </c>
      <c r="D64" s="4" t="s">
        <v>9</v>
      </c>
      <c r="E64" s="5">
        <f>SUM(F64:AA64)</f>
        <v>2372.6062778513515</v>
      </c>
      <c r="F64" s="3">
        <f>(F63-F$3)^2</f>
        <v>4.5374784228902714</v>
      </c>
      <c r="G64" s="3">
        <f t="shared" ref="G64" si="275">(G63-G$3)^2</f>
        <v>1.6082575055667316</v>
      </c>
      <c r="H64" s="3">
        <f t="shared" ref="H64" si="276">(H63-H$3)^2</f>
        <v>9.7406524213493953E-2</v>
      </c>
      <c r="I64" s="3">
        <f t="shared" ref="I64" si="277">(I63-I$3)^2</f>
        <v>0.44449887784760589</v>
      </c>
      <c r="J64" s="3">
        <f t="shared" ref="J64" si="278">(J63-J$3)^2</f>
        <v>21.961244363619706</v>
      </c>
      <c r="K64" s="3">
        <f t="shared" ref="K64" si="279">(K63-K$3)^2</f>
        <v>9.5113991727849143</v>
      </c>
      <c r="L64" s="3">
        <f t="shared" ref="L64" si="280">(L63-L$3)^2</f>
        <v>29.647888817849189</v>
      </c>
      <c r="M64" s="3">
        <f t="shared" ref="M64" si="281">(M63-M$3)^2</f>
        <v>0.79862239678885139</v>
      </c>
      <c r="N64" s="3">
        <f t="shared" ref="N64" si="282">(N63-N$3)^2</f>
        <v>9.8676681430834918</v>
      </c>
      <c r="O64" s="3">
        <f t="shared" ref="O64" si="283">(O63-O$3)^2</f>
        <v>11.842843054396589</v>
      </c>
      <c r="P64" s="3">
        <f t="shared" ref="P64" si="284">(P63-P$3)^2</f>
        <v>43.154343729694823</v>
      </c>
      <c r="Q64" s="3">
        <f t="shared" ref="Q64" si="285">(Q63-Q$3)^2</f>
        <v>62.212310757056557</v>
      </c>
      <c r="R64" s="3">
        <f t="shared" ref="R64" si="286">(R63-R$3)^2</f>
        <v>30.35880786173162</v>
      </c>
      <c r="S64" s="3">
        <f t="shared" ref="S64" si="287">(S63-S$3)^2</f>
        <v>44.798973786271326</v>
      </c>
      <c r="T64" s="3">
        <f t="shared" ref="T64" si="288">(T63-T$3)^2</f>
        <v>11.776331505468036</v>
      </c>
      <c r="U64" s="3">
        <f t="shared" ref="U64" si="289">(U63-U$3)^2</f>
        <v>197.85299697878352</v>
      </c>
      <c r="V64" s="3">
        <f t="shared" ref="V64" si="290">(V63-V$3)^2</f>
        <v>262.17519162769202</v>
      </c>
      <c r="W64" s="3">
        <f t="shared" ref="W64" si="291">(W63-W$3)^2</f>
        <v>493.24376532238227</v>
      </c>
      <c r="X64" s="3">
        <f t="shared" ref="X64" si="292">(X63-X$3)^2</f>
        <v>319.81003251284176</v>
      </c>
      <c r="Y64" s="3">
        <f t="shared" ref="Y64" si="293">(Y63-Y$3)^2</f>
        <v>207.03703640316883</v>
      </c>
      <c r="Z64" s="3">
        <f t="shared" ref="Z64" si="294">(Z63-Z$3)^2</f>
        <v>289.38889137648721</v>
      </c>
      <c r="AA64" s="3">
        <f t="shared" ref="AA64" si="295">(AA63-AA$3)^2</f>
        <v>320.48028871073285</v>
      </c>
      <c r="AB64" s="46">
        <f t="shared" ref="AB64" si="296">(AB63-AB$3)^2</f>
        <v>85.056344686834393</v>
      </c>
      <c r="AC64" s="47">
        <f t="shared" ref="AC64" si="297">(AC63-AC$3)^2</f>
        <v>544.26111733045377</v>
      </c>
      <c r="AD64" s="47">
        <f t="shared" ref="AD64" si="298">(AD63-AD$3)^2</f>
        <v>603.95731820809226</v>
      </c>
      <c r="AE64" s="47">
        <f t="shared" ref="AE64" si="299">(AE63-AE$3)^2</f>
        <v>2748.8975977726386</v>
      </c>
      <c r="AF64" s="48">
        <f t="shared" ref="AF64" si="300">(AF63-AF$3)^2</f>
        <v>12617.763327102273</v>
      </c>
    </row>
    <row r="65" spans="1:32" ht="15.75" thickBot="1" x14ac:dyDescent="0.3">
      <c r="A65" s="19" t="s">
        <v>30</v>
      </c>
      <c r="B65" s="20">
        <f>(B64/$AF$3)*100</f>
        <v>-5.3366928161117606</v>
      </c>
      <c r="C65" s="21">
        <f>((C64)/($AF$3-$AA$3))*100</f>
        <v>-9.8022784263385176</v>
      </c>
      <c r="D65" s="4" t="s">
        <v>10</v>
      </c>
      <c r="E65" s="5">
        <f>SUM(F65:AA65)</f>
        <v>174.8125033625667</v>
      </c>
      <c r="F65">
        <f>SQRT(F64)</f>
        <v>2.1301357756937165</v>
      </c>
      <c r="G65">
        <f t="shared" ref="G65" si="301">SQRT(G64)</f>
        <v>1.2681709291600765</v>
      </c>
      <c r="H65">
        <f t="shared" ref="H65" si="302">SQRT(H64)</f>
        <v>0.31210018297574571</v>
      </c>
      <c r="I65">
        <f t="shared" ref="I65" si="303">SQRT(I64)</f>
        <v>0.66670749046910061</v>
      </c>
      <c r="J65">
        <f t="shared" ref="J65" si="304">SQRT(J64)</f>
        <v>4.686282574025995</v>
      </c>
      <c r="K65">
        <f t="shared" ref="K65" si="305">SQRT(K64)</f>
        <v>3.0840556371091807</v>
      </c>
      <c r="L65">
        <f t="shared" ref="L65" si="306">SQRT(L64)</f>
        <v>5.4449874947376316</v>
      </c>
      <c r="M65">
        <f t="shared" ref="M65" si="307">SQRT(M64)</f>
        <v>0.893656755577247</v>
      </c>
      <c r="N65">
        <f t="shared" ref="N65" si="308">SQRT(N64)</f>
        <v>3.141284473441317</v>
      </c>
      <c r="O65">
        <f t="shared" ref="O65" si="309">SQRT(O64)</f>
        <v>3.4413432049704937</v>
      </c>
      <c r="P65">
        <f t="shared" ref="P65" si="310">SQRT(P64)</f>
        <v>6.5691965817514415</v>
      </c>
      <c r="Q65">
        <f t="shared" ref="Q65" si="311">SQRT(Q64)</f>
        <v>7.8874780986736539</v>
      </c>
      <c r="R65">
        <f t="shared" ref="R65" si="312">SQRT(R64)</f>
        <v>5.5098827448260295</v>
      </c>
      <c r="S65">
        <f t="shared" ref="S65" si="313">SQRT(S64)</f>
        <v>6.6932035518331077</v>
      </c>
      <c r="T65">
        <f t="shared" ref="T65" si="314">SQRT(T64)</f>
        <v>3.4316659956161288</v>
      </c>
      <c r="U65">
        <f t="shared" ref="U65" si="315">SQRT(U64)</f>
        <v>14.066022784667439</v>
      </c>
      <c r="V65">
        <f t="shared" ref="V65" si="316">SQRT(V64)</f>
        <v>16.191824839334572</v>
      </c>
      <c r="W65">
        <f t="shared" ref="W65" si="317">SQRT(W64)</f>
        <v>22.209091951774667</v>
      </c>
      <c r="X65">
        <f t="shared" ref="X65" si="318">SQRT(X64)</f>
        <v>17.883233279047772</v>
      </c>
      <c r="Y65">
        <f t="shared" ref="Y65" si="319">SQRT(Y64)</f>
        <v>14.388781616355459</v>
      </c>
      <c r="Z65">
        <f t="shared" ref="Z65" si="320">SQRT(Z64)</f>
        <v>17.011434136382718</v>
      </c>
      <c r="AA65">
        <f t="shared" ref="AA65" si="321">SQRT(AA64)</f>
        <v>17.901963264143205</v>
      </c>
      <c r="AB65" s="43">
        <f t="shared" ref="AB65" si="322">SQRT(AB64)</f>
        <v>9.2225996707454669</v>
      </c>
      <c r="AC65" s="44">
        <f t="shared" ref="AC65" si="323">SQRT(AC64)</f>
        <v>23.329404564421566</v>
      </c>
      <c r="AD65" s="44">
        <f t="shared" ref="AD65" si="324">SQRT(AD64)</f>
        <v>24.575543090806605</v>
      </c>
      <c r="AE65" s="44">
        <f t="shared" ref="AE65" si="325">SQRT(AE64)</f>
        <v>52.429930362080768</v>
      </c>
      <c r="AF65" s="45">
        <f t="shared" ref="AF65" si="326">SQRT(AF64)</f>
        <v>112.32881788349005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3.0683380132165983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8.8049099975777452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272.11666980485029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11.899055325370671</v>
      </c>
      <c r="G73">
        <f t="shared" ref="G73:AF73" si="352">$E$3+(F4*$C72)*(EXP(-EXP($A72-$B72*G71)))</f>
        <v>14.024951475344457</v>
      </c>
      <c r="H73">
        <f t="shared" si="352"/>
        <v>17.093289488561055</v>
      </c>
      <c r="I73">
        <f t="shared" si="352"/>
        <v>21.499082539734772</v>
      </c>
      <c r="J73">
        <f t="shared" si="352"/>
        <v>27.668954522347754</v>
      </c>
      <c r="K73">
        <f t="shared" si="352"/>
        <v>36.473864519925499</v>
      </c>
      <c r="L73">
        <f t="shared" si="352"/>
        <v>47.366625418498757</v>
      </c>
      <c r="M73">
        <f t="shared" si="352"/>
        <v>62.474367826664562</v>
      </c>
      <c r="N73">
        <f t="shared" si="352"/>
        <v>82.054305066063506</v>
      </c>
      <c r="O73">
        <f t="shared" si="352"/>
        <v>108.14656161076576</v>
      </c>
      <c r="P73">
        <f t="shared" si="352"/>
        <v>140.50169794445353</v>
      </c>
      <c r="Q73">
        <f t="shared" si="352"/>
        <v>180.23027056699306</v>
      </c>
      <c r="R73">
        <f t="shared" si="352"/>
        <v>230.55937931292971</v>
      </c>
      <c r="S73">
        <f t="shared" si="352"/>
        <v>284.32199749322001</v>
      </c>
      <c r="T73">
        <f t="shared" si="352"/>
        <v>338.04597894605905</v>
      </c>
      <c r="U73">
        <f t="shared" si="352"/>
        <v>426.06253194235069</v>
      </c>
      <c r="V73">
        <f t="shared" si="352"/>
        <v>515.71107265683906</v>
      </c>
      <c r="W73">
        <f t="shared" si="352"/>
        <v>614.20522111828018</v>
      </c>
      <c r="X73">
        <f t="shared" si="352"/>
        <v>726.94426646753254</v>
      </c>
      <c r="Y73">
        <f t="shared" si="352"/>
        <v>851.40921970073521</v>
      </c>
      <c r="Z73">
        <f t="shared" si="352"/>
        <v>973.75192960638572</v>
      </c>
      <c r="AA73">
        <f t="shared" si="352"/>
        <v>1123.3086702422327</v>
      </c>
      <c r="AB73" s="43">
        <f t="shared" si="352"/>
        <v>1290.9301781848062</v>
      </c>
      <c r="AC73" s="44">
        <f t="shared" si="352"/>
        <v>1488.8390063306122</v>
      </c>
      <c r="AD73" s="44">
        <f t="shared" si="352"/>
        <v>1661.3678867628669</v>
      </c>
      <c r="AE73" s="44">
        <f t="shared" si="352"/>
        <v>1811.2995753118032</v>
      </c>
      <c r="AF73" s="45">
        <f t="shared" si="352"/>
        <v>2083.4162451166535</v>
      </c>
    </row>
    <row r="74" spans="1:32" x14ac:dyDescent="0.25">
      <c r="A74" s="16" t="s">
        <v>27</v>
      </c>
      <c r="B74" s="17">
        <f>AF73-$AF$3</f>
        <v>-21.423245445054363</v>
      </c>
      <c r="C74" s="18">
        <f>((AF73-AA73)-($AF$3-$AA$3))</f>
        <v>-3.2077943934409632</v>
      </c>
      <c r="D74" s="4" t="s">
        <v>9</v>
      </c>
      <c r="E74" s="5">
        <f>SUM(F74:AA74)</f>
        <v>2614.0213881199843</v>
      </c>
      <c r="F74" s="3">
        <f>(F73-F$3)^2</f>
        <v>7.2009289379011756</v>
      </c>
      <c r="G74" s="3">
        <f t="shared" ref="G74" si="353">(G73-G$3)^2</f>
        <v>3.9869506824553578</v>
      </c>
      <c r="H74" s="3">
        <f t="shared" ref="H74" si="354">(H73-H$3)^2</f>
        <v>1.3549640267740632</v>
      </c>
      <c r="I74" s="3">
        <f t="shared" ref="I74" si="355">(I73-I$3)^2</f>
        <v>7.4084420072682802E-2</v>
      </c>
      <c r="J74" s="3">
        <f t="shared" ref="J74" si="356">(J73-J$3)^2</f>
        <v>13.992698391070229</v>
      </c>
      <c r="K74" s="3">
        <f t="shared" ref="K74" si="357">(K73-K$3)^2</f>
        <v>3.6337125323751489</v>
      </c>
      <c r="L74" s="3">
        <f t="shared" ref="L74" si="358">(L73-L$3)^2</f>
        <v>25.152773360680087</v>
      </c>
      <c r="M74" s="3">
        <f t="shared" ref="M74" si="359">(M73-M$3)^2</f>
        <v>0.65663790844603265</v>
      </c>
      <c r="N74" s="3">
        <f t="shared" ref="N74" si="360">(N73-N$3)^2</f>
        <v>12.703363827769733</v>
      </c>
      <c r="O74" s="3">
        <f t="shared" ref="O74" si="361">(O73-O$3)^2</f>
        <v>12.382106918086755</v>
      </c>
      <c r="P74" s="3">
        <f t="shared" ref="P74" si="362">(P73-P$3)^2</f>
        <v>48.984373867205882</v>
      </c>
      <c r="Q74" s="3">
        <f t="shared" ref="Q74" si="363">(Q73-Q$3)^2</f>
        <v>76.072668220017832</v>
      </c>
      <c r="R74" s="3">
        <f t="shared" ref="R74" si="364">(R73-R$3)^2</f>
        <v>83.60984489242577</v>
      </c>
      <c r="S74" s="3">
        <f t="shared" ref="S74" si="365">(S73-S$3)^2</f>
        <v>56.608107352016674</v>
      </c>
      <c r="T74" s="3">
        <f t="shared" ref="T74" si="366">(T73-T$3)^2</f>
        <v>69.943296047290247</v>
      </c>
      <c r="U74" s="3">
        <f t="shared" ref="U74" si="367">(U73-U$3)^2</f>
        <v>213.61157001933583</v>
      </c>
      <c r="V74" s="3">
        <f t="shared" ref="V74" si="368">(V73-V$3)^2</f>
        <v>218.81426524315106</v>
      </c>
      <c r="W74" s="3">
        <f t="shared" ref="W74" si="369">(W73-W$3)^2</f>
        <v>453.79287056679078</v>
      </c>
      <c r="X74" s="3">
        <f t="shared" ref="X74" si="370">(X73-X$3)^2</f>
        <v>443.34453251766445</v>
      </c>
      <c r="Y74" s="3">
        <f t="shared" ref="Y74" si="371">(Y73-Y$3)^2</f>
        <v>401.32914594416349</v>
      </c>
      <c r="Z74" s="3">
        <f t="shared" ref="Z74" si="372">(Z73-Z$3)^2</f>
        <v>134.9698354305676</v>
      </c>
      <c r="AA74" s="3">
        <f t="shared" ref="AA74" si="373">(AA73-AA$3)^2</f>
        <v>331.80265701372372</v>
      </c>
      <c r="AB74" s="46">
        <f t="shared" ref="AB74" si="374">(AB73-AB$3)^2</f>
        <v>458.02402523432829</v>
      </c>
      <c r="AC74" s="47">
        <f t="shared" ref="AC74" si="375">(AC73-AC$3)^2</f>
        <v>4653.2916695466556</v>
      </c>
      <c r="AD74" s="47">
        <f t="shared" ref="AD74" si="376">(AD73-AD$3)^2</f>
        <v>4544.7723511620243</v>
      </c>
      <c r="AE74" s="47">
        <f t="shared" ref="AE74" si="377">(AE73-AE$3)^2</f>
        <v>1832.3211935474976</v>
      </c>
      <c r="AF74" s="48">
        <f t="shared" ref="AF74" si="378">(AF73-AF$3)^2</f>
        <v>458.9554453990425</v>
      </c>
    </row>
    <row r="75" spans="1:32" ht="15.75" thickBot="1" x14ac:dyDescent="0.3">
      <c r="A75" s="19" t="s">
        <v>30</v>
      </c>
      <c r="B75" s="20">
        <f>(B74/$AF$3)*100</f>
        <v>-1.0178089845386382</v>
      </c>
      <c r="C75" s="21">
        <f>((C74)/($AF$3-$AA$3))*100</f>
        <v>-0.332995247016452</v>
      </c>
      <c r="D75" s="4" t="s">
        <v>10</v>
      </c>
      <c r="E75" s="5">
        <f>SUM(F75:AA75)</f>
        <v>187.05593309650465</v>
      </c>
      <c r="F75">
        <f>SQRT(F74)</f>
        <v>2.6834546647747146</v>
      </c>
      <c r="G75">
        <f t="shared" ref="G75" si="379">SQRT(G74)</f>
        <v>1.996735005566677</v>
      </c>
      <c r="H75">
        <f t="shared" ref="H75" si="380">SQRT(H74)</f>
        <v>1.1640292207561043</v>
      </c>
      <c r="I75">
        <f t="shared" ref="I75" si="381">SQRT(I74)</f>
        <v>0.27218453312538315</v>
      </c>
      <c r="J75">
        <f t="shared" ref="J75" si="382">SQRT(J74)</f>
        <v>3.7406815409855767</v>
      </c>
      <c r="K75">
        <f t="shared" ref="K75" si="383">SQRT(K74)</f>
        <v>1.9062299264189377</v>
      </c>
      <c r="L75">
        <f t="shared" ref="L75" si="384">SQRT(L74)</f>
        <v>5.0152540674107513</v>
      </c>
      <c r="M75">
        <f t="shared" ref="M75" si="385">SQRT(M74)</f>
        <v>0.81033197422169678</v>
      </c>
      <c r="N75">
        <f t="shared" ref="N75" si="386">SQRT(N74)</f>
        <v>3.5641778614106414</v>
      </c>
      <c r="O75">
        <f t="shared" ref="O75" si="387">SQRT(O74)</f>
        <v>3.5188218082316638</v>
      </c>
      <c r="P75">
        <f t="shared" ref="P75" si="388">SQRT(P74)</f>
        <v>6.9988837586579393</v>
      </c>
      <c r="Q75">
        <f t="shared" ref="Q75" si="389">SQRT(Q74)</f>
        <v>8.7219646995397682</v>
      </c>
      <c r="R75">
        <f t="shared" ref="R75" si="390">SQRT(R74)</f>
        <v>9.1438419109489075</v>
      </c>
      <c r="S75">
        <f t="shared" ref="S75" si="391">SQRT(S74)</f>
        <v>7.523835946644283</v>
      </c>
      <c r="T75">
        <f t="shared" ref="T75" si="392">SQRT(T74)</f>
        <v>8.3632108694741305</v>
      </c>
      <c r="U75">
        <f t="shared" ref="U75" si="393">SQRT(U74)</f>
        <v>14.615456545018901</v>
      </c>
      <c r="V75">
        <f t="shared" ref="V75" si="394">SQRT(V74)</f>
        <v>14.792371859953732</v>
      </c>
      <c r="W75">
        <f t="shared" ref="W75" si="395">SQRT(W74)</f>
        <v>21.302414665168612</v>
      </c>
      <c r="X75">
        <f t="shared" ref="X75" si="396">SQRT(X74)</f>
        <v>21.055748206075805</v>
      </c>
      <c r="Y75">
        <f t="shared" ref="Y75" si="397">SQRT(Y74)</f>
        <v>20.033201090793341</v>
      </c>
      <c r="Z75">
        <f t="shared" ref="Z75" si="398">SQRT(Z74)</f>
        <v>11.61765188971367</v>
      </c>
      <c r="AA75">
        <f t="shared" ref="AA75" si="399">SQRT(AA74)</f>
        <v>18.2154510516134</v>
      </c>
      <c r="AB75" s="43">
        <f t="shared" ref="AB75" si="400">SQRT(AB74)</f>
        <v>21.401495864409299</v>
      </c>
      <c r="AC75" s="44">
        <f t="shared" ref="AC75" si="401">SQRT(AC74)</f>
        <v>68.215039907242272</v>
      </c>
      <c r="AD75" s="44">
        <f t="shared" ref="AD75" si="402">SQRT(AD74)</f>
        <v>67.414926768201894</v>
      </c>
      <c r="AE75" s="44">
        <f t="shared" ref="AE75" si="403">SQRT(AE74)</f>
        <v>42.805621050832769</v>
      </c>
      <c r="AF75" s="45">
        <f t="shared" ref="AF75" si="404">SQRT(AF74)</f>
        <v>21.423245445054363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3.0432763293987453</v>
      </c>
      <c r="H82">
        <f t="shared" ref="H82" si="406">I83-H83</f>
        <v>4.3881534514993774</v>
      </c>
      <c r="I82">
        <f t="shared" ref="I82" si="407">J83-I83</f>
        <v>6.1632393167336872</v>
      </c>
      <c r="J82">
        <f t="shared" ref="J82" si="408">K83-J83</f>
        <v>8.8090656843884787</v>
      </c>
      <c r="K82">
        <f t="shared" ref="K82" si="409">L83-K83</f>
        <v>10.918034162412965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273.24413957996967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11.746530282663286</v>
      </c>
      <c r="G83">
        <f>$E$3+($C82/($C82+F5))*F4*(EXP(-EXP($A82-$B82*G81)))</f>
        <v>13.841837515461682</v>
      </c>
      <c r="H83">
        <f>$E$3+($C82/($C82+G5))*G4*(EXP(-EXP($A82-$B82*H81)))</f>
        <v>16.885113844860427</v>
      </c>
      <c r="I83">
        <f t="shared" ref="I83:AF83" si="430">$E$3+($C82/($C82+H5))*H4*(EXP(-EXP($A82-$B82*I81)))</f>
        <v>21.273267296359805</v>
      </c>
      <c r="J83">
        <f t="shared" si="430"/>
        <v>27.436506613093492</v>
      </c>
      <c r="K83">
        <f t="shared" si="430"/>
        <v>36.245572297481971</v>
      </c>
      <c r="L83">
        <f t="shared" si="430"/>
        <v>47.163606459894936</v>
      </c>
      <c r="M83">
        <f t="shared" si="430"/>
        <v>62.306838763641295</v>
      </c>
      <c r="N83">
        <f t="shared" si="430"/>
        <v>81.934366921255091</v>
      </c>
      <c r="O83">
        <f t="shared" si="430"/>
        <v>108.08090542254308</v>
      </c>
      <c r="P83">
        <f t="shared" si="430"/>
        <v>140.49279245997525</v>
      </c>
      <c r="Q83">
        <f t="shared" si="430"/>
        <v>180.27229968235682</v>
      </c>
      <c r="R83">
        <f t="shared" si="430"/>
        <v>230.63955795668571</v>
      </c>
      <c r="S83">
        <f t="shared" si="430"/>
        <v>284.41838052923356</v>
      </c>
      <c r="T83">
        <f t="shared" si="430"/>
        <v>338.13307692487109</v>
      </c>
      <c r="U83">
        <f t="shared" si="430"/>
        <v>426.12451042019762</v>
      </c>
      <c r="V83">
        <f t="shared" si="430"/>
        <v>515.7286418801524</v>
      </c>
      <c r="W83">
        <f t="shared" si="430"/>
        <v>614.17321401978711</v>
      </c>
      <c r="X83">
        <f t="shared" si="430"/>
        <v>726.87457892352882</v>
      </c>
      <c r="Y83">
        <f t="shared" si="430"/>
        <v>851.33602099639472</v>
      </c>
      <c r="Z83">
        <f t="shared" si="430"/>
        <v>973.73613858687361</v>
      </c>
      <c r="AA83">
        <f t="shared" si="430"/>
        <v>1123.4384540347864</v>
      </c>
      <c r="AB83" s="43">
        <f t="shared" si="430"/>
        <v>1291.3280478231347</v>
      </c>
      <c r="AC83" s="44">
        <f t="shared" si="430"/>
        <v>1489.670043252202</v>
      </c>
      <c r="AD83" s="44">
        <f t="shared" si="430"/>
        <v>1662.796316466302</v>
      </c>
      <c r="AE83" s="44">
        <f t="shared" si="430"/>
        <v>1813.4841762769042</v>
      </c>
      <c r="AF83" s="45">
        <f t="shared" si="430"/>
        <v>2086.7283158568739</v>
      </c>
    </row>
    <row r="84" spans="1:32" x14ac:dyDescent="0.25">
      <c r="A84" s="16" t="s">
        <v>27</v>
      </c>
      <c r="B84" s="17">
        <f>AF83-$AF$3</f>
        <v>-18.111174704833957</v>
      </c>
      <c r="C84" s="28">
        <f>((AF83-AA83)-($AF$3-$AA$3))</f>
        <v>-2.5507445774337612E-2</v>
      </c>
      <c r="D84" s="4" t="s">
        <v>9</v>
      </c>
      <c r="E84" s="5">
        <f>SUM(F84:AA84)</f>
        <v>2607.7149867889116</v>
      </c>
      <c r="F84" s="3">
        <f>(F83-F$3)^2</f>
        <v>6.4056047518578758</v>
      </c>
      <c r="G84" s="3">
        <f t="shared" ref="G84" si="431">(G83-G$3)^2</f>
        <v>3.2892212973475714</v>
      </c>
      <c r="H84" s="3">
        <f t="shared" ref="H84" si="432">(H83-H$3)^2</f>
        <v>0.91365606076974992</v>
      </c>
      <c r="I84" s="3">
        <f t="shared" ref="I84" si="433">(I83-I$3)^2</f>
        <v>2.1501110319580331E-3</v>
      </c>
      <c r="J84" s="3">
        <f t="shared" ref="J84" si="434">(J83-J$3)^2</f>
        <v>15.78575762836312</v>
      </c>
      <c r="K84" s="3">
        <f t="shared" ref="K84" si="435">(K83-K$3)^2</f>
        <v>4.556184803984439</v>
      </c>
      <c r="L84" s="3">
        <f t="shared" ref="L84" si="436">(L83-L$3)^2</f>
        <v>27.230373374031277</v>
      </c>
      <c r="M84" s="3">
        <f t="shared" ref="M84" si="437">(M83-M$3)^2</f>
        <v>0.95621220816179575</v>
      </c>
      <c r="N84" s="3">
        <f t="shared" ref="N84" si="438">(N83-N$3)^2</f>
        <v>13.572710747279453</v>
      </c>
      <c r="O84" s="3">
        <f t="shared" ref="O84" si="439">(O83-O$3)^2</f>
        <v>11.924352799212061</v>
      </c>
      <c r="P84" s="3">
        <f t="shared" ref="P84" si="440">(P83-P$3)^2</f>
        <v>48.859796273503697</v>
      </c>
      <c r="Q84" s="3">
        <f t="shared" ref="Q84" si="441">(Q83-Q$3)^2</f>
        <v>76.807587587667314</v>
      </c>
      <c r="R84" s="3">
        <f t="shared" ref="R84" si="442">(R83-R$3)^2</f>
        <v>85.082555193618632</v>
      </c>
      <c r="S84" s="3">
        <f t="shared" ref="S84" si="443">(S83-S$3)^2</f>
        <v>58.067737343658763</v>
      </c>
      <c r="T84" s="3">
        <f t="shared" ref="T84" si="444">(T83-T$3)^2</f>
        <v>68.494044578983235</v>
      </c>
      <c r="U84" s="3">
        <f t="shared" ref="U84" si="445">(U83-U$3)^2</f>
        <v>211.80372385165546</v>
      </c>
      <c r="V84" s="3">
        <f t="shared" ref="V84" si="446">(V83-V$3)^2</f>
        <v>218.29479295167619</v>
      </c>
      <c r="W84" s="3">
        <f t="shared" ref="W84" si="447">(W83-W$3)^2</f>
        <v>455.15755198980116</v>
      </c>
      <c r="X84" s="3">
        <f t="shared" ref="X84" si="448">(X83-X$3)^2</f>
        <v>440.41474211216911</v>
      </c>
      <c r="Y84" s="3">
        <f t="shared" ref="Y84" si="449">(Y83-Y$3)^2</f>
        <v>398.40169526720371</v>
      </c>
      <c r="Z84" s="3">
        <f t="shared" ref="Z84" si="450">(Z83-Z$3)^2</f>
        <v>134.60317565151416</v>
      </c>
      <c r="AA84" s="3">
        <f t="shared" ref="AA84" si="451">(AA83-AA$3)^2</f>
        <v>327.0913602054211</v>
      </c>
      <c r="AB84" s="46">
        <f t="shared" ref="AB84" si="452">(AB83-AB$3)^2</f>
        <v>475.21233632195606</v>
      </c>
      <c r="AC84" s="47">
        <f t="shared" ref="AC84" si="453">(AC83-AC$3)^2</f>
        <v>4767.3607254529925</v>
      </c>
      <c r="AD84" s="47">
        <f t="shared" ref="AD84" si="454">(AD83-AD$3)^2</f>
        <v>4739.407730280881</v>
      </c>
      <c r="AE84" s="47">
        <f t="shared" ref="AE84" si="455">(AE83-AE$3)^2</f>
        <v>1650.0672728054217</v>
      </c>
      <c r="AF84" s="48">
        <f t="shared" ref="AF84" si="456">(AF83-AF$3)^2</f>
        <v>328.01464918901735</v>
      </c>
    </row>
    <row r="85" spans="1:32" ht="15.75" thickBot="1" x14ac:dyDescent="0.3">
      <c r="A85" s="19" t="s">
        <v>30</v>
      </c>
      <c r="B85" s="20">
        <f>(B84/$AF$3)*100</f>
        <v>-0.86045395794055146</v>
      </c>
      <c r="C85" s="29">
        <f>((C84)/($AF$3-$AA$3))*100</f>
        <v>-2.6478811184880982E-3</v>
      </c>
      <c r="D85" s="4" t="s">
        <v>10</v>
      </c>
      <c r="E85" s="5">
        <f>SUM(F85:AA85)</f>
        <v>186.95845898551519</v>
      </c>
      <c r="F85">
        <f>SQRT(F84)</f>
        <v>2.5309296220673296</v>
      </c>
      <c r="G85">
        <f t="shared" ref="G85" si="457">SQRT(G84)</f>
        <v>1.8136210456839024</v>
      </c>
      <c r="H85">
        <f t="shared" ref="H85" si="458">SQRT(H84)</f>
        <v>0.95585357705547658</v>
      </c>
      <c r="I85">
        <f t="shared" ref="I85" si="459">SQRT(I84)</f>
        <v>4.6369289750415987E-2</v>
      </c>
      <c r="J85">
        <f t="shared" ref="J85" si="460">SQRT(J84)</f>
        <v>3.9731294502398384</v>
      </c>
      <c r="K85">
        <f t="shared" ref="K85" si="461">SQRT(K84)</f>
        <v>2.1345221488624659</v>
      </c>
      <c r="L85">
        <f t="shared" ref="L85" si="462">SQRT(L84)</f>
        <v>5.2182730260145718</v>
      </c>
      <c r="M85">
        <f t="shared" ref="M85" si="463">SQRT(M84)</f>
        <v>0.97786103724496343</v>
      </c>
      <c r="N85">
        <f t="shared" ref="N85" si="464">SQRT(N84)</f>
        <v>3.6841160062190568</v>
      </c>
      <c r="O85">
        <f t="shared" ref="O85" si="465">SQRT(O84)</f>
        <v>3.4531656200089884</v>
      </c>
      <c r="P85">
        <f t="shared" ref="P85" si="466">SQRT(P84)</f>
        <v>6.9899782741796628</v>
      </c>
      <c r="Q85">
        <f t="shared" ref="Q85" si="467">SQRT(Q84)</f>
        <v>8.7639938149035288</v>
      </c>
      <c r="R85">
        <f t="shared" ref="R85" si="468">SQRT(R84)</f>
        <v>9.2240205547049072</v>
      </c>
      <c r="S85">
        <f t="shared" ref="S85" si="469">SQRT(S84)</f>
        <v>7.6202189826578319</v>
      </c>
      <c r="T85">
        <f t="shared" ref="T85" si="470">SQRT(T84)</f>
        <v>8.2761128906620911</v>
      </c>
      <c r="U85">
        <f t="shared" ref="U85" si="471">SQRT(U84)</f>
        <v>14.553478067171966</v>
      </c>
      <c r="V85">
        <f t="shared" ref="V85" si="472">SQRT(V84)</f>
        <v>14.774802636640402</v>
      </c>
      <c r="W85">
        <f t="shared" ref="W85" si="473">SQRT(W84)</f>
        <v>21.33442176366168</v>
      </c>
      <c r="X85">
        <f t="shared" ref="X85" si="474">SQRT(X84)</f>
        <v>20.986060662072077</v>
      </c>
      <c r="Y85">
        <f t="shared" ref="Y85" si="475">SQRT(Y84)</f>
        <v>19.960002386452857</v>
      </c>
      <c r="Z85">
        <f t="shared" ref="Z85" si="476">SQRT(Z84)</f>
        <v>11.601860870201563</v>
      </c>
      <c r="AA85">
        <f t="shared" ref="AA85" si="477">SQRT(AA84)</f>
        <v>18.085667259059619</v>
      </c>
      <c r="AB85" s="43">
        <f t="shared" ref="AB85" si="478">SQRT(AB84)</f>
        <v>21.799365502737828</v>
      </c>
      <c r="AC85" s="44">
        <f t="shared" ref="AC85" si="479">SQRT(AC84)</f>
        <v>69.046076828832156</v>
      </c>
      <c r="AD85" s="44">
        <f t="shared" ref="AD85" si="480">SQRT(AD84)</f>
        <v>68.84335647163698</v>
      </c>
      <c r="AE85" s="44">
        <f t="shared" ref="AE85" si="481">SQRT(AE84)</f>
        <v>40.621020085731743</v>
      </c>
      <c r="AF85" s="45">
        <f t="shared" ref="AF85" si="482">SQRT(AF84)</f>
        <v>18.111174704833957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1"/>
  <sheetViews>
    <sheetView topLeftCell="AD1" workbookViewId="0">
      <selection activeCell="C5" sqref="C5:BF5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5"/>
  <sheetViews>
    <sheetView zoomScale="96" zoomScaleNormal="96" workbookViewId="0">
      <selection activeCell="E3" sqref="E3:AF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8.2721234436363655</v>
      </c>
      <c r="F3" s="7">
        <f>'Models check 1995-2017-2022'!F3</f>
        <v>9.2156006605959568</v>
      </c>
      <c r="G3" s="7">
        <f>'Models check 1995-2017-2022'!G3</f>
        <v>12.02821646977778</v>
      </c>
      <c r="H3" s="7">
        <f>'Models check 1995-2017-2022'!H3</f>
        <v>15.929260267804951</v>
      </c>
      <c r="I3" s="7">
        <f>'Models check 1995-2017-2022'!I3</f>
        <v>21.226898006609389</v>
      </c>
      <c r="J3" s="7">
        <f>'Models check 1995-2017-2022'!J3</f>
        <v>31.40963606333333</v>
      </c>
      <c r="K3" s="7">
        <f>'Models check 1995-2017-2022'!K3</f>
        <v>38.380094446344437</v>
      </c>
      <c r="L3" s="7">
        <f>'Models check 1995-2017-2022'!L3</f>
        <v>52.381879485909508</v>
      </c>
      <c r="M3" s="7">
        <f>'Models check 1995-2017-2022'!M3</f>
        <v>63.284699800886258</v>
      </c>
      <c r="N3" s="7">
        <f>'Models check 1995-2017-2022'!N3</f>
        <v>85.618482927474147</v>
      </c>
      <c r="O3" s="7">
        <f>'Models check 1995-2017-2022'!O3</f>
        <v>104.62773980253409</v>
      </c>
      <c r="P3" s="7">
        <f>'Models check 1995-2017-2022'!P3</f>
        <v>133.50281418579559</v>
      </c>
      <c r="Q3" s="7">
        <f>'Models check 1995-2017-2022'!Q3</f>
        <v>171.50830586745329</v>
      </c>
      <c r="R3" s="7">
        <f>'Models check 1995-2017-2022'!R3</f>
        <v>221.4155374019808</v>
      </c>
      <c r="S3" s="7">
        <f>'Models check 1995-2017-2022'!S3</f>
        <v>276.79816154657573</v>
      </c>
      <c r="T3" s="7">
        <f>'Models check 1995-2017-2022'!T3</f>
        <v>346.40918981553318</v>
      </c>
      <c r="U3" s="7">
        <f>'Models check 1995-2017-2022'!U3</f>
        <v>440.67798848736959</v>
      </c>
      <c r="V3" s="7">
        <f>'Models check 1995-2017-2022'!V3</f>
        <v>530.5034445167928</v>
      </c>
      <c r="W3" s="7">
        <f>'Models check 1995-2017-2022'!W3</f>
        <v>635.50763578344879</v>
      </c>
      <c r="X3" s="7">
        <f>'Models check 1995-2017-2022'!X3</f>
        <v>705.88851826145674</v>
      </c>
      <c r="Y3" s="7">
        <f>'Models check 1995-2017-2022'!Y3</f>
        <v>831.37601860994187</v>
      </c>
      <c r="Z3" s="7">
        <f>'Models check 1995-2017-2022'!Z3</f>
        <v>962.13427771667205</v>
      </c>
      <c r="AA3" s="7">
        <f>'Models check 1995-2017-2022'!AA3</f>
        <v>1141.5241212938461</v>
      </c>
      <c r="AB3" s="36">
        <f>'Models check 1995-2017-2022'!AB3</f>
        <v>1269.5286823203969</v>
      </c>
      <c r="AC3" s="7">
        <f>'Models check 1995-2017-2022'!AC3</f>
        <v>1420.6239664233699</v>
      </c>
      <c r="AD3" s="7">
        <f>'Models check 1995-2017-2022'!AD3</f>
        <v>1593.952959994665</v>
      </c>
      <c r="AE3" s="7">
        <f>'Models check 1995-2017-2022'!AE3</f>
        <v>1854.105196362636</v>
      </c>
      <c r="AF3" s="37">
        <f>'Models check 1995-2017-2022'!AF3</f>
        <v>2104.8394905617079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0.9434772169595913</v>
      </c>
      <c r="G8" s="3">
        <f t="shared" ref="G8:AF8" si="0">G$3-F$3</f>
        <v>2.812615809181823</v>
      </c>
      <c r="H8" s="3">
        <f t="shared" si="0"/>
        <v>3.9010437980271711</v>
      </c>
      <c r="I8" s="3">
        <f t="shared" si="0"/>
        <v>5.297637738804438</v>
      </c>
      <c r="J8" s="3">
        <f t="shared" si="0"/>
        <v>10.182738056723942</v>
      </c>
      <c r="K8" s="3">
        <f t="shared" si="0"/>
        <v>6.9704583830111062</v>
      </c>
      <c r="L8" s="3">
        <f t="shared" si="0"/>
        <v>14.001785039565071</v>
      </c>
      <c r="M8" s="3">
        <f t="shared" si="0"/>
        <v>10.902820314976751</v>
      </c>
      <c r="N8" s="3">
        <f t="shared" si="0"/>
        <v>22.333783126587889</v>
      </c>
      <c r="O8" s="3">
        <f t="shared" si="0"/>
        <v>19.009256875059947</v>
      </c>
      <c r="P8" s="3">
        <f t="shared" si="0"/>
        <v>28.875074383261492</v>
      </c>
      <c r="Q8" s="3">
        <f t="shared" si="0"/>
        <v>38.005491681657702</v>
      </c>
      <c r="R8" s="3">
        <f t="shared" si="0"/>
        <v>49.907231534527511</v>
      </c>
      <c r="S8" s="3">
        <f t="shared" si="0"/>
        <v>55.382624144594928</v>
      </c>
      <c r="T8" s="3">
        <f t="shared" si="0"/>
        <v>69.611028268957455</v>
      </c>
      <c r="U8" s="3">
        <f t="shared" si="0"/>
        <v>94.268798671836407</v>
      </c>
      <c r="V8" s="3">
        <f t="shared" si="0"/>
        <v>89.825456029423208</v>
      </c>
      <c r="W8" s="3">
        <f t="shared" si="0"/>
        <v>105.00419126665599</v>
      </c>
      <c r="X8" s="3">
        <f t="shared" si="0"/>
        <v>70.380882478007948</v>
      </c>
      <c r="Y8" s="3">
        <f t="shared" si="0"/>
        <v>125.48750034848513</v>
      </c>
      <c r="Z8" s="3">
        <f t="shared" si="0"/>
        <v>130.75825910673018</v>
      </c>
      <c r="AA8" s="3">
        <f t="shared" si="0"/>
        <v>179.38984357717402</v>
      </c>
      <c r="AB8" s="46">
        <f t="shared" si="0"/>
        <v>128.00456102655085</v>
      </c>
      <c r="AC8" s="47">
        <f t="shared" si="0"/>
        <v>151.09528410297298</v>
      </c>
      <c r="AD8" s="47">
        <f t="shared" si="0"/>
        <v>173.32899357129509</v>
      </c>
      <c r="AE8" s="47">
        <f t="shared" si="0"/>
        <v>260.152236367971</v>
      </c>
      <c r="AF8" s="48">
        <f t="shared" si="0"/>
        <v>250.73429419907188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4.7372685217249408</v>
      </c>
      <c r="G9">
        <f>$A9*$C9+($B9-$A9)*F$10-($B9/$C9)*(F$10^2)</f>
        <v>5.7118980102883867</v>
      </c>
      <c r="H9">
        <f t="shared" ref="H9:AF9" si="1">$A9*$C9+($B9-$A9)*G$10-($B9/$C9)*(G$10^2)</f>
        <v>6.8839228800983916</v>
      </c>
      <c r="I9">
        <f t="shared" si="1"/>
        <v>8.2919006794721</v>
      </c>
      <c r="J9">
        <f t="shared" si="1"/>
        <v>9.981272644561141</v>
      </c>
      <c r="K9">
        <f t="shared" si="1"/>
        <v>12.005294028136836</v>
      </c>
      <c r="L9">
        <f t="shared" si="1"/>
        <v>14.425945152716434</v>
      </c>
      <c r="M9">
        <f t="shared" si="1"/>
        <v>17.31473475479352</v>
      </c>
      <c r="N9">
        <f t="shared" si="1"/>
        <v>20.753259567495782</v>
      </c>
      <c r="O9">
        <f t="shared" si="1"/>
        <v>24.833319652470681</v>
      </c>
      <c r="P9">
        <f t="shared" si="1"/>
        <v>29.656305186665538</v>
      </c>
      <c r="Q9">
        <f t="shared" si="1"/>
        <v>35.331466870996799</v>
      </c>
      <c r="R9">
        <f t="shared" si="1"/>
        <v>41.972563301273624</v>
      </c>
      <c r="S9">
        <f t="shared" si="1"/>
        <v>49.692257942696102</v>
      </c>
      <c r="T9">
        <f t="shared" si="1"/>
        <v>58.593544112698474</v>
      </c>
      <c r="U9">
        <f t="shared" si="1"/>
        <v>68.757459239356081</v>
      </c>
      <c r="V9">
        <f t="shared" si="1"/>
        <v>80.226489578405079</v>
      </c>
      <c r="W9">
        <f t="shared" si="1"/>
        <v>92.9834749638147</v>
      </c>
      <c r="X9">
        <f t="shared" si="1"/>
        <v>106.92663162571313</v>
      </c>
      <c r="Y9">
        <f t="shared" si="1"/>
        <v>121.84263361275781</v>
      </c>
      <c r="Z9">
        <f t="shared" si="1"/>
        <v>137.38154775162877</v>
      </c>
      <c r="AA9">
        <f t="shared" si="1"/>
        <v>153.03960112083857</v>
      </c>
      <c r="AB9" s="43">
        <f>$A9*$C9+($B9-$A9)*AA$10-($B9/$C9)*(AA$10^2)</f>
        <v>168.15770810230134</v>
      </c>
      <c r="AC9" s="44">
        <f t="shared" si="1"/>
        <v>181.94438863572893</v>
      </c>
      <c r="AD9" s="44">
        <f t="shared" si="1"/>
        <v>193.52985780254284</v>
      </c>
      <c r="AE9" s="44">
        <f t="shared" si="1"/>
        <v>202.05255642957286</v>
      </c>
      <c r="AF9" s="45">
        <f t="shared" si="1"/>
        <v>206.77023258714487</v>
      </c>
      <c r="AG9" s="45">
        <f t="shared" ref="AG9" si="2">$A9*$C9+($B9-$A9)*AF$10-($B9/$C9)*(AF$10^2)</f>
        <v>207.17692273423128</v>
      </c>
      <c r="AH9" s="45">
        <f t="shared" ref="AH9" si="3">$A9*$C9+($B9-$A9)*AG$10-($B9/$C9)*(AG$10^2)</f>
        <v>203.09905359569797</v>
      </c>
      <c r="AI9" s="45">
        <f t="shared" ref="AI9" si="4">$A9*$C9+($B9-$A9)*AH$10-($B9/$C9)*(AH$10^2)</f>
        <v>194.74337191668548</v>
      </c>
      <c r="AJ9" s="45">
        <f t="shared" ref="AJ9" si="5">$A9*$C9+($B9-$A9)*AI$10-($B9/$C9)*(AI$10^2)</f>
        <v>182.67930800266151</v>
      </c>
      <c r="AK9" s="45">
        <f t="shared" ref="AK9" si="6">$A9*$C9+($B9-$A9)*AJ$10-($B9/$C9)*(AJ$10^2)</f>
        <v>167.75657361533217</v>
      </c>
      <c r="AL9" s="45">
        <f t="shared" ref="AL9" si="7">$A9*$C9+($B9-$A9)*AK$10-($B9/$C9)*(AK$10^2)</f>
        <v>150.97817586107897</v>
      </c>
      <c r="AM9" s="45">
        <f t="shared" ref="AM9" si="8">$A9*$C9+($B9-$A9)*AL$10-($B9/$C9)*(AL$10^2)</f>
        <v>133.36105818132467</v>
      </c>
      <c r="AN9" s="69">
        <f t="shared" ref="AN9" si="9">$A9*$C9+($B9-$A9)*AM$10-($B9/$C9)*(AM$10^2)</f>
        <v>115.81637379486222</v>
      </c>
      <c r="AO9" s="45">
        <f t="shared" ref="AO9" si="10">$A9*$C9+($B9-$A9)*AN$10-($B9/$C9)*(AN$10^2)</f>
        <v>99.070480282041444</v>
      </c>
      <c r="AP9" s="45">
        <f t="shared" ref="AP9" si="11">$A9*$C9+($B9-$A9)*AO$10-($B9/$C9)*(AO$10^2)</f>
        <v>83.632440595878393</v>
      </c>
      <c r="AQ9" s="45">
        <f t="shared" ref="AQ9" si="12">$A9*$C9+($B9-$A9)*AP$10-($B9/$C9)*(AP$10^2)</f>
        <v>69.800937640892016</v>
      </c>
      <c r="AR9" s="45">
        <f t="shared" ref="AR9" si="13">$A9*$C9+($B9-$A9)*AQ$10-($B9/$C9)*(AQ$10^2)</f>
        <v>57.696815675737753</v>
      </c>
      <c r="AS9" s="45">
        <f t="shared" ref="AS9" si="14">$A9*$C9+($B9-$A9)*AR$10-($B9/$C9)*(AR$10^2)</f>
        <v>47.306921120067727</v>
      </c>
      <c r="AT9" s="45">
        <f t="shared" ref="AT9" si="15">$A9*$C9+($B9-$A9)*AS$10-($B9/$C9)*(AS$10^2)</f>
        <v>38.528211381473852</v>
      </c>
      <c r="AU9" s="45">
        <f t="shared" ref="AU9" si="16">$A9*$C9+($B9-$A9)*AT$10-($B9/$C9)*(AT$10^2)</f>
        <v>31.205596536176586</v>
      </c>
      <c r="AV9" s="45">
        <f t="shared" ref="AV9" si="17">$A9*$C9+($B9-$A9)*AU$10-($B9/$C9)*(AU$10^2)</f>
        <v>25.160895357575214</v>
      </c>
      <c r="AW9" s="45">
        <f t="shared" ref="AW9" si="18">$A9*$C9+($B9-$A9)*AV$10-($B9/$C9)*(AV$10^2)</f>
        <v>20.212912024600769</v>
      </c>
      <c r="AX9" s="69">
        <f t="shared" ref="AX9" si="19">$A9*$C9+($B9-$A9)*AW$10-($B9/$C9)*(AW$10^2)</f>
        <v>16.190000678188881</v>
      </c>
      <c r="AY9" s="45">
        <f t="shared" ref="AY9" si="20">$A9*$C9+($B9-$A9)*AX$10-($B9/$C9)*(AX$10^2)</f>
        <v>12.936932181606494</v>
      </c>
      <c r="AZ9" s="45">
        <f t="shared" ref="AZ9" si="21">$A9*$C9+($B9-$A9)*AY$10-($B9/$C9)*(AY$10^2)</f>
        <v>10.317797332828036</v>
      </c>
      <c r="BA9" s="45">
        <f t="shared" ref="BA9" si="22">$A9*$C9+($B9-$A9)*AZ$10-($B9/$C9)*(AZ$10^2)</f>
        <v>8.2163680465297375</v>
      </c>
      <c r="BB9" s="45">
        <f t="shared" ref="BB9" si="23">$A9*$C9+($B9-$A9)*BA$10-($B9/$C9)*(BA$10^2)</f>
        <v>6.5349729784347801</v>
      </c>
      <c r="BC9" s="45">
        <f t="shared" ref="BC9" si="24">$A9*$C9+($B9-$A9)*BB$10-($B9/$C9)*(BB$10^2)</f>
        <v>5.1926162803946454</v>
      </c>
      <c r="BD9" s="45">
        <f t="shared" ref="BD9" si="25">$A9*$C9+($B9-$A9)*BC$10-($B9/$C9)*(BC$10^2)</f>
        <v>4.1228097199029889</v>
      </c>
      <c r="BE9" s="45">
        <f t="shared" ref="BE9" si="26">$A9*$C9+($B9-$A9)*BD$10-($B9/$C9)*(BD$10^2)</f>
        <v>3.2714009385562122</v>
      </c>
      <c r="BF9" s="45">
        <f t="shared" ref="BF9" si="27">$A9*$C9+($B9-$A9)*BE$10-($B9/$C9)*(BE$10^2)</f>
        <v>2.5945529676616843</v>
      </c>
      <c r="BG9" s="45">
        <f t="shared" ref="BG9" si="28">$A9*$C9+($B9-$A9)*BF$10-($B9/$C9)*(BF$10^2)</f>
        <v>2.0569478333100051</v>
      </c>
      <c r="BH9" s="69">
        <f t="shared" ref="BH9" si="29">$A9*$C9+($B9-$A9)*BG$10-($B9/$C9)*(BG$10^2)</f>
        <v>1.6302369222780726</v>
      </c>
    </row>
    <row r="10" spans="1:60" ht="15.75" thickBot="1" x14ac:dyDescent="0.3">
      <c r="A10" s="13" t="s">
        <v>68</v>
      </c>
      <c r="B10" s="65">
        <f>AN10</f>
        <v>3417.6804959014039</v>
      </c>
      <c r="C10" s="74">
        <f>AN10/$AN$4</f>
        <v>0.10210903465585922</v>
      </c>
      <c r="D10" s="4" t="s">
        <v>8</v>
      </c>
      <c r="F10" s="6">
        <f>E$3+F9</f>
        <v>13.009391965361306</v>
      </c>
      <c r="G10" s="6">
        <f>F10+G9</f>
        <v>18.721289975649693</v>
      </c>
      <c r="H10" s="6">
        <f t="shared" ref="H10:AF10" si="30">G10+H9</f>
        <v>25.605212855748086</v>
      </c>
      <c r="I10" s="6">
        <f t="shared" si="30"/>
        <v>33.897113535220186</v>
      </c>
      <c r="J10" s="6">
        <f t="shared" si="30"/>
        <v>43.87838617978133</v>
      </c>
      <c r="K10" s="6">
        <f t="shared" si="30"/>
        <v>55.883680207918168</v>
      </c>
      <c r="L10" s="6">
        <f t="shared" si="30"/>
        <v>70.309625360634598</v>
      </c>
      <c r="M10" s="6">
        <f t="shared" si="30"/>
        <v>87.624360115428118</v>
      </c>
      <c r="N10" s="6">
        <f t="shared" si="30"/>
        <v>108.37761968292389</v>
      </c>
      <c r="O10" s="6">
        <f t="shared" si="30"/>
        <v>133.21093933539458</v>
      </c>
      <c r="P10" s="6">
        <f t="shared" si="30"/>
        <v>162.86724452206013</v>
      </c>
      <c r="Q10" s="6">
        <f t="shared" si="30"/>
        <v>198.19871139305693</v>
      </c>
      <c r="R10" s="6">
        <f t="shared" si="30"/>
        <v>240.17127469433055</v>
      </c>
      <c r="S10" s="6">
        <f t="shared" si="30"/>
        <v>289.86353263702665</v>
      </c>
      <c r="T10" s="6">
        <f t="shared" si="30"/>
        <v>348.4570767497251</v>
      </c>
      <c r="U10" s="6">
        <f t="shared" si="30"/>
        <v>417.21453598908118</v>
      </c>
      <c r="V10" s="6">
        <f t="shared" si="30"/>
        <v>497.44102556748624</v>
      </c>
      <c r="W10" s="6">
        <f t="shared" si="30"/>
        <v>590.42450053130096</v>
      </c>
      <c r="X10" s="6">
        <f t="shared" si="30"/>
        <v>697.35113215701404</v>
      </c>
      <c r="Y10" s="6">
        <f t="shared" si="30"/>
        <v>819.19376576977186</v>
      </c>
      <c r="Z10" s="6">
        <f t="shared" si="30"/>
        <v>956.57531352140063</v>
      </c>
      <c r="AA10" s="6">
        <f t="shared" si="30"/>
        <v>1109.6149146422392</v>
      </c>
      <c r="AB10" s="49">
        <f t="shared" si="30"/>
        <v>1277.7726227445405</v>
      </c>
      <c r="AC10" s="50">
        <f t="shared" si="30"/>
        <v>1459.7170113802695</v>
      </c>
      <c r="AD10" s="50">
        <f t="shared" si="30"/>
        <v>1653.2468691828124</v>
      </c>
      <c r="AE10" s="50">
        <f t="shared" si="30"/>
        <v>1855.2994256123852</v>
      </c>
      <c r="AF10" s="51">
        <f t="shared" si="30"/>
        <v>2062.0696581995303</v>
      </c>
      <c r="AG10" s="51">
        <f t="shared" ref="AG10" si="31">AF10+AG9</f>
        <v>2269.2465809337614</v>
      </c>
      <c r="AH10" s="51">
        <f t="shared" ref="AH10" si="32">AG10+AH9</f>
        <v>2472.3456345294594</v>
      </c>
      <c r="AI10" s="51">
        <f t="shared" ref="AI10" si="33">AH10+AI9</f>
        <v>2667.089006446145</v>
      </c>
      <c r="AJ10" s="51">
        <f t="shared" ref="AJ10" si="34">AI10+AJ9</f>
        <v>2849.7683144488064</v>
      </c>
      <c r="AK10" s="51">
        <f t="shared" ref="AK10" si="35">AJ10+AK9</f>
        <v>3017.5248880641384</v>
      </c>
      <c r="AL10" s="51">
        <f t="shared" ref="AL10" si="36">AK10+AL9</f>
        <v>3168.5030639252172</v>
      </c>
      <c r="AM10" s="51">
        <f t="shared" ref="AM10" si="37">AL10+AM9</f>
        <v>3301.8641221065418</v>
      </c>
      <c r="AN10" s="70">
        <f t="shared" ref="AN10" si="38">AM10+AN9</f>
        <v>3417.6804959014039</v>
      </c>
      <c r="AO10" s="51">
        <f t="shared" ref="AO10" si="39">AN10+AO9</f>
        <v>3516.7509761834453</v>
      </c>
      <c r="AP10" s="51">
        <f t="shared" ref="AP10" si="40">AO10+AP9</f>
        <v>3600.3834167793239</v>
      </c>
      <c r="AQ10" s="51">
        <f t="shared" ref="AQ10" si="41">AP10+AQ9</f>
        <v>3670.1843544202156</v>
      </c>
      <c r="AR10" s="51">
        <f t="shared" ref="AR10" si="42">AQ10+AR9</f>
        <v>3727.8811700959532</v>
      </c>
      <c r="AS10" s="51">
        <f t="shared" ref="AS10" si="43">AR10+AS9</f>
        <v>3775.1880912160209</v>
      </c>
      <c r="AT10" s="51">
        <f t="shared" ref="AT10" si="44">AS10+AT9</f>
        <v>3813.7163025974946</v>
      </c>
      <c r="AU10" s="51">
        <f t="shared" ref="AU10" si="45">AT10+AU9</f>
        <v>3844.9218991336711</v>
      </c>
      <c r="AV10" s="51">
        <f t="shared" ref="AV10" si="46">AU10+AV9</f>
        <v>3870.0827944912462</v>
      </c>
      <c r="AW10" s="51">
        <f t="shared" ref="AW10" si="47">AV10+AW9</f>
        <v>3890.2957065158471</v>
      </c>
      <c r="AX10" s="70">
        <f t="shared" ref="AX10" si="48">AW10+AX9</f>
        <v>3906.485707194036</v>
      </c>
      <c r="AY10" s="51">
        <f t="shared" ref="AY10" si="49">AX10+AY9</f>
        <v>3919.4226393756426</v>
      </c>
      <c r="AZ10" s="51">
        <f t="shared" ref="AZ10" si="50">AY10+AZ9</f>
        <v>3929.7404367084705</v>
      </c>
      <c r="BA10" s="51">
        <f t="shared" ref="BA10" si="51">AZ10+BA9</f>
        <v>3937.9568047550001</v>
      </c>
      <c r="BB10" s="51">
        <f t="shared" ref="BB10" si="52">BA10+BB9</f>
        <v>3944.4917777334349</v>
      </c>
      <c r="BC10" s="51">
        <f t="shared" ref="BC10" si="53">BB10+BC9</f>
        <v>3949.6843940138297</v>
      </c>
      <c r="BD10" s="51">
        <f t="shared" ref="BD10" si="54">BC10+BD9</f>
        <v>3953.8072037337324</v>
      </c>
      <c r="BE10" s="51">
        <f t="shared" ref="BE10" si="55">BD10+BE9</f>
        <v>3957.0786046722887</v>
      </c>
      <c r="BF10" s="51">
        <f t="shared" ref="BF10" si="56">BE10+BF9</f>
        <v>3959.6731576399507</v>
      </c>
      <c r="BG10" s="51">
        <f t="shared" ref="BG10" si="57">BF10+BG9</f>
        <v>3961.7301054732607</v>
      </c>
      <c r="BH10" s="70">
        <f t="shared" ref="BH10" si="58">BG10+BH9</f>
        <v>3963.3603423955387</v>
      </c>
    </row>
    <row r="11" spans="1:60" ht="15.75" thickBot="1" x14ac:dyDescent="0.3">
      <c r="A11" s="13" t="s">
        <v>69</v>
      </c>
      <c r="B11" s="17">
        <f>AX10</f>
        <v>3906.485707194036</v>
      </c>
      <c r="C11" s="73">
        <f>AX10/$AX$4</f>
        <v>9.9107947213749908E-2</v>
      </c>
      <c r="D11" s="4" t="s">
        <v>9</v>
      </c>
      <c r="E11" s="5">
        <f>SUM(F11:AF11)</f>
        <v>17014.538607509807</v>
      </c>
      <c r="F11">
        <f>(F10-F3)^2</f>
        <v>14.392852464113174</v>
      </c>
      <c r="G11">
        <f t="shared" ref="G11:AF11" si="59">(G10-G3)^2</f>
        <v>44.797232955004546</v>
      </c>
      <c r="H11">
        <f t="shared" si="59"/>
        <v>93.624058484123452</v>
      </c>
      <c r="I11">
        <f t="shared" si="59"/>
        <v>160.53436154145018</v>
      </c>
      <c r="J11">
        <f t="shared" si="59"/>
        <v>155.469729466422</v>
      </c>
      <c r="K11">
        <f t="shared" si="59"/>
        <v>306.37551451276664</v>
      </c>
      <c r="L11">
        <f t="shared" si="59"/>
        <v>321.40407214872249</v>
      </c>
      <c r="M11">
        <f t="shared" si="59"/>
        <v>592.41906422728391</v>
      </c>
      <c r="N11">
        <f t="shared" si="59"/>
        <v>517.97830585326358</v>
      </c>
      <c r="O11">
        <f t="shared" si="59"/>
        <v>816.99929553531615</v>
      </c>
      <c r="P11">
        <f t="shared" si="59"/>
        <v>862.26976897333361</v>
      </c>
      <c r="Q11">
        <f t="shared" si="59"/>
        <v>712.37774712117312</v>
      </c>
      <c r="R11">
        <f t="shared" si="59"/>
        <v>351.77768137963909</v>
      </c>
      <c r="S11">
        <f t="shared" si="59"/>
        <v>170.70392173119077</v>
      </c>
      <c r="T11">
        <f t="shared" si="59"/>
        <v>4.1938408952339898</v>
      </c>
      <c r="U11">
        <f t="shared" si="59"/>
        <v>550.53360313943642</v>
      </c>
      <c r="V11">
        <f t="shared" si="59"/>
        <v>1093.1235467794656</v>
      </c>
      <c r="W11">
        <f t="shared" si="59"/>
        <v>2032.489084163454</v>
      </c>
      <c r="X11">
        <f t="shared" si="59"/>
        <v>72.886961496331352</v>
      </c>
      <c r="Y11">
        <f t="shared" si="59"/>
        <v>148.40728426183023</v>
      </c>
      <c r="Z11">
        <f t="shared" si="59"/>
        <v>30.902082924309568</v>
      </c>
      <c r="AA11">
        <f t="shared" si="59"/>
        <v>1018.19746913495</v>
      </c>
      <c r="AB11" s="43">
        <f t="shared" si="59"/>
        <v>67.962553716828992</v>
      </c>
      <c r="AC11" s="44">
        <f t="shared" si="59"/>
        <v>1528.2661640021713</v>
      </c>
      <c r="AD11" s="44">
        <f t="shared" si="59"/>
        <v>3515.7676668122685</v>
      </c>
      <c r="AE11" s="44">
        <f t="shared" si="59"/>
        <v>1.4261835009566368</v>
      </c>
      <c r="AF11" s="45">
        <f t="shared" si="59"/>
        <v>1829.2585602887716</v>
      </c>
    </row>
    <row r="12" spans="1:60" ht="15.75" thickBot="1" x14ac:dyDescent="0.3">
      <c r="A12" s="13" t="s">
        <v>70</v>
      </c>
      <c r="B12" s="66">
        <f>BH10</f>
        <v>3963.3603423955387</v>
      </c>
      <c r="C12" s="75">
        <f>BH10/$BH$4</f>
        <v>8.7371713717015922E-2</v>
      </c>
      <c r="D12" s="4" t="s">
        <v>10</v>
      </c>
      <c r="E12" s="5">
        <f>SUM(F12:AF12)</f>
        <v>556.73071513400203</v>
      </c>
      <c r="F12">
        <f>SQRT(F11)</f>
        <v>3.7937913047653495</v>
      </c>
      <c r="G12">
        <f t="shared" ref="G12:AF12" si="60">SQRT(G11)</f>
        <v>6.6930735058719133</v>
      </c>
      <c r="H12">
        <f t="shared" si="60"/>
        <v>9.6759525879431347</v>
      </c>
      <c r="I12">
        <f t="shared" si="60"/>
        <v>12.670215528610797</v>
      </c>
      <c r="J12">
        <f t="shared" si="60"/>
        <v>12.468750116448</v>
      </c>
      <c r="K12">
        <f t="shared" si="60"/>
        <v>17.503585761573731</v>
      </c>
      <c r="L12">
        <f t="shared" si="60"/>
        <v>17.92774587472509</v>
      </c>
      <c r="M12">
        <f t="shared" si="60"/>
        <v>24.33966031454186</v>
      </c>
      <c r="N12">
        <f t="shared" si="60"/>
        <v>22.759136755449745</v>
      </c>
      <c r="O12">
        <f t="shared" si="60"/>
        <v>28.58319953286049</v>
      </c>
      <c r="P12">
        <f t="shared" si="60"/>
        <v>29.364430336264547</v>
      </c>
      <c r="Q12">
        <f t="shared" si="60"/>
        <v>26.690405525603637</v>
      </c>
      <c r="R12">
        <f t="shared" si="60"/>
        <v>18.75573729234975</v>
      </c>
      <c r="S12">
        <f t="shared" si="60"/>
        <v>13.065371090450924</v>
      </c>
      <c r="T12">
        <f t="shared" si="60"/>
        <v>2.0478869341919221</v>
      </c>
      <c r="U12">
        <f t="shared" si="60"/>
        <v>23.463452498288405</v>
      </c>
      <c r="V12">
        <f t="shared" si="60"/>
        <v>33.062418949306561</v>
      </c>
      <c r="W12">
        <f t="shared" si="60"/>
        <v>45.083135252147827</v>
      </c>
      <c r="X12">
        <f t="shared" si="60"/>
        <v>8.5373861044427031</v>
      </c>
      <c r="Y12">
        <f t="shared" si="60"/>
        <v>12.182252840170008</v>
      </c>
      <c r="Z12">
        <f t="shared" si="60"/>
        <v>5.5589641952714146</v>
      </c>
      <c r="AA12">
        <f t="shared" si="60"/>
        <v>31.909206651606837</v>
      </c>
      <c r="AB12" s="43">
        <f t="shared" si="60"/>
        <v>8.2439404241436023</v>
      </c>
      <c r="AC12" s="44">
        <f t="shared" si="60"/>
        <v>39.093044956899575</v>
      </c>
      <c r="AD12" s="44">
        <f t="shared" si="60"/>
        <v>59.293909188147381</v>
      </c>
      <c r="AE12" s="44">
        <f t="shared" si="60"/>
        <v>1.1942292497492417</v>
      </c>
      <c r="AF12" s="45">
        <f t="shared" si="60"/>
        <v>42.769832362177567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0.9434772169595913</v>
      </c>
      <c r="G15" s="3">
        <f t="shared" ref="G15:AF15" si="61">G$3-F$3</f>
        <v>2.812615809181823</v>
      </c>
      <c r="H15" s="3">
        <f t="shared" si="61"/>
        <v>3.9010437980271711</v>
      </c>
      <c r="I15" s="3">
        <f t="shared" si="61"/>
        <v>5.297637738804438</v>
      </c>
      <c r="J15" s="3">
        <f t="shared" si="61"/>
        <v>10.182738056723942</v>
      </c>
      <c r="K15" s="3">
        <f t="shared" si="61"/>
        <v>6.9704583830111062</v>
      </c>
      <c r="L15" s="3">
        <f t="shared" si="61"/>
        <v>14.001785039565071</v>
      </c>
      <c r="M15" s="3">
        <f t="shared" si="61"/>
        <v>10.902820314976751</v>
      </c>
      <c r="N15" s="3">
        <f t="shared" si="61"/>
        <v>22.333783126587889</v>
      </c>
      <c r="O15" s="3">
        <f t="shared" si="61"/>
        <v>19.009256875059947</v>
      </c>
      <c r="P15" s="3">
        <f t="shared" si="61"/>
        <v>28.875074383261492</v>
      </c>
      <c r="Q15" s="3">
        <f t="shared" si="61"/>
        <v>38.005491681657702</v>
      </c>
      <c r="R15" s="3">
        <f t="shared" si="61"/>
        <v>49.907231534527511</v>
      </c>
      <c r="S15" s="3">
        <f t="shared" si="61"/>
        <v>55.382624144594928</v>
      </c>
      <c r="T15" s="3">
        <f t="shared" si="61"/>
        <v>69.611028268957455</v>
      </c>
      <c r="U15" s="3">
        <f t="shared" si="61"/>
        <v>94.268798671836407</v>
      </c>
      <c r="V15" s="3">
        <f t="shared" si="61"/>
        <v>89.825456029423208</v>
      </c>
      <c r="W15" s="3">
        <f t="shared" si="61"/>
        <v>105.00419126665599</v>
      </c>
      <c r="X15" s="3">
        <f t="shared" si="61"/>
        <v>70.380882478007948</v>
      </c>
      <c r="Y15" s="3">
        <f t="shared" si="61"/>
        <v>125.48750034848513</v>
      </c>
      <c r="Z15" s="3">
        <f t="shared" si="61"/>
        <v>130.75825910673018</v>
      </c>
      <c r="AA15" s="3">
        <f t="shared" si="61"/>
        <v>179.38984357717402</v>
      </c>
      <c r="AB15" s="46">
        <f t="shared" si="61"/>
        <v>128.00456102655085</v>
      </c>
      <c r="AC15" s="47">
        <f t="shared" si="61"/>
        <v>151.09528410297298</v>
      </c>
      <c r="AD15" s="47">
        <f t="shared" si="61"/>
        <v>173.32899357129509</v>
      </c>
      <c r="AE15" s="47">
        <f t="shared" si="61"/>
        <v>260.152236367971</v>
      </c>
      <c r="AF15" s="48">
        <f t="shared" si="61"/>
        <v>250.73429419907188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4.2178739686111086</v>
      </c>
      <c r="G16">
        <f>$A16*($C16*F$4)+($B16-$A16)*(F$17)-($B16/($C16*F$4))*(F17^2)</f>
        <v>5.2201699091296074</v>
      </c>
      <c r="H16">
        <f t="shared" ref="H16:AF16" si="62">$A16*($C16*G$4)+($B16-$A16)*(G$17)-($B16/($C16*G$4))*(G17^2)</f>
        <v>6.4284480581282804</v>
      </c>
      <c r="I16">
        <f t="shared" si="62"/>
        <v>7.882911896453245</v>
      </c>
      <c r="J16">
        <f t="shared" si="62"/>
        <v>9.6307069677332482</v>
      </c>
      <c r="K16">
        <f t="shared" si="62"/>
        <v>11.726727759085131</v>
      </c>
      <c r="L16">
        <f t="shared" si="62"/>
        <v>14.234336521708084</v>
      </c>
      <c r="M16">
        <f t="shared" si="62"/>
        <v>17.225885339286414</v>
      </c>
      <c r="N16">
        <f t="shared" si="62"/>
        <v>20.782885428751189</v>
      </c>
      <c r="O16">
        <f t="shared" si="62"/>
        <v>24.995608594013685</v>
      </c>
      <c r="P16">
        <f t="shared" si="62"/>
        <v>29.961836319166103</v>
      </c>
      <c r="Q16">
        <f t="shared" si="62"/>
        <v>35.784397321281126</v>
      </c>
      <c r="R16">
        <f t="shared" si="62"/>
        <v>42.567065837547958</v>
      </c>
      <c r="S16">
        <f t="shared" si="62"/>
        <v>50.408351115803455</v>
      </c>
      <c r="T16">
        <f t="shared" si="62"/>
        <v>59.392726475511111</v>
      </c>
      <c r="U16">
        <f t="shared" si="62"/>
        <v>69.578970917079985</v>
      </c>
      <c r="V16">
        <f t="shared" si="62"/>
        <v>80.985586301393951</v>
      </c>
      <c r="W16">
        <f t="shared" si="62"/>
        <v>93.573768593577455</v>
      </c>
      <c r="X16">
        <f t="shared" si="62"/>
        <v>107.22919048262072</v>
      </c>
      <c r="Y16">
        <f t="shared" si="62"/>
        <v>121.74487128147862</v>
      </c>
      <c r="Z16">
        <f t="shared" si="62"/>
        <v>136.80853139013385</v>
      </c>
      <c r="AA16">
        <f t="shared" si="62"/>
        <v>151.99875523106684</v>
      </c>
      <c r="AB16" s="43">
        <f t="shared" si="62"/>
        <v>166.79455461223978</v>
      </c>
      <c r="AC16" s="44">
        <f t="shared" si="62"/>
        <v>180.60199021134071</v>
      </c>
      <c r="AD16" s="44">
        <f t="shared" si="62"/>
        <v>192.79896547695989</v>
      </c>
      <c r="AE16" s="44">
        <f t="shared" si="62"/>
        <v>202.79520683729885</v>
      </c>
      <c r="AF16" s="45">
        <f t="shared" si="62"/>
        <v>210.09958689121532</v>
      </c>
      <c r="AG16" s="45">
        <f t="shared" ref="AG16" si="63">$A16*($C16*AF$4)+($B16-$A16)*(AF$17)-($B16/($C16*AF$4))*(AF17^2)</f>
        <v>214.38289814941035</v>
      </c>
      <c r="AH16" s="45">
        <f t="shared" ref="AH16" si="64">$A16*($C16*AG$4)+($B16-$A16)*(AG$17)-($B16/($C16*AG$4))*(AG17^2)</f>
        <v>221.09167143518255</v>
      </c>
      <c r="AI16" s="45">
        <f t="shared" ref="AI16" si="65">$A16*($C16*AH$4)+($B16-$A16)*(AH$17)-($B16/($C16*AH$4))*(AH17^2)</f>
        <v>213.36348772516658</v>
      </c>
      <c r="AJ16" s="45">
        <f t="shared" ref="AJ16" si="66">$A16*($C16*AI$4)+($B16-$A16)*(AI$17)-($B16/($C16*AI$4))*(AI17^2)</f>
        <v>208.64984573991745</v>
      </c>
      <c r="AK16" s="45">
        <f t="shared" ref="AK16" si="67">$A16*($C16*AJ$4)+($B16-$A16)*(AJ$17)-($B16/($C16*AJ$4))*(AJ17^2)</f>
        <v>201.69070616107291</v>
      </c>
      <c r="AL16" s="45">
        <f t="shared" ref="AL16" si="68">$A16*($C16*AK$4)+($B16-$A16)*(AK$17)-($B16/($C16*AK$4))*(AK17^2)</f>
        <v>193.05316313826461</v>
      </c>
      <c r="AM16" s="45">
        <f t="shared" ref="AM16" si="69">$A16*($C16*AL$4)+($B16-$A16)*(AL$17)-($B16/($C16*AL$4))*(AL17^2)</f>
        <v>183.32985927313052</v>
      </c>
      <c r="AN16" s="69">
        <f t="shared" ref="AN16" si="70">$A16*($C16*AM$4)+($B16-$A16)*(AM$17)-($B16/($C16*AM$4))*(AM17^2)</f>
        <v>173.07880801213219</v>
      </c>
      <c r="AO16" s="45">
        <f t="shared" ref="AO16" si="71">$A16*($C16*AN$4)+($B16-$A16)*(AN$17)-($B16/($C16*AN$4))*(AN17^2)</f>
        <v>162.78019513111042</v>
      </c>
      <c r="AP16" s="45">
        <f t="shared" ref="AP16" si="72">$A16*($C16*AO$4)+($B16-$A16)*(AO$17)-($B16/($C16*AO$4))*(AO17^2)</f>
        <v>152.81295129521641</v>
      </c>
      <c r="AQ16" s="45">
        <f t="shared" ref="AQ16" si="73">$A16*($C16*AP$4)+($B16-$A16)*(AP$17)-($B16/($C16*AP$4))*(AP17^2)</f>
        <v>143.44919690075517</v>
      </c>
      <c r="AR16" s="45">
        <f t="shared" ref="AR16" si="74">$A16*($C16*AQ$4)+($B16-$A16)*(AQ$17)-($B16/($C16*AQ$4))*(AQ17^2)</f>
        <v>134.86191269006849</v>
      </c>
      <c r="AS16" s="45">
        <f t="shared" ref="AS16" si="75">$A16*($C16*AR$4)+($B16-$A16)*(AR$17)-($B16/($C16*AR$4))*(AR17^2)</f>
        <v>127.14044114083276</v>
      </c>
      <c r="AT16" s="45">
        <f t="shared" ref="AT16" si="76">$A16*($C16*AS$4)+($B16-$A16)*(AS$17)-($B16/($C16*AS$4))*(AS17^2)</f>
        <v>120.30909015308669</v>
      </c>
      <c r="AU16" s="45">
        <f t="shared" ref="AU16" si="77">$A16*($C16*AT$4)+($B16-$A16)*(AT$17)-($B16/($C16*AT$4))*(AT17^2)</f>
        <v>114.34544257006758</v>
      </c>
      <c r="AV16" s="45">
        <f t="shared" ref="AV16" si="78">$A16*($C16*AU$4)+($B16-$A16)*(AU$17)-($B16/($C16*AU$4))*(AU17^2)</f>
        <v>109.19637739125073</v>
      </c>
      <c r="AW16" s="45">
        <f t="shared" ref="AW16" si="79">$A16*($C16*AV$4)+($B16-$A16)*(AV$17)-($B16/($C16*AV$4))*(AV17^2)</f>
        <v>104.79094828144582</v>
      </c>
      <c r="AX16" s="69">
        <f t="shared" ref="AX16" si="80">$A16*($C16*AW$4)+($B16-$A16)*(AW$17)-($B16/($C16*AW$4))*(AW17^2)</f>
        <v>101.05003562394245</v>
      </c>
      <c r="AY16" s="45">
        <f t="shared" ref="AY16" si="81">$A16*($C16*AX$4)+($B16-$A16)*(AX$17)-($B16/($C16*AX$4))*(AX17^2)</f>
        <v>97.893121127520544</v>
      </c>
      <c r="AZ16" s="45">
        <f t="shared" ref="AZ16" si="82">$A16*($C16*AY$4)+($B16-$A16)*(AY$17)-($B16/($C16*AY$4))*(AY17^2)</f>
        <v>95.242716674160647</v>
      </c>
      <c r="BA16" s="45">
        <f t="shared" ref="BA16" si="83">$A16*($C16*AZ$4)+($B16-$A16)*(AZ$17)-($B16/($C16*AZ$4))*(AZ17^2)</f>
        <v>93.027004430297779</v>
      </c>
      <c r="BB16" s="45">
        <f t="shared" ref="BB16" si="84">$A16*($C16*BA$4)+($B16-$A16)*(BA$17)-($B16/($C16*BA$4))*(BA17^2)</f>
        <v>91.18118732100811</v>
      </c>
      <c r="BC16" s="45">
        <f t="shared" ref="BC16" si="85">$A16*($C16*BB$4)+($B16-$A16)*(BB$17)-($B16/($C16*BB$4))*(BB17^2)</f>
        <v>89.647957780650586</v>
      </c>
      <c r="BD16" s="45">
        <f t="shared" ref="BD16" si="86">$A16*($C16*BC$4)+($B16-$A16)*(BC$17)-($B16/($C16*BC$4))*(BC17^2)</f>
        <v>88.377397503244993</v>
      </c>
      <c r="BE16" s="45">
        <f t="shared" ref="BE16" si="87">$A16*($C16*BD$4)+($B16-$A16)*(BD$17)-($B16/($C16*BD$4))*(BD17^2)</f>
        <v>87.326536221621154</v>
      </c>
      <c r="BF16" s="45">
        <f t="shared" ref="BF16" si="88">$A16*($C16*BE$4)+($B16-$A16)*(BE$17)-($B16/($C16*BE$4))*(BE17^2)</f>
        <v>86.458728676428109</v>
      </c>
      <c r="BG16" s="45">
        <f t="shared" ref="BG16" si="89">$A16*($C16*BF$4)+($B16-$A16)*(BF$17)-($B16/($C16*BF$4))*(BF17^2)</f>
        <v>85.742956211185628</v>
      </c>
      <c r="BH16" s="69">
        <f t="shared" ref="BH16" si="90">$A16*($C16*BG$4)+($B16-$A16)*(BG$17)-($B16/($C16*BG$4))*(BG17^2)</f>
        <v>85.153120848815888</v>
      </c>
    </row>
    <row r="17" spans="1:62" ht="15.75" thickBot="1" x14ac:dyDescent="0.3">
      <c r="A17" s="13" t="s">
        <v>68</v>
      </c>
      <c r="B17" s="65">
        <f>AN17</f>
        <v>3672.3824728165291</v>
      </c>
      <c r="C17" s="74">
        <f>AN17/$AN$4</f>
        <v>0.10971869068395526</v>
      </c>
      <c r="D17" s="4" t="s">
        <v>8</v>
      </c>
      <c r="F17" s="6">
        <f>E$3+F16</f>
        <v>12.489997412247474</v>
      </c>
      <c r="G17" s="6">
        <f>F17+G16</f>
        <v>17.710167321377082</v>
      </c>
      <c r="H17" s="6">
        <f t="shared" ref="H17:AF17" si="91">G17+H16</f>
        <v>24.13861537950536</v>
      </c>
      <c r="I17" s="6">
        <f t="shared" si="91"/>
        <v>32.021527275958604</v>
      </c>
      <c r="J17" s="6">
        <f t="shared" si="91"/>
        <v>41.652234243691851</v>
      </c>
      <c r="K17" s="6">
        <f t="shared" si="91"/>
        <v>53.37896200277698</v>
      </c>
      <c r="L17" s="6">
        <f t="shared" si="91"/>
        <v>67.61329852448506</v>
      </c>
      <c r="M17" s="6">
        <f t="shared" si="91"/>
        <v>84.839183863771467</v>
      </c>
      <c r="N17" s="6">
        <f t="shared" si="91"/>
        <v>105.62206929252265</v>
      </c>
      <c r="O17" s="6">
        <f t="shared" si="91"/>
        <v>130.61767788653634</v>
      </c>
      <c r="P17" s="6">
        <f t="shared" si="91"/>
        <v>160.57951420570245</v>
      </c>
      <c r="Q17" s="6">
        <f t="shared" si="91"/>
        <v>196.36391152698357</v>
      </c>
      <c r="R17" s="6">
        <f t="shared" si="91"/>
        <v>238.93097736453154</v>
      </c>
      <c r="S17" s="6">
        <f t="shared" si="91"/>
        <v>289.33932848033498</v>
      </c>
      <c r="T17" s="6">
        <f t="shared" si="91"/>
        <v>348.73205495584608</v>
      </c>
      <c r="U17" s="6">
        <f t="shared" si="91"/>
        <v>418.31102587292605</v>
      </c>
      <c r="V17" s="6">
        <f t="shared" si="91"/>
        <v>499.29661217431999</v>
      </c>
      <c r="W17" s="6">
        <f t="shared" si="91"/>
        <v>592.87038076789747</v>
      </c>
      <c r="X17" s="6">
        <f t="shared" si="91"/>
        <v>700.09957125051824</v>
      </c>
      <c r="Y17" s="6">
        <f t="shared" si="91"/>
        <v>821.84444253199683</v>
      </c>
      <c r="Z17" s="6">
        <f t="shared" si="91"/>
        <v>958.65297392213074</v>
      </c>
      <c r="AA17" s="6">
        <f t="shared" si="91"/>
        <v>1110.6517291531975</v>
      </c>
      <c r="AB17" s="49">
        <f t="shared" si="91"/>
        <v>1277.4462837654373</v>
      </c>
      <c r="AC17" s="50">
        <f t="shared" si="91"/>
        <v>1458.0482739767781</v>
      </c>
      <c r="AD17" s="50">
        <f t="shared" si="91"/>
        <v>1650.847239453738</v>
      </c>
      <c r="AE17" s="50">
        <f t="shared" si="91"/>
        <v>1853.6424462910368</v>
      </c>
      <c r="AF17" s="51">
        <f t="shared" si="91"/>
        <v>2063.7420331822523</v>
      </c>
      <c r="AG17" s="51">
        <f t="shared" ref="AG17" si="92">AF17+AG16</f>
        <v>2278.1249313316625</v>
      </c>
      <c r="AH17" s="51">
        <f t="shared" ref="AH17" si="93">AG17+AH16</f>
        <v>2499.216602766845</v>
      </c>
      <c r="AI17" s="51">
        <f t="shared" ref="AI17" si="94">AH17+AI16</f>
        <v>2712.5800904920115</v>
      </c>
      <c r="AJ17" s="51">
        <f t="shared" ref="AJ17" si="95">AI17+AJ16</f>
        <v>2921.2299362319291</v>
      </c>
      <c r="AK17" s="51">
        <f t="shared" ref="AK17" si="96">AJ17+AK16</f>
        <v>3122.9206423930018</v>
      </c>
      <c r="AL17" s="51">
        <f t="shared" ref="AL17" si="97">AK17+AL16</f>
        <v>3315.9738055312664</v>
      </c>
      <c r="AM17" s="51">
        <f t="shared" ref="AM17" si="98">AL17+AM16</f>
        <v>3499.3036648043972</v>
      </c>
      <c r="AN17" s="70">
        <f t="shared" ref="AN17" si="99">AM17+AN16</f>
        <v>3672.3824728165291</v>
      </c>
      <c r="AO17" s="51">
        <f t="shared" ref="AO17" si="100">AN17+AO16</f>
        <v>3835.1626679476394</v>
      </c>
      <c r="AP17" s="51">
        <f t="shared" ref="AP17" si="101">AO17+AP16</f>
        <v>3987.9756192428558</v>
      </c>
      <c r="AQ17" s="51">
        <f t="shared" ref="AQ17" si="102">AP17+AQ16</f>
        <v>4131.4248161436108</v>
      </c>
      <c r="AR17" s="51">
        <f t="shared" ref="AR17" si="103">AQ17+AR16</f>
        <v>4266.2867288336793</v>
      </c>
      <c r="AS17" s="51">
        <f t="shared" ref="AS17" si="104">AR17+AS16</f>
        <v>4393.4271699745123</v>
      </c>
      <c r="AT17" s="51">
        <f t="shared" ref="AT17" si="105">AS17+AT16</f>
        <v>4513.7362601275991</v>
      </c>
      <c r="AU17" s="51">
        <f t="shared" ref="AU17" si="106">AT17+AU16</f>
        <v>4628.0817026976665</v>
      </c>
      <c r="AV17" s="51">
        <f t="shared" ref="AV17" si="107">AU17+AV16</f>
        <v>4737.2780800889177</v>
      </c>
      <c r="AW17" s="51">
        <f t="shared" ref="AW17" si="108">AV17+AW16</f>
        <v>4842.0690283703634</v>
      </c>
      <c r="AX17" s="70">
        <f t="shared" ref="AX17" si="109">AW17+AX16</f>
        <v>4943.1190639943061</v>
      </c>
      <c r="AY17" s="51">
        <f t="shared" ref="AY17" si="110">AX17+AY16</f>
        <v>5041.0121851218264</v>
      </c>
      <c r="AZ17" s="51">
        <f t="shared" ref="AZ17" si="111">AY17+AZ16</f>
        <v>5136.2549017959873</v>
      </c>
      <c r="BA17" s="51">
        <f t="shared" ref="BA17" si="112">AZ17+BA16</f>
        <v>5229.2819062262852</v>
      </c>
      <c r="BB17" s="51">
        <f t="shared" ref="BB17" si="113">BA17+BB16</f>
        <v>5320.4630935472933</v>
      </c>
      <c r="BC17" s="51">
        <f t="shared" ref="BC17" si="114">BB17+BC16</f>
        <v>5410.1110513279436</v>
      </c>
      <c r="BD17" s="51">
        <f t="shared" ref="BD17" si="115">BC17+BD16</f>
        <v>5498.4884488311891</v>
      </c>
      <c r="BE17" s="51">
        <f t="shared" ref="BE17" si="116">BD17+BE16</f>
        <v>5585.8149850528098</v>
      </c>
      <c r="BF17" s="51">
        <f t="shared" ref="BF17" si="117">BE17+BF16</f>
        <v>5672.2737137292379</v>
      </c>
      <c r="BG17" s="51">
        <f t="shared" ref="BG17" si="118">BF17+BG16</f>
        <v>5758.0166699404235</v>
      </c>
      <c r="BH17" s="70">
        <f t="shared" ref="BH17" si="119">BG17+BH16</f>
        <v>5843.1697907892394</v>
      </c>
    </row>
    <row r="18" spans="1:62" ht="15.75" thickBot="1" x14ac:dyDescent="0.3">
      <c r="A18" s="13" t="s">
        <v>69</v>
      </c>
      <c r="B18" s="17">
        <f>AX17</f>
        <v>4943.1190639943061</v>
      </c>
      <c r="C18" s="73">
        <f>AX17/$AX$4</f>
        <v>0.12540744290026273</v>
      </c>
      <c r="D18" s="4" t="s">
        <v>9</v>
      </c>
      <c r="E18" s="5">
        <f>SUM(F18:AF18)</f>
        <v>14920.540123607865</v>
      </c>
      <c r="F18">
        <f>(F3-F17)^2</f>
        <v>10.721674087226008</v>
      </c>
      <c r="G18">
        <f t="shared" ref="G18:AF18" si="120">(G3-G17)^2</f>
        <v>32.284565479990029</v>
      </c>
      <c r="H18">
        <f t="shared" si="120"/>
        <v>67.393511350001646</v>
      </c>
      <c r="I18">
        <f>(I3-I17)^2</f>
        <v>116.52402106269078</v>
      </c>
      <c r="J18">
        <f t="shared" si="120"/>
        <v>104.91081748428367</v>
      </c>
      <c r="K18">
        <f t="shared" si="120"/>
        <v>224.96602797540473</v>
      </c>
      <c r="L18">
        <f t="shared" si="120"/>
        <v>231.99612592868181</v>
      </c>
      <c r="M18">
        <f t="shared" si="120"/>
        <v>464.59578321717242</v>
      </c>
      <c r="N18">
        <f t="shared" si="120"/>
        <v>400.14346746395449</v>
      </c>
      <c r="O18">
        <f t="shared" si="120"/>
        <v>675.47688161027042</v>
      </c>
      <c r="P18">
        <f t="shared" si="120"/>
        <v>733.14768396802447</v>
      </c>
      <c r="Q18">
        <f t="shared" si="120"/>
        <v>617.8011327020738</v>
      </c>
      <c r="R18">
        <f t="shared" si="120"/>
        <v>306.79063708171958</v>
      </c>
      <c r="S18">
        <f t="shared" si="120"/>
        <v>157.28086806041657</v>
      </c>
      <c r="T18">
        <f t="shared" si="120"/>
        <v>5.395702460080865</v>
      </c>
      <c r="U18">
        <f t="shared" si="120"/>
        <v>500.28101659591488</v>
      </c>
      <c r="V18">
        <f t="shared" si="120"/>
        <v>973.86638485120682</v>
      </c>
      <c r="W18">
        <f t="shared" si="120"/>
        <v>1817.9355152611561</v>
      </c>
      <c r="X18">
        <f t="shared" si="120"/>
        <v>33.511907495453798</v>
      </c>
      <c r="Y18">
        <f t="shared" si="120"/>
        <v>90.85094252965402</v>
      </c>
      <c r="Z18">
        <f t="shared" si="120"/>
        <v>12.119476109887684</v>
      </c>
      <c r="AA18">
        <f t="shared" si="120"/>
        <v>953.10459648597964</v>
      </c>
      <c r="AB18" s="43">
        <f t="shared" si="120"/>
        <v>62.688412642506115</v>
      </c>
      <c r="AC18" s="44">
        <f t="shared" si="120"/>
        <v>1400.5787958520859</v>
      </c>
      <c r="AD18" s="44">
        <f t="shared" si="120"/>
        <v>3236.9590351670963</v>
      </c>
      <c r="AE18" s="44">
        <f t="shared" si="120"/>
        <v>0.21413762876506731</v>
      </c>
      <c r="AF18" s="45">
        <f t="shared" si="120"/>
        <v>1689.0010030561689</v>
      </c>
    </row>
    <row r="19" spans="1:62" ht="15.75" thickBot="1" x14ac:dyDescent="0.3">
      <c r="A19" s="13" t="s">
        <v>70</v>
      </c>
      <c r="B19" s="66">
        <f>BH17</f>
        <v>5843.1697907892394</v>
      </c>
      <c r="C19" s="75">
        <f>BH17/$BH$4</f>
        <v>0.12881184501436968</v>
      </c>
      <c r="D19" s="4" t="s">
        <v>10</v>
      </c>
      <c r="E19" s="5">
        <f>SUM(F19:AF19)</f>
        <v>509.97466789278053</v>
      </c>
      <c r="F19">
        <f>SQRT(F18)</f>
        <v>3.2743967516515173</v>
      </c>
      <c r="G19">
        <f t="shared" ref="G19:AF19" si="121">SQRT(G18)</f>
        <v>5.6819508515993018</v>
      </c>
      <c r="H19">
        <f t="shared" si="121"/>
        <v>8.2093551117004093</v>
      </c>
      <c r="I19">
        <f t="shared" si="121"/>
        <v>10.794629269349215</v>
      </c>
      <c r="J19">
        <f t="shared" si="121"/>
        <v>10.24259818035852</v>
      </c>
      <c r="K19">
        <f t="shared" si="121"/>
        <v>14.998867556432543</v>
      </c>
      <c r="L19">
        <f t="shared" si="121"/>
        <v>15.231419038575552</v>
      </c>
      <c r="M19">
        <f t="shared" si="121"/>
        <v>21.554484062885209</v>
      </c>
      <c r="N19">
        <f t="shared" si="121"/>
        <v>20.003586365048506</v>
      </c>
      <c r="O19">
        <f t="shared" si="121"/>
        <v>25.989938084002247</v>
      </c>
      <c r="P19">
        <f t="shared" si="121"/>
        <v>27.076700019906866</v>
      </c>
      <c r="Q19">
        <f t="shared" si="121"/>
        <v>24.855605659530283</v>
      </c>
      <c r="R19">
        <f t="shared" si="121"/>
        <v>17.515439962550744</v>
      </c>
      <c r="S19">
        <f t="shared" si="121"/>
        <v>12.541166933759257</v>
      </c>
      <c r="T19">
        <f t="shared" si="121"/>
        <v>2.3228651403128993</v>
      </c>
      <c r="U19">
        <f t="shared" si="121"/>
        <v>22.366962614443537</v>
      </c>
      <c r="V19">
        <f t="shared" si="121"/>
        <v>31.206832342472808</v>
      </c>
      <c r="W19">
        <f t="shared" si="121"/>
        <v>42.637255015551318</v>
      </c>
      <c r="X19">
        <f t="shared" si="121"/>
        <v>5.7889470109385002</v>
      </c>
      <c r="Y19">
        <f t="shared" si="121"/>
        <v>9.5315760779450329</v>
      </c>
      <c r="Z19">
        <f t="shared" si="121"/>
        <v>3.4813037945413043</v>
      </c>
      <c r="AA19">
        <f t="shared" si="121"/>
        <v>30.872392140648572</v>
      </c>
      <c r="AB19" s="43">
        <f t="shared" si="121"/>
        <v>7.9176014450404182</v>
      </c>
      <c r="AC19" s="44">
        <f t="shared" si="121"/>
        <v>37.424307553408198</v>
      </c>
      <c r="AD19" s="44">
        <f t="shared" si="121"/>
        <v>56.894279459073005</v>
      </c>
      <c r="AE19" s="44">
        <f t="shared" si="121"/>
        <v>0.46275007159920278</v>
      </c>
      <c r="AF19" s="45">
        <f t="shared" si="121"/>
        <v>41.097457379455591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0.9434772169595913</v>
      </c>
      <c r="G23" s="3">
        <f t="shared" ref="G23:AF23" si="122">G$3-F$3</f>
        <v>2.812615809181823</v>
      </c>
      <c r="H23" s="3">
        <f t="shared" si="122"/>
        <v>3.9010437980271711</v>
      </c>
      <c r="I23" s="3">
        <f t="shared" si="122"/>
        <v>5.297637738804438</v>
      </c>
      <c r="J23" s="3">
        <f t="shared" si="122"/>
        <v>10.182738056723942</v>
      </c>
      <c r="K23" s="3">
        <f t="shared" si="122"/>
        <v>6.9704583830111062</v>
      </c>
      <c r="L23" s="3">
        <f t="shared" si="122"/>
        <v>14.001785039565071</v>
      </c>
      <c r="M23" s="3">
        <f t="shared" si="122"/>
        <v>10.902820314976751</v>
      </c>
      <c r="N23" s="3">
        <f t="shared" si="122"/>
        <v>22.333783126587889</v>
      </c>
      <c r="O23" s="3">
        <f t="shared" si="122"/>
        <v>19.009256875059947</v>
      </c>
      <c r="P23" s="3">
        <f t="shared" si="122"/>
        <v>28.875074383261492</v>
      </c>
      <c r="Q23" s="3">
        <f t="shared" si="122"/>
        <v>38.005491681657702</v>
      </c>
      <c r="R23" s="3">
        <f t="shared" si="122"/>
        <v>49.907231534527511</v>
      </c>
      <c r="S23" s="3">
        <f t="shared" si="122"/>
        <v>55.382624144594928</v>
      </c>
      <c r="T23" s="3">
        <f t="shared" si="122"/>
        <v>69.611028268957455</v>
      </c>
      <c r="U23" s="3">
        <f t="shared" si="122"/>
        <v>94.268798671836407</v>
      </c>
      <c r="V23" s="3">
        <f t="shared" si="122"/>
        <v>89.825456029423208</v>
      </c>
      <c r="W23" s="3">
        <f t="shared" si="122"/>
        <v>105.00419126665599</v>
      </c>
      <c r="X23" s="3">
        <f t="shared" si="122"/>
        <v>70.380882478007948</v>
      </c>
      <c r="Y23" s="3">
        <f t="shared" si="122"/>
        <v>125.48750034848513</v>
      </c>
      <c r="Z23" s="3">
        <f t="shared" si="122"/>
        <v>130.75825910673018</v>
      </c>
      <c r="AA23" s="3">
        <f t="shared" si="122"/>
        <v>179.38984357717402</v>
      </c>
      <c r="AB23" s="46">
        <f t="shared" si="122"/>
        <v>128.00456102655085</v>
      </c>
      <c r="AC23" s="47">
        <f t="shared" si="122"/>
        <v>151.09528410297298</v>
      </c>
      <c r="AD23" s="47">
        <f t="shared" si="122"/>
        <v>173.32899357129509</v>
      </c>
      <c r="AE23" s="47">
        <f t="shared" si="122"/>
        <v>260.152236367971</v>
      </c>
      <c r="AF23" s="48">
        <f t="shared" si="122"/>
        <v>250.73429419907188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3.643124608146993</v>
      </c>
      <c r="G24">
        <f>$A24*($C24/($C24+F5))*F$4+($B24-$A24)*(F$25)-($B24/(($C24/($C24+F5))*F$4)*(F$25^2))</f>
        <v>4.6291547819875021</v>
      </c>
      <c r="H24">
        <f t="shared" ref="H24:AF24" si="123">$A24*($C24/($C24+G5))*G$4+($B24-$A24)*(G$25)-($B24/(($C24/($C24+G5))*G$4)*(G$25^2))</f>
        <v>5.8370161033954071</v>
      </c>
      <c r="I24">
        <f t="shared" si="123"/>
        <v>7.3105702191351183</v>
      </c>
      <c r="J24">
        <f t="shared" si="123"/>
        <v>9.1007465568400914</v>
      </c>
      <c r="K24">
        <f t="shared" si="123"/>
        <v>11.266083057500856</v>
      </c>
      <c r="L24">
        <f t="shared" si="123"/>
        <v>13.873046308090093</v>
      </c>
      <c r="M24">
        <f t="shared" si="123"/>
        <v>16.995994453916079</v>
      </c>
      <c r="N24">
        <f t="shared" si="123"/>
        <v>20.716607669585681</v>
      </c>
      <c r="O24">
        <f t="shared" si="123"/>
        <v>25.122572516584789</v>
      </c>
      <c r="P24">
        <f t="shared" si="123"/>
        <v>30.305275355881918</v>
      </c>
      <c r="Q24">
        <f t="shared" si="123"/>
        <v>36.356247398506397</v>
      </c>
      <c r="R24">
        <f t="shared" si="123"/>
        <v>43.362125938134923</v>
      </c>
      <c r="S24">
        <f t="shared" si="123"/>
        <v>51.397972959772218</v>
      </c>
      <c r="T24">
        <f t="shared" si="123"/>
        <v>60.518945441502019</v>
      </c>
      <c r="U24">
        <f t="shared" si="123"/>
        <v>70.750559088078518</v>
      </c>
      <c r="V24">
        <f t="shared" si="123"/>
        <v>82.078133435827979</v>
      </c>
      <c r="W24">
        <f t="shared" si="123"/>
        <v>94.436429688353272</v>
      </c>
      <c r="X24">
        <f t="shared" si="123"/>
        <v>107.70093252937735</v>
      </c>
      <c r="Y24">
        <f t="shared" si="123"/>
        <v>121.68257610611022</v>
      </c>
      <c r="Z24">
        <f t="shared" si="123"/>
        <v>136.12782566434109</v>
      </c>
      <c r="AA24">
        <f t="shared" si="123"/>
        <v>150.72574509338648</v>
      </c>
      <c r="AB24" s="43">
        <f t="shared" si="123"/>
        <v>165.12290151228655</v>
      </c>
      <c r="AC24" s="44">
        <f t="shared" si="123"/>
        <v>178.9456971959408</v>
      </c>
      <c r="AD24" s="44">
        <f t="shared" si="123"/>
        <v>191.82817068352401</v>
      </c>
      <c r="AE24" s="44">
        <f t="shared" si="123"/>
        <v>203.44184379850614</v>
      </c>
      <c r="AF24" s="45">
        <f t="shared" si="123"/>
        <v>213.52326901984182</v>
      </c>
      <c r="AG24" s="45">
        <f t="shared" ref="AG24" si="124">$A24*($C24/($C24+AF5))*AF$4+($B24-$A24)*(AF$25)-($B24/(($C24/($C24+AF5))*AF$4)*(AF$25^2))</f>
        <v>221.89493464676497</v>
      </c>
      <c r="AH24" s="45">
        <f t="shared" ref="AH24" si="125">$A24*($C24/($C24+AG5))*AG$4+($B24-$A24)*(AG$25)-($B24/(($C24/($C24+AG5))*AG$4)*(AG$25^2))</f>
        <v>234.75251848798746</v>
      </c>
      <c r="AI24" s="45">
        <f t="shared" ref="AI24" si="126">$A24*($C24/($C24+AH5))*AH$4+($B24-$A24)*(AH$25)-($B24/(($C24/($C24+AH5))*AH$4)*(AH$25^2))</f>
        <v>232.9558220850343</v>
      </c>
      <c r="AJ24" s="45">
        <f t="shared" ref="AJ24" si="127">$A24*($C24/($C24+AI5))*AI$4+($B24-$A24)*(AI$25)-($B24/(($C24/($C24+AI5))*AI$4)*(AI$25^2))</f>
        <v>236.02982562820341</v>
      </c>
      <c r="AK24" s="45">
        <f t="shared" ref="AK24" si="128">$A24*($C24/($C24+AJ5))*AJ$4+($B24-$A24)*(AJ$25)-($B24/(($C24/($C24+AJ5))*AJ$4)*(AJ$25^2))</f>
        <v>237.61742004643327</v>
      </c>
      <c r="AL24" s="45">
        <f t="shared" ref="AL24" si="129">$A24*($C24/($C24+AK5))*AK$4+($B24-$A24)*(AK$25)-($B24/(($C24/($C24+AK5))*AK$4)*(AK$25^2))</f>
        <v>237.93066037314719</v>
      </c>
      <c r="AM24" s="45">
        <f t="shared" ref="AM24" si="130">$A24*($C24/($C24+AL5))*AL$4+($B24-$A24)*(AL$25)-($B24/(($C24/($C24+AL5))*AL$4)*(AL$25^2))</f>
        <v>237.20083768937457</v>
      </c>
      <c r="AN24" s="69">
        <f t="shared" ref="AN24" si="131">$A24*($C24/($C24+AM5))*AM$4+($B24-$A24)*(AM$25)-($B24/(($C24/($C24+AM5))*AM$4)*(AM$25^2))</f>
        <v>235.65827824517419</v>
      </c>
      <c r="AO24" s="45">
        <f t="shared" ref="AO24" si="132">$A24*($C24/($C24+AN5))*AN$4+($B24-$A24)*(AN$25)-($B24/(($C24/($C24+AN5))*AN$4)*(AN$25^2))</f>
        <v>233.51685924459525</v>
      </c>
      <c r="AP24" s="45">
        <f t="shared" ref="AP24" si="133">$A24*($C24/($C24+AO5))*AO$4+($B24-$A24)*(AO$25)-($B24/(($C24/($C24+AO5))*AO$4)*(AO$25^2))</f>
        <v>230.96388490828724</v>
      </c>
      <c r="AQ24" s="45">
        <f t="shared" ref="AQ24" si="134">$A24*($C24/($C24+AP5))*AP$4+($B24-$A24)*(AP$25)-($B24/(($C24/($C24+AP5))*AP$4)*(AP$25^2))</f>
        <v>228.15499578116874</v>
      </c>
      <c r="AR24" s="45">
        <f t="shared" ref="AR24" si="135">$A24*($C24/($C24+AQ5))*AQ$4+($B24-$A24)*(AQ$25)-($B24/(($C24/($C24+AQ5))*AQ$4)*(AQ$25^2))</f>
        <v>225.2131820071869</v>
      </c>
      <c r="AS24" s="45">
        <f t="shared" ref="AS24" si="136">$A24*($C24/($C24+AR5))*AR$4+($B24-$A24)*(AR$25)-($B24/(($C24/($C24+AR5))*AR$4)*(AR$25^2))</f>
        <v>222.23072921337314</v>
      </c>
      <c r="AT24" s="45">
        <f t="shared" ref="AT24" si="137">$A24*($C24/($C24+AS5))*AS$4+($B24-$A24)*(AS$25)-($B24/(($C24/($C24+AS5))*AS$4)*(AS$25^2))</f>
        <v>219.27295532628921</v>
      </c>
      <c r="AU24" s="45">
        <f t="shared" ref="AU24" si="138">$A24*($C24/($C24+AT5))*AT$4+($B24-$A24)*(AT$25)-($B24/(($C24/($C24+AT5))*AT$4)*(AT$25^2))</f>
        <v>216.38278591754977</v>
      </c>
      <c r="AV24" s="45">
        <f t="shared" ref="AV24" si="139">$A24*($C24/($C24+AU5))*AU$4+($B24-$A24)*(AU$25)-($B24/(($C24/($C24+AU5))*AU$4)*(AU$25^2))</f>
        <v>213.58546669985867</v>
      </c>
      <c r="AW24" s="45">
        <f t="shared" ref="AW24" si="140">$A24*($C24/($C24+AV5))*AV$4+($B24-$A24)*(AV$25)-($B24/(($C24/($C24+AV5))*AV$4)*(AV$25^2))</f>
        <v>210.89295745561026</v>
      </c>
      <c r="AX24" s="69">
        <f t="shared" ref="AX24" si="141">$A24*($C24/($C24+AW5))*AW$4+($B24-$A24)*(AW$25)-($B24/(($C24/($C24+AW5))*AW$4)*(AW$25^2))</f>
        <v>208.30775609236389</v>
      </c>
      <c r="AY24" s="45">
        <f t="shared" ref="AY24" si="142">$A24*($C24/($C24+AX5))*AX$4+($B24-$A24)*(AX$25)-($B24/(($C24/($C24+AX5))*AX$4)*(AX$25^2))</f>
        <v>205.82605259366233</v>
      </c>
      <c r="AZ24" s="45">
        <f t="shared" ref="AZ24" si="143">$A24*($C24/($C24+AY5))*AY$4+($B24-$A24)*(AY$25)-($B24/(($C24/($C24+AY5))*AY$4)*(AY$25^2))</f>
        <v>203.44021286236034</v>
      </c>
      <c r="BA24" s="45">
        <f t="shared" ref="BA24" si="144">$A24*($C24/($C24+AZ5))*AZ$4+($B24-$A24)*(AZ$25)-($B24/(($C24/($C24+AZ5))*AZ$4)*(AZ$25^2))</f>
        <v>201.14065122325269</v>
      </c>
      <c r="BB24" s="45">
        <f t="shared" ref="BB24" si="145">$A24*($C24/($C24+BA5))*BA$4+($B24-$A24)*(BA$25)-($B24/(($C24/($C24+BA5))*BA$4)*(BA$25^2))</f>
        <v>198.91717882106013</v>
      </c>
      <c r="BC24" s="45">
        <f t="shared" ref="BC24" si="146">$A24*($C24/($C24+BB5))*BB$4+($B24-$A24)*(BB$25)-($B24/(($C24/($C24+BB5))*BB$4)*(BB$25^2))</f>
        <v>196.75992347124452</v>
      </c>
      <c r="BD24" s="45">
        <f t="shared" ref="BD24" si="147">$A24*($C24/($C24+BC5))*BC$4+($B24-$A24)*(BC$25)-($B24/(($C24/($C24+BC5))*BC$4)*(BC$25^2))</f>
        <v>194.65991272093743</v>
      </c>
      <c r="BE24" s="45">
        <f t="shared" ref="BE24" si="148">$A24*($C24/($C24+BD5))*BD$4+($B24-$A24)*(BD$25)-($B24/(($C24/($C24+BD5))*BD$4)*(BD$25^2))</f>
        <v>192.60940170939784</v>
      </c>
      <c r="BF24" s="45">
        <f t="shared" ref="BF24" si="149">$A24*($C24/($C24+BE5))*BE$4+($B24-$A24)*(BE$25)-($B24/(($C24/($C24+BE5))*BE$4)*(BE$25^2))</f>
        <v>190.60201468121591</v>
      </c>
      <c r="BG24" s="45">
        <f t="shared" ref="BG24" si="150">$A24*($C24/($C24+BF5))*BF$4+($B24-$A24)*(BF$25)-($B24/(($C24/($C24+BF5))*BF$4)*(BF$25^2))</f>
        <v>188.63275600666225</v>
      </c>
      <c r="BH24" s="69">
        <f t="shared" ref="BH24" si="151">$A24*($C24/($C24+BG5))*BG$4+($B24-$A24)*(BG$25)-($B24/(($C24/($C24+BG5))*BG$4)*(BG$25^2))</f>
        <v>186.69793456470484</v>
      </c>
    </row>
    <row r="25" spans="1:62" ht="15.75" thickBot="1" x14ac:dyDescent="0.3">
      <c r="A25" s="13" t="s">
        <v>68</v>
      </c>
      <c r="B25" s="65">
        <f>AN25</f>
        <v>3939.1119878303098</v>
      </c>
      <c r="C25" s="74">
        <f>AN25/$AN$4</f>
        <v>0.11768768992918732</v>
      </c>
      <c r="D25" s="4" t="s">
        <v>8</v>
      </c>
      <c r="F25" s="6">
        <f>E$3+F24</f>
        <v>11.915248051783358</v>
      </c>
      <c r="G25" s="6">
        <f>F$25+G24</f>
        <v>16.54440283377086</v>
      </c>
      <c r="H25" s="6">
        <f t="shared" ref="H25:BH25" si="152">G$25+H24</f>
        <v>22.381418937166266</v>
      </c>
      <c r="I25" s="6">
        <f t="shared" si="152"/>
        <v>29.691989156301386</v>
      </c>
      <c r="J25" s="6">
        <f t="shared" si="152"/>
        <v>38.792735713141475</v>
      </c>
      <c r="K25" s="6">
        <f t="shared" si="152"/>
        <v>50.058818770642333</v>
      </c>
      <c r="L25" s="6">
        <f t="shared" si="152"/>
        <v>63.931865078732429</v>
      </c>
      <c r="M25" s="6">
        <f t="shared" si="152"/>
        <v>80.927859532648512</v>
      </c>
      <c r="N25" s="6">
        <f t="shared" si="152"/>
        <v>101.6444672022342</v>
      </c>
      <c r="O25" s="6">
        <f t="shared" si="152"/>
        <v>126.76703971881898</v>
      </c>
      <c r="P25" s="6">
        <f t="shared" si="152"/>
        <v>157.0723150747009</v>
      </c>
      <c r="Q25" s="6">
        <f t="shared" si="152"/>
        <v>193.42856247320731</v>
      </c>
      <c r="R25" s="6">
        <f t="shared" si="152"/>
        <v>236.79068841134222</v>
      </c>
      <c r="S25" s="6">
        <f t="shared" si="152"/>
        <v>288.18866137111445</v>
      </c>
      <c r="T25" s="6">
        <f t="shared" si="152"/>
        <v>348.70760681261646</v>
      </c>
      <c r="U25" s="6">
        <f t="shared" si="152"/>
        <v>419.45816590069501</v>
      </c>
      <c r="V25" s="6">
        <f t="shared" si="152"/>
        <v>501.53629933652297</v>
      </c>
      <c r="W25" s="6">
        <f t="shared" si="152"/>
        <v>595.97272902487623</v>
      </c>
      <c r="X25" s="6">
        <f t="shared" si="152"/>
        <v>703.67366155425361</v>
      </c>
      <c r="Y25" s="6">
        <f t="shared" si="152"/>
        <v>825.35623766036383</v>
      </c>
      <c r="Z25" s="6">
        <f t="shared" si="152"/>
        <v>961.48406332470495</v>
      </c>
      <c r="AA25" s="6">
        <f t="shared" si="152"/>
        <v>1112.2098084180914</v>
      </c>
      <c r="AB25" s="6">
        <f t="shared" si="152"/>
        <v>1277.3327099303779</v>
      </c>
      <c r="AC25" s="6">
        <f t="shared" si="152"/>
        <v>1456.2784071263186</v>
      </c>
      <c r="AD25" s="6">
        <f t="shared" si="152"/>
        <v>1648.1065778098425</v>
      </c>
      <c r="AE25" s="6">
        <f t="shared" si="152"/>
        <v>1851.5484216083487</v>
      </c>
      <c r="AF25" s="6">
        <f t="shared" si="152"/>
        <v>2065.0716906281905</v>
      </c>
      <c r="AG25" s="6">
        <f t="shared" si="152"/>
        <v>2286.9666252749553</v>
      </c>
      <c r="AH25" s="6">
        <f t="shared" si="152"/>
        <v>2521.7191437629426</v>
      </c>
      <c r="AI25" s="6">
        <f t="shared" si="152"/>
        <v>2754.6749658479771</v>
      </c>
      <c r="AJ25" s="6">
        <f t="shared" si="152"/>
        <v>2990.7047914761806</v>
      </c>
      <c r="AK25" s="6">
        <f t="shared" si="152"/>
        <v>3228.322211522614</v>
      </c>
      <c r="AL25" s="6">
        <f t="shared" si="152"/>
        <v>3466.252871895761</v>
      </c>
      <c r="AM25" s="6">
        <f t="shared" si="152"/>
        <v>3703.4537095851356</v>
      </c>
      <c r="AN25" s="71">
        <f t="shared" si="152"/>
        <v>3939.1119878303098</v>
      </c>
      <c r="AO25" s="6">
        <f t="shared" si="152"/>
        <v>4172.628847074905</v>
      </c>
      <c r="AP25" s="6">
        <f t="shared" si="152"/>
        <v>4403.5927319831926</v>
      </c>
      <c r="AQ25" s="6">
        <f t="shared" si="152"/>
        <v>4631.7477277643611</v>
      </c>
      <c r="AR25" s="6">
        <f t="shared" si="152"/>
        <v>4856.9609097715484</v>
      </c>
      <c r="AS25" s="6">
        <f t="shared" si="152"/>
        <v>5079.1916389849212</v>
      </c>
      <c r="AT25" s="6">
        <f t="shared" si="152"/>
        <v>5298.46459431121</v>
      </c>
      <c r="AU25" s="6">
        <f t="shared" si="152"/>
        <v>5514.8473802287599</v>
      </c>
      <c r="AV25" s="6">
        <f t="shared" si="152"/>
        <v>5728.4328469286183</v>
      </c>
      <c r="AW25" s="6">
        <f t="shared" si="152"/>
        <v>5939.3258043842288</v>
      </c>
      <c r="AX25" s="71">
        <f t="shared" si="152"/>
        <v>6147.6335604765927</v>
      </c>
      <c r="AY25" s="6">
        <f t="shared" si="152"/>
        <v>6353.4596130702548</v>
      </c>
      <c r="AZ25" s="6">
        <f t="shared" si="152"/>
        <v>6556.8998259326154</v>
      </c>
      <c r="BA25" s="6">
        <f t="shared" si="152"/>
        <v>6758.0404771558678</v>
      </c>
      <c r="BB25" s="6">
        <f t="shared" si="152"/>
        <v>6956.9576559769284</v>
      </c>
      <c r="BC25" s="6">
        <f t="shared" si="152"/>
        <v>7153.7175794481727</v>
      </c>
      <c r="BD25" s="6">
        <f t="shared" si="152"/>
        <v>7348.3774921691102</v>
      </c>
      <c r="BE25" s="6">
        <f t="shared" si="152"/>
        <v>7540.9868938785075</v>
      </c>
      <c r="BF25" s="6">
        <f>BE$25+BF24</f>
        <v>7731.5889085597237</v>
      </c>
      <c r="BG25" s="6">
        <f t="shared" si="152"/>
        <v>7920.2216645663857</v>
      </c>
      <c r="BH25" s="71">
        <f t="shared" si="152"/>
        <v>8106.9195991310908</v>
      </c>
    </row>
    <row r="26" spans="1:62" ht="15.75" thickBot="1" x14ac:dyDescent="0.3">
      <c r="A26" s="13" t="s">
        <v>69</v>
      </c>
      <c r="B26" s="17">
        <f>AX25</f>
        <v>6147.6335604765927</v>
      </c>
      <c r="C26" s="73">
        <f>AX25/$AX$4</f>
        <v>0.15596610049773529</v>
      </c>
      <c r="D26" s="4" t="s">
        <v>9</v>
      </c>
      <c r="E26" s="5">
        <f>SUM(F26:AF26)</f>
        <v>12537.031053760827</v>
      </c>
      <c r="F26">
        <f>(F3-F25)^2</f>
        <v>7.2880960367449417</v>
      </c>
      <c r="G26">
        <f t="shared" ref="G26:AF26" si="153">(G3-G25)^2</f>
        <v>20.39593927431704</v>
      </c>
      <c r="H26">
        <f t="shared" si="153"/>
        <v>41.630351494614381</v>
      </c>
      <c r="I26">
        <f t="shared" si="153"/>
        <v>71.657768172593777</v>
      </c>
      <c r="J26">
        <f t="shared" si="153"/>
        <v>54.510160438997147</v>
      </c>
      <c r="K26">
        <f t="shared" si="153"/>
        <v>136.39260184294736</v>
      </c>
      <c r="L26">
        <f t="shared" si="153"/>
        <v>133.40216719441705</v>
      </c>
      <c r="M26">
        <f t="shared" si="153"/>
        <v>311.28108532047713</v>
      </c>
      <c r="N26">
        <f t="shared" si="153"/>
        <v>256.83217197485635</v>
      </c>
      <c r="O26">
        <f t="shared" si="153"/>
        <v>490.14860078321186</v>
      </c>
      <c r="P26">
        <f t="shared" si="153"/>
        <v>555.52137215210814</v>
      </c>
      <c r="Q26">
        <f t="shared" si="153"/>
        <v>480.49764966210273</v>
      </c>
      <c r="R26">
        <f t="shared" si="153"/>
        <v>236.3952685606674</v>
      </c>
      <c r="S26">
        <f t="shared" si="153"/>
        <v>129.74348625281667</v>
      </c>
      <c r="T26">
        <f t="shared" si="153"/>
        <v>5.2827206924813197</v>
      </c>
      <c r="U26">
        <f t="shared" si="153"/>
        <v>450.28087060994471</v>
      </c>
      <c r="V26">
        <f t="shared" si="153"/>
        <v>839.09549989482935</v>
      </c>
      <c r="W26">
        <f t="shared" si="153"/>
        <v>1563.0088524090263</v>
      </c>
      <c r="X26">
        <f t="shared" si="153"/>
        <v>4.9055902334426715</v>
      </c>
      <c r="Y26">
        <f t="shared" si="153"/>
        <v>36.237762680902627</v>
      </c>
      <c r="Z26">
        <f t="shared" si="153"/>
        <v>0.42277875552114175</v>
      </c>
      <c r="AA26">
        <f t="shared" si="153"/>
        <v>859.32893937763743</v>
      </c>
      <c r="AB26" s="43">
        <f t="shared" si="153"/>
        <v>60.902846937344961</v>
      </c>
      <c r="AC26" s="44">
        <f t="shared" si="153"/>
        <v>1271.2391418400853</v>
      </c>
      <c r="AD26" s="44">
        <f t="shared" si="153"/>
        <v>2932.6143224723141</v>
      </c>
      <c r="AE26" s="44">
        <f t="shared" si="153"/>
        <v>6.5370971441608292</v>
      </c>
      <c r="AF26" s="45">
        <f t="shared" si="153"/>
        <v>1581.4779115522649</v>
      </c>
    </row>
    <row r="27" spans="1:62" ht="15.75" thickBot="1" x14ac:dyDescent="0.3">
      <c r="A27" s="13" t="s">
        <v>70</v>
      </c>
      <c r="B27" s="66">
        <f>BH25</f>
        <v>8106.9195991310908</v>
      </c>
      <c r="C27" s="75">
        <f>BH25/$BH$4</f>
        <v>0.17871588681084352</v>
      </c>
      <c r="D27" s="4" t="s">
        <v>10</v>
      </c>
      <c r="E27" s="5">
        <f>SUM(F27:AF27)</f>
        <v>450.96486265554449</v>
      </c>
      <c r="F27">
        <f>SQRT(F26)</f>
        <v>2.6996473911874013</v>
      </c>
      <c r="G27">
        <f t="shared" ref="G27:AF27" si="154">SQRT(G26)</f>
        <v>4.5161863639930804</v>
      </c>
      <c r="H27">
        <f t="shared" si="154"/>
        <v>6.4521586693613155</v>
      </c>
      <c r="I27">
        <f t="shared" si="154"/>
        <v>8.4650911496919967</v>
      </c>
      <c r="J27">
        <f t="shared" si="154"/>
        <v>7.3830996498081447</v>
      </c>
      <c r="K27">
        <f t="shared" si="154"/>
        <v>11.678724324297896</v>
      </c>
      <c r="L27">
        <f t="shared" si="154"/>
        <v>11.549985592822921</v>
      </c>
      <c r="M27">
        <f t="shared" si="154"/>
        <v>17.643159731762253</v>
      </c>
      <c r="N27">
        <f t="shared" si="154"/>
        <v>16.025984274760049</v>
      </c>
      <c r="O27">
        <f t="shared" si="154"/>
        <v>22.139299916284884</v>
      </c>
      <c r="P27">
        <f t="shared" si="154"/>
        <v>23.56950088890531</v>
      </c>
      <c r="Q27">
        <f t="shared" si="154"/>
        <v>21.92025660575402</v>
      </c>
      <c r="R27">
        <f t="shared" si="154"/>
        <v>15.375151009361417</v>
      </c>
      <c r="S27">
        <f t="shared" si="154"/>
        <v>11.390499824538722</v>
      </c>
      <c r="T27">
        <f t="shared" si="154"/>
        <v>2.2984169970832795</v>
      </c>
      <c r="U27">
        <f t="shared" si="154"/>
        <v>21.219822586674582</v>
      </c>
      <c r="V27">
        <f t="shared" si="154"/>
        <v>28.967145180269824</v>
      </c>
      <c r="W27">
        <f t="shared" si="154"/>
        <v>39.534906758572561</v>
      </c>
      <c r="X27">
        <f t="shared" si="154"/>
        <v>2.2148567072031256</v>
      </c>
      <c r="Y27">
        <f t="shared" si="154"/>
        <v>6.0197809495780348</v>
      </c>
      <c r="Z27">
        <f t="shared" si="154"/>
        <v>0.65021439196709707</v>
      </c>
      <c r="AA27">
        <f t="shared" si="154"/>
        <v>29.314312875754695</v>
      </c>
      <c r="AB27" s="43">
        <f t="shared" si="154"/>
        <v>7.8040276099809489</v>
      </c>
      <c r="AC27" s="44">
        <f t="shared" si="154"/>
        <v>35.654440702948705</v>
      </c>
      <c r="AD27" s="44">
        <f t="shared" si="154"/>
        <v>54.15361781517754</v>
      </c>
      <c r="AE27" s="44">
        <f t="shared" si="154"/>
        <v>2.5567747542872894</v>
      </c>
      <c r="AF27" s="45">
        <f t="shared" si="154"/>
        <v>39.767799933517381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4.4975752108795106</v>
      </c>
      <c r="G33">
        <f t="shared" ref="G33:AE33" si="155">H34-G34</f>
        <v>5.5262548392170174</v>
      </c>
      <c r="H33">
        <f t="shared" si="155"/>
        <v>6.7860351927823146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3261.837479730445</v>
      </c>
      <c r="C34" s="74">
        <f>AN34/$AN$4</f>
        <v>9.7452958712494278E-2</v>
      </c>
      <c r="D34" s="4" t="s">
        <v>8</v>
      </c>
      <c r="F34" s="12">
        <f>$E$3+$C33*(1/(1+EXP(-$A33*(F32-$B33))))</f>
        <v>27.781629610057593</v>
      </c>
      <c r="G34" s="12">
        <f t="shared" ref="G34:BH34" si="156">$E$3+$C33*(1/(1+EXP(-$A33*(G32-$B33))))</f>
        <v>32.279204820937103</v>
      </c>
      <c r="H34" s="12">
        <f t="shared" si="156"/>
        <v>37.805459660154121</v>
      </c>
      <c r="I34" s="12">
        <f t="shared" si="156"/>
        <v>44.591494852936435</v>
      </c>
      <c r="J34" s="12">
        <f t="shared" si="156"/>
        <v>52.918198865168968</v>
      </c>
      <c r="K34" s="12">
        <f t="shared" si="156"/>
        <v>63.125889351089761</v>
      </c>
      <c r="L34" s="12">
        <f t="shared" si="156"/>
        <v>75.625264366305686</v>
      </c>
      <c r="M34" s="12">
        <f t="shared" si="156"/>
        <v>90.909538297407394</v>
      </c>
      <c r="N34" s="12">
        <f t="shared" si="156"/>
        <v>109.56742763733152</v>
      </c>
      <c r="O34" s="12">
        <f t="shared" si="156"/>
        <v>132.29633160733309</v>
      </c>
      <c r="P34" s="12">
        <f t="shared" si="156"/>
        <v>159.91458787552938</v>
      </c>
      <c r="Q34" s="12">
        <f t="shared" si="156"/>
        <v>193.37104233960974</v>
      </c>
      <c r="R34" s="12">
        <f t="shared" si="156"/>
        <v>233.74933788498316</v>
      </c>
      <c r="S34" s="12">
        <f t="shared" si="156"/>
        <v>282.26332353974232</v>
      </c>
      <c r="T34" s="12">
        <f t="shared" si="156"/>
        <v>340.23891308973322</v>
      </c>
      <c r="U34" s="12">
        <f t="shared" si="156"/>
        <v>409.07680943229968</v>
      </c>
      <c r="V34" s="12">
        <f t="shared" si="156"/>
        <v>490.19016707392154</v>
      </c>
      <c r="W34" s="12">
        <f t="shared" si="156"/>
        <v>584.91210645883325</v>
      </c>
      <c r="X34" s="12">
        <f t="shared" si="156"/>
        <v>694.37078685489325</v>
      </c>
      <c r="Y34" s="12">
        <f t="shared" si="156"/>
        <v>819.33519087237869</v>
      </c>
      <c r="Z34" s="12">
        <f t="shared" si="156"/>
        <v>960.04307610596084</v>
      </c>
      <c r="AA34" s="12">
        <f t="shared" si="156"/>
        <v>1116.0328023692603</v>
      </c>
      <c r="AB34" s="52">
        <f t="shared" si="156"/>
        <v>1286.010403715401</v>
      </c>
      <c r="AC34" s="53">
        <f t="shared" si="156"/>
        <v>1467.7882193739761</v>
      </c>
      <c r="AD34" s="53">
        <f t="shared" si="156"/>
        <v>1658.3271096855917</v>
      </c>
      <c r="AE34" s="53">
        <f t="shared" si="156"/>
        <v>1853.8982221206577</v>
      </c>
      <c r="AF34" s="54">
        <f t="shared" si="156"/>
        <v>2050.3544377392932</v>
      </c>
      <c r="AG34" s="54">
        <f>$E$3+$C33*(1/(1+EXP(-$A33*(AG32-$B33))))</f>
        <v>2243.473404542287</v>
      </c>
      <c r="AH34" s="54">
        <f t="shared" si="156"/>
        <v>2429.3138326095841</v>
      </c>
      <c r="AI34" s="54">
        <f t="shared" si="156"/>
        <v>2604.5228400810688</v>
      </c>
      <c r="AJ34" s="54">
        <f t="shared" si="156"/>
        <v>2766.5462722498191</v>
      </c>
      <c r="AK34" s="54">
        <f t="shared" si="156"/>
        <v>2913.7200846728865</v>
      </c>
      <c r="AL34" s="54">
        <f t="shared" si="156"/>
        <v>3045.2488727589912</v>
      </c>
      <c r="AM34" s="54">
        <f t="shared" si="156"/>
        <v>3161.0983261436613</v>
      </c>
      <c r="AN34" s="69">
        <f t="shared" si="156"/>
        <v>3261.837479730445</v>
      </c>
      <c r="AO34" s="54">
        <f t="shared" si="156"/>
        <v>3348.4650347250708</v>
      </c>
      <c r="AP34" s="54">
        <f t="shared" si="156"/>
        <v>3422.2457609266748</v>
      </c>
      <c r="AQ34" s="54">
        <f t="shared" si="156"/>
        <v>3484.5725739837226</v>
      </c>
      <c r="AR34" s="54">
        <f t="shared" si="156"/>
        <v>3536.86057103847</v>
      </c>
      <c r="AS34" s="54">
        <f t="shared" si="156"/>
        <v>3580.4726482019569</v>
      </c>
      <c r="AT34" s="54">
        <f t="shared" si="156"/>
        <v>3616.6724942202795</v>
      </c>
      <c r="AU34" s="54">
        <f t="shared" si="156"/>
        <v>3646.5991971044505</v>
      </c>
      <c r="AV34" s="54">
        <f t="shared" si="156"/>
        <v>3671.2576369356811</v>
      </c>
      <c r="AW34" s="54">
        <f t="shared" si="156"/>
        <v>3691.5195755043974</v>
      </c>
      <c r="AX34" s="69">
        <f t="shared" si="156"/>
        <v>3708.1313963760108</v>
      </c>
      <c r="AY34" s="54">
        <f t="shared" si="156"/>
        <v>3721.7254994446562</v>
      </c>
      <c r="AZ34" s="54">
        <f t="shared" si="156"/>
        <v>3732.8332649078252</v>
      </c>
      <c r="BA34" s="54">
        <f t="shared" si="156"/>
        <v>3741.8982227763031</v>
      </c>
      <c r="BB34" s="54">
        <f t="shared" si="156"/>
        <v>3749.2885989267852</v>
      </c>
      <c r="BC34" s="54">
        <f t="shared" si="156"/>
        <v>3755.3087848299961</v>
      </c>
      <c r="BD34" s="54">
        <f t="shared" si="156"/>
        <v>3760.2095298423937</v>
      </c>
      <c r="BE34" s="54">
        <f t="shared" si="156"/>
        <v>3764.1968148581891</v>
      </c>
      <c r="BF34" s="54">
        <f t="shared" si="156"/>
        <v>3767.4394612767642</v>
      </c>
      <c r="BG34" s="54">
        <f t="shared" si="156"/>
        <v>3770.07558058007</v>
      </c>
      <c r="BH34" s="69">
        <f t="shared" si="156"/>
        <v>3772.2179926790727</v>
      </c>
    </row>
    <row r="35" spans="1:60" ht="15.75" thickBot="1" x14ac:dyDescent="0.3">
      <c r="A35" s="13" t="s">
        <v>69</v>
      </c>
      <c r="B35" s="17">
        <f>AX34</f>
        <v>3708.1313963760108</v>
      </c>
      <c r="C35" s="73">
        <f>AX34/$AX$4</f>
        <v>9.4075677793188539E-2</v>
      </c>
      <c r="D35" s="4" t="s">
        <v>9</v>
      </c>
      <c r="E35" s="5">
        <f>SUM(F35:AF35)</f>
        <v>22616.690075130497</v>
      </c>
      <c r="F35" s="3">
        <f>(F34-F$3)^2</f>
        <v>344.69743095224754</v>
      </c>
      <c r="G35" s="3">
        <f t="shared" ref="G35:AF35" si="157">(G34-G$3)^2</f>
        <v>410.10252919879053</v>
      </c>
      <c r="H35" s="3">
        <f t="shared" si="157"/>
        <v>478.56809985381824</v>
      </c>
      <c r="I35" s="3">
        <f t="shared" si="157"/>
        <v>545.90438579139573</v>
      </c>
      <c r="J35" s="3">
        <f t="shared" si="157"/>
        <v>462.61827380050767</v>
      </c>
      <c r="K35" s="3">
        <f t="shared" si="157"/>
        <v>612.35436546771962</v>
      </c>
      <c r="L35" s="3">
        <f t="shared" si="157"/>
        <v>540.25494069822969</v>
      </c>
      <c r="M35" s="3">
        <f t="shared" si="157"/>
        <v>763.13170195887608</v>
      </c>
      <c r="N35" s="3">
        <f t="shared" si="157"/>
        <v>573.55195271580544</v>
      </c>
      <c r="O35" s="3">
        <f t="shared" si="157"/>
        <v>765.55097246058995</v>
      </c>
      <c r="P35" s="3">
        <f t="shared" si="157"/>
        <v>697.58178943771418</v>
      </c>
      <c r="Q35" s="3">
        <f t="shared" si="157"/>
        <v>477.97924605096011</v>
      </c>
      <c r="R35" s="3">
        <f t="shared" si="157"/>
        <v>152.12263435450933</v>
      </c>
      <c r="S35" s="3">
        <f t="shared" si="157"/>
        <v>29.867995611552605</v>
      </c>
      <c r="T35" s="3">
        <f t="shared" si="157"/>
        <v>38.072314872948738</v>
      </c>
      <c r="U35" s="3">
        <f t="shared" si="157"/>
        <v>998.63451767058893</v>
      </c>
      <c r="V35" s="3">
        <f t="shared" si="157"/>
        <v>1625.1603381859122</v>
      </c>
      <c r="W35" s="3">
        <f t="shared" si="157"/>
        <v>2559.9075876380311</v>
      </c>
      <c r="X35" s="3">
        <f t="shared" si="157"/>
        <v>132.65813675373886</v>
      </c>
      <c r="Y35" s="3">
        <f t="shared" si="157"/>
        <v>144.98153260567076</v>
      </c>
      <c r="Z35" s="3">
        <f t="shared" si="157"/>
        <v>4.3731241766411566</v>
      </c>
      <c r="AA35" s="3">
        <f t="shared" si="157"/>
        <v>649.80734051494676</v>
      </c>
      <c r="AB35" s="46">
        <f t="shared" si="157"/>
        <v>271.64714014253639</v>
      </c>
      <c r="AC35" s="47">
        <f t="shared" si="157"/>
        <v>2224.4667563887629</v>
      </c>
      <c r="AD35" s="47">
        <f t="shared" si="157"/>
        <v>4144.0311484298436</v>
      </c>
      <c r="AE35" s="47">
        <f t="shared" si="157"/>
        <v>4.2838336842486481E-2</v>
      </c>
      <c r="AF35" s="48">
        <f t="shared" si="157"/>
        <v>2968.6209810613173</v>
      </c>
    </row>
    <row r="36" spans="1:60" ht="15.75" thickBot="1" x14ac:dyDescent="0.3">
      <c r="A36" s="13" t="s">
        <v>70</v>
      </c>
      <c r="B36" s="66">
        <f>BH34</f>
        <v>3772.2179926790727</v>
      </c>
      <c r="C36" s="75">
        <f>BH34/$BH$4</f>
        <v>8.3158007867466369E-2</v>
      </c>
      <c r="D36" s="4" t="s">
        <v>10</v>
      </c>
      <c r="E36" s="5">
        <f>SUM(F36:AF36)</f>
        <v>661.40489710422139</v>
      </c>
      <c r="F36">
        <f>SQRT(F35)</f>
        <v>18.566028949461636</v>
      </c>
      <c r="G36">
        <f t="shared" ref="G36:AF36" si="158">SQRT(G35)</f>
        <v>20.250988351159322</v>
      </c>
      <c r="H36">
        <f t="shared" si="158"/>
        <v>21.876199392349172</v>
      </c>
      <c r="I36">
        <f t="shared" si="158"/>
        <v>23.364596846327046</v>
      </c>
      <c r="J36">
        <f t="shared" si="158"/>
        <v>21.508562801835637</v>
      </c>
      <c r="K36">
        <f t="shared" si="158"/>
        <v>24.745794904745324</v>
      </c>
      <c r="L36">
        <f t="shared" si="158"/>
        <v>23.243384880396178</v>
      </c>
      <c r="M36">
        <f t="shared" si="158"/>
        <v>27.624838496521136</v>
      </c>
      <c r="N36">
        <f t="shared" si="158"/>
        <v>23.948944709857372</v>
      </c>
      <c r="O36">
        <f t="shared" si="158"/>
        <v>27.668591804798993</v>
      </c>
      <c r="P36">
        <f t="shared" si="158"/>
        <v>26.411773689733792</v>
      </c>
      <c r="Q36">
        <f t="shared" si="158"/>
        <v>21.862736472156456</v>
      </c>
      <c r="R36">
        <f t="shared" si="158"/>
        <v>12.333800483002364</v>
      </c>
      <c r="S36">
        <f t="shared" si="158"/>
        <v>5.4651619931665891</v>
      </c>
      <c r="T36">
        <f t="shared" si="158"/>
        <v>6.1702767257999653</v>
      </c>
      <c r="U36">
        <f t="shared" si="158"/>
        <v>31.601179055069906</v>
      </c>
      <c r="V36">
        <f t="shared" si="158"/>
        <v>40.313277442871254</v>
      </c>
      <c r="W36">
        <f t="shared" si="158"/>
        <v>50.595529324615541</v>
      </c>
      <c r="X36">
        <f t="shared" si="158"/>
        <v>11.517731406563485</v>
      </c>
      <c r="Y36">
        <f t="shared" si="158"/>
        <v>12.040827737563177</v>
      </c>
      <c r="Z36">
        <f t="shared" si="158"/>
        <v>2.0912016107112095</v>
      </c>
      <c r="AA36">
        <f t="shared" si="158"/>
        <v>25.491318924585812</v>
      </c>
      <c r="AB36" s="43">
        <f t="shared" si="158"/>
        <v>16.481721395004115</v>
      </c>
      <c r="AC36" s="44">
        <f t="shared" si="158"/>
        <v>47.164252950606169</v>
      </c>
      <c r="AD36" s="44">
        <f t="shared" si="158"/>
        <v>64.374149690926743</v>
      </c>
      <c r="AE36" s="44">
        <f t="shared" si="158"/>
        <v>0.20697424197828695</v>
      </c>
      <c r="AF36" s="45">
        <f t="shared" si="158"/>
        <v>54.485052822414673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5.2967632372431197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-5546.325148230354</v>
      </c>
    </row>
    <row r="44" spans="1:60" ht="15.75" thickBot="1" x14ac:dyDescent="0.3">
      <c r="A44" s="13" t="s">
        <v>68</v>
      </c>
      <c r="B44" s="65">
        <f>AN44</f>
        <v>3539.233012980183</v>
      </c>
      <c r="C44" s="74">
        <f>AN44/$AN$4</f>
        <v>0.10574062344649907</v>
      </c>
      <c r="D44" s="4" t="s">
        <v>8</v>
      </c>
      <c r="F44" s="12">
        <f>$E$3+$C43*E4*(1/(1+EXP(-$A43*(F42-$B43))))</f>
        <v>24.489749020166137</v>
      </c>
      <c r="G44" s="12">
        <f>$E$3+$C43*F4*(1/(1+EXP(-$A43*(G42-$B43))))</f>
        <v>28.737307890630923</v>
      </c>
      <c r="H44" s="12">
        <f t="shared" ref="H44:AF44" si="188">$E$3+$C43*G4*(1/(1+EXP(-$A43*(H42-$B43))))</f>
        <v>34.034071127874043</v>
      </c>
      <c r="I44" s="12">
        <f t="shared" si="188"/>
        <v>40.624890657094035</v>
      </c>
      <c r="J44" s="12">
        <f t="shared" si="188"/>
        <v>48.807348165665736</v>
      </c>
      <c r="K44" s="12">
        <f>$E$3+$C43*J4*(1/(1+EXP(-$A43*(K42-$B43))))</f>
        <v>58.941382488620576</v>
      </c>
      <c r="L44" s="12">
        <f t="shared" si="188"/>
        <v>71.459899607765067</v>
      </c>
      <c r="M44" s="12">
        <f t="shared" si="188"/>
        <v>86.880071259085</v>
      </c>
      <c r="N44" s="12">
        <f t="shared" si="188"/>
        <v>105.8147780264807</v>
      </c>
      <c r="O44" s="12">
        <f t="shared" si="188"/>
        <v>128.98330534765989</v>
      </c>
      <c r="P44" s="12">
        <f t="shared" si="188"/>
        <v>157.21994351835502</v>
      </c>
      <c r="Q44" s="12">
        <f t="shared" si="188"/>
        <v>191.47857842393731</v>
      </c>
      <c r="R44" s="12">
        <f t="shared" si="188"/>
        <v>232.83072158208176</v>
      </c>
      <c r="S44" s="12">
        <f t="shared" si="188"/>
        <v>282.45379996142583</v>
      </c>
      <c r="T44" s="12">
        <f t="shared" si="188"/>
        <v>341.60606486952491</v>
      </c>
      <c r="U44" s="12">
        <f t="shared" si="188"/>
        <v>411.58443132377226</v>
      </c>
      <c r="V44" s="12">
        <f t="shared" si="188"/>
        <v>493.66225430329217</v>
      </c>
      <c r="W44" s="12">
        <f t="shared" si="188"/>
        <v>589.00584642432307</v>
      </c>
      <c r="X44" s="12">
        <f t="shared" si="188"/>
        <v>698.5717112342445</v>
      </c>
      <c r="Y44" s="12">
        <f t="shared" si="188"/>
        <v>822.99098587029232</v>
      </c>
      <c r="Z44" s="12">
        <f t="shared" si="188"/>
        <v>962.45291386566498</v>
      </c>
      <c r="AA44" s="12">
        <f t="shared" si="188"/>
        <v>1116.6040904941751</v>
      </c>
      <c r="AB44" s="52">
        <f t="shared" si="188"/>
        <v>1284.4829580975324</v>
      </c>
      <c r="AC44" s="53">
        <f t="shared" si="188"/>
        <v>1464.507722432448</v>
      </c>
      <c r="AD44" s="53">
        <f t="shared" si="188"/>
        <v>1654.529430075283</v>
      </c>
      <c r="AE44" s="53">
        <f t="shared" si="188"/>
        <v>1851.950940154165</v>
      </c>
      <c r="AF44" s="54">
        <f t="shared" si="188"/>
        <v>2053.8994452509087</v>
      </c>
      <c r="AG44" s="54">
        <f t="shared" ref="AG44" si="189">$E$3+$C43*AF4*(1/(1+EXP(-$A43*(AG42-$B43))))</f>
        <v>2257.428865688476</v>
      </c>
      <c r="AH44" s="54">
        <f t="shared" ref="AH44" si="190">$E$3+$C43*AG4*(1/(1+EXP(-$A43*(AH42-$B43))))</f>
        <v>2509.4522825774143</v>
      </c>
      <c r="AI44" s="54">
        <f t="shared" ref="AI44" si="191">$E$3+$C43*AH4*(1/(1+EXP(-$A43*(AI42-$B43))))</f>
        <v>2658.2675758224705</v>
      </c>
      <c r="AJ44" s="54">
        <f t="shared" ref="AJ44" si="192">$E$3+$C43*AI4*(1/(1+EXP(-$A43*(AJ42-$B43))))</f>
        <v>2850.9811686641015</v>
      </c>
      <c r="AK44" s="54">
        <f t="shared" ref="AK44" si="193">$E$3+$C43*AJ4*(1/(1+EXP(-$A43*(AK42-$B43))))</f>
        <v>3036.2781274281365</v>
      </c>
      <c r="AL44" s="54">
        <f t="shared" ref="AL44" si="194">$E$3+$C43*AK4*(1/(1+EXP(-$A43*(AL42-$B43))))</f>
        <v>3213.0831150015865</v>
      </c>
      <c r="AM44" s="54">
        <f t="shared" ref="AM44" si="195">$E$3+$C43*AL4*(1/(1+EXP(-$A43*(AM42-$B43))))</f>
        <v>3380.7971098912058</v>
      </c>
      <c r="AN44" s="69">
        <f t="shared" ref="AN44" si="196">$E$3+$C43*AM4*(1/(1+EXP(-$A43*(AN42-$B43))))</f>
        <v>3539.233012980183</v>
      </c>
      <c r="AO44" s="54">
        <f t="shared" ref="AO44" si="197">$E$3+$C43*AN4*(1/(1+EXP(-$A43*(AO42-$B43))))</f>
        <v>3688.5353096772815</v>
      </c>
      <c r="AP44" s="54">
        <f t="shared" ref="AP44" si="198">$E$3+$C43*AO4*(1/(1+EXP(-$A43*(AP42-$B43))))</f>
        <v>3829.0963804420635</v>
      </c>
      <c r="AQ44" s="54">
        <f t="shared" ref="AQ44" si="199">$E$3+$C43*AP4*(1/(1+EXP(-$A43*(AQ42-$B43))))</f>
        <v>3961.4784406966851</v>
      </c>
      <c r="AR44" s="54">
        <f t="shared" ref="AR44" si="200">$E$3+$C43*AQ4*(1/(1+EXP(-$A43*(AR42-$B43))))</f>
        <v>4086.3463944224268</v>
      </c>
      <c r="AS44" s="54">
        <f t="shared" ref="AS44" si="201">$E$3+$C43*AR4*(1/(1+EXP(-$A43*(AS42-$B43))))</f>
        <v>4204.4138076284435</v>
      </c>
      <c r="AT44" s="54">
        <f t="shared" ref="AT44" si="202">$E$3+$C43*AS4*(1/(1+EXP(-$A43*(AT42-$B43))))</f>
        <v>4316.402019452451</v>
      </c>
      <c r="AU44" s="54">
        <f t="shared" ref="AU44" si="203">$E$3+$C43*AT4*(1/(1+EXP(-$A43*(AU42-$B43))))</f>
        <v>4423.0110855713692</v>
      </c>
      <c r="AV44" s="54">
        <f t="shared" ref="AV44" si="204">$E$3+$C43*AU4*(1/(1+EXP(-$A43*(AV42-$B43))))</f>
        <v>4524.9006176104549</v>
      </c>
      <c r="AW44" s="54">
        <f t="shared" ref="AW44" si="205">$E$3+$C43*AV4*(1/(1+EXP(-$A43*(AW42-$B43))))</f>
        <v>4622.6784300299178</v>
      </c>
      <c r="AX44" s="69">
        <f t="shared" ref="AX44" si="206">$E$3+$C43*AW4*(1/(1+EXP(-$A43*(AX42-$B43))))</f>
        <v>4716.895041036455</v>
      </c>
      <c r="AY44" s="54">
        <f t="shared" ref="AY44" si="207">$E$3+$C43*AX4*(1/(1+EXP(-$A43*(AY42-$B43))))</f>
        <v>4808.0423513451933</v>
      </c>
      <c r="AZ44" s="54">
        <f t="shared" ref="AZ44" si="208">$E$3+$C43*AY4*(1/(1+EXP(-$A43*(AZ42-$B43))))</f>
        <v>4896.5551474635977</v>
      </c>
      <c r="BA44" s="54">
        <f t="shared" ref="BA44" si="209">$E$3+$C43*AZ4*(1/(1+EXP(-$A43*(BA42-$B43))))</f>
        <v>4982.8143878301944</v>
      </c>
      <c r="BB44" s="54">
        <f t="shared" ref="BB44" si="210">$E$3+$C43*BA4*(1/(1+EXP(-$A43*(BB42-$B43))))</f>
        <v>5067.1515024100154</v>
      </c>
      <c r="BC44" s="54">
        <f t="shared" ref="BC44" si="211">$E$3+$C43*BB4*(1/(1+EXP(-$A43*(BC42-$B43))))</f>
        <v>5149.853159287969</v>
      </c>
      <c r="BD44" s="54">
        <f t="shared" ref="BD44" si="212">$E$3+$C43*BC4*(1/(1+EXP(-$A43*(BD42-$B43))))</f>
        <v>5231.1661259227722</v>
      </c>
      <c r="BE44" s="54">
        <f t="shared" ref="BE44" si="213">$E$3+$C43*BD4*(1/(1+EXP(-$A43*(BE42-$B43))))</f>
        <v>5311.3019836789317</v>
      </c>
      <c r="BF44" s="54">
        <f t="shared" ref="BF44" si="214">$E$3+$C43*BE4*(1/(1+EXP(-$A43*(BF42-$B43))))</f>
        <v>5390.4415495676412</v>
      </c>
      <c r="BG44" s="54">
        <f t="shared" ref="BG44" si="215">$E$3+$C43*BF4*(1/(1+EXP(-$A43*(BG42-$B43))))</f>
        <v>5468.7389263695395</v>
      </c>
      <c r="BH44" s="69">
        <f t="shared" ref="BH44" si="216">$E$3+$C43*BG4*(1/(1+EXP(-$A43*(BH42-$B43))))</f>
        <v>5546.325148230354</v>
      </c>
    </row>
    <row r="45" spans="1:60" ht="15.75" thickBot="1" x14ac:dyDescent="0.3">
      <c r="A45" s="13" t="s">
        <v>69</v>
      </c>
      <c r="B45" s="17">
        <f>AX44</f>
        <v>4716.895041036455</v>
      </c>
      <c r="C45" s="73">
        <f>AX44/$AX$4</f>
        <v>0.11966811599462478</v>
      </c>
      <c r="D45" s="4" t="s">
        <v>9</v>
      </c>
      <c r="E45" s="77">
        <f>SUM(F45:AF45)</f>
        <v>18540.010451778653</v>
      </c>
      <c r="F45" s="3">
        <f>(F44-F$3)^2</f>
        <v>233.29960811016042</v>
      </c>
      <c r="G45" s="3">
        <f t="shared" ref="G45:AF45" si="217">(G44-G$3)^2</f>
        <v>279.19373611042806</v>
      </c>
      <c r="H45" s="3">
        <f t="shared" si="217"/>
        <v>327.7841762788758</v>
      </c>
      <c r="I45" s="3">
        <f t="shared" si="217"/>
        <v>376.28211886825636</v>
      </c>
      <c r="J45" s="3">
        <f t="shared" si="217"/>
        <v>302.68038639564344</v>
      </c>
      <c r="K45" s="3">
        <f t="shared" si="217"/>
        <v>422.76656595744777</v>
      </c>
      <c r="L45" s="3">
        <f t="shared" si="217"/>
        <v>363.97085176992562</v>
      </c>
      <c r="M45" s="3">
        <f t="shared" si="217"/>
        <v>556.74155425037975</v>
      </c>
      <c r="N45" s="3">
        <f t="shared" si="217"/>
        <v>407.89033572615591</v>
      </c>
      <c r="O45" s="3">
        <f t="shared" si="217"/>
        <v>593.19357302291894</v>
      </c>
      <c r="P45" s="3">
        <f t="shared" si="217"/>
        <v>562.50222377735133</v>
      </c>
      <c r="Q45" s="3">
        <f t="shared" si="217"/>
        <v>398.81178598025878</v>
      </c>
      <c r="R45" s="3">
        <f t="shared" si="217"/>
        <v>130.30642986562734</v>
      </c>
      <c r="S45" s="3">
        <f t="shared" si="217"/>
        <v>31.98624587952818</v>
      </c>
      <c r="T45" s="3">
        <f t="shared" si="217"/>
        <v>23.070009246966926</v>
      </c>
      <c r="U45" s="3">
        <f t="shared" si="217"/>
        <v>846.43506843150521</v>
      </c>
      <c r="V45" s="3">
        <f t="shared" si="217"/>
        <v>1357.2732963473343</v>
      </c>
      <c r="W45" s="3">
        <f t="shared" si="217"/>
        <v>2162.4164136004983</v>
      </c>
      <c r="X45" s="3">
        <f t="shared" si="217"/>
        <v>53.53566507346234</v>
      </c>
      <c r="Y45" s="3">
        <f t="shared" si="217"/>
        <v>70.308774044994763</v>
      </c>
      <c r="Z45" s="3">
        <f t="shared" si="217"/>
        <v>0.10152899544504902</v>
      </c>
      <c r="AA45" s="3">
        <f t="shared" si="217"/>
        <v>621.00793505654826</v>
      </c>
      <c r="AB45" s="46">
        <f t="shared" si="217"/>
        <v>223.63036401862263</v>
      </c>
      <c r="AC45" s="47">
        <f t="shared" si="217"/>
        <v>1925.7840414642956</v>
      </c>
      <c r="AD45" s="47">
        <f t="shared" si="217"/>
        <v>3669.5087274280122</v>
      </c>
      <c r="AE45" s="47">
        <f t="shared" si="217"/>
        <v>4.6408198117358364</v>
      </c>
      <c r="AF45" s="48">
        <f t="shared" si="217"/>
        <v>2594.8882162662735</v>
      </c>
    </row>
    <row r="46" spans="1:60" ht="15.75" thickBot="1" x14ac:dyDescent="0.3">
      <c r="A46" s="13" t="s">
        <v>70</v>
      </c>
      <c r="B46" s="66">
        <f>BH44</f>
        <v>5546.325148230354</v>
      </c>
      <c r="C46" s="75">
        <f>BH44/$BH$4</f>
        <v>0.12226794718841305</v>
      </c>
      <c r="D46" s="4" t="s">
        <v>10</v>
      </c>
      <c r="E46" s="5">
        <f>SUM(F46:AF46)</f>
        <v>586.11749192762613</v>
      </c>
      <c r="F46">
        <f>SQRT(F45)</f>
        <v>15.27414835957018</v>
      </c>
      <c r="G46">
        <f t="shared" ref="G46:AF46" si="218">SQRT(G45)</f>
        <v>16.709091420853142</v>
      </c>
      <c r="H46">
        <f t="shared" si="218"/>
        <v>18.104810860069094</v>
      </c>
      <c r="I46">
        <f t="shared" si="218"/>
        <v>19.397992650484646</v>
      </c>
      <c r="J46">
        <f t="shared" si="218"/>
        <v>17.397712102332406</v>
      </c>
      <c r="K46">
        <f t="shared" si="218"/>
        <v>20.561288042276139</v>
      </c>
      <c r="L46">
        <f t="shared" si="218"/>
        <v>19.078020121855559</v>
      </c>
      <c r="M46">
        <f t="shared" si="218"/>
        <v>23.595371458198741</v>
      </c>
      <c r="N46">
        <f t="shared" si="218"/>
        <v>20.196295099006548</v>
      </c>
      <c r="O46">
        <f t="shared" si="218"/>
        <v>24.355565545125799</v>
      </c>
      <c r="P46">
        <f t="shared" si="218"/>
        <v>23.717129332559438</v>
      </c>
      <c r="Q46">
        <f t="shared" si="218"/>
        <v>19.970272556484019</v>
      </c>
      <c r="R46">
        <f t="shared" si="218"/>
        <v>11.415184180100965</v>
      </c>
      <c r="S46">
        <f t="shared" si="218"/>
        <v>5.6556384148501024</v>
      </c>
      <c r="T46">
        <f t="shared" si="218"/>
        <v>4.8031249460082677</v>
      </c>
      <c r="U46">
        <f t="shared" si="218"/>
        <v>29.093557163597325</v>
      </c>
      <c r="V46">
        <f t="shared" si="218"/>
        <v>36.841190213500624</v>
      </c>
      <c r="W46">
        <f t="shared" si="218"/>
        <v>46.501789359125723</v>
      </c>
      <c r="X46">
        <f t="shared" si="218"/>
        <v>7.316807027212235</v>
      </c>
      <c r="Y46">
        <f t="shared" si="218"/>
        <v>8.3850327396495459</v>
      </c>
      <c r="Z46">
        <f t="shared" si="218"/>
        <v>0.3186361489929368</v>
      </c>
      <c r="AA46">
        <f t="shared" si="218"/>
        <v>24.92003079967094</v>
      </c>
      <c r="AB46" s="43">
        <f t="shared" si="218"/>
        <v>14.954275777135535</v>
      </c>
      <c r="AC46" s="44">
        <f t="shared" si="218"/>
        <v>43.88375600907807</v>
      </c>
      <c r="AD46" s="44">
        <f t="shared" si="218"/>
        <v>60.576470080618037</v>
      </c>
      <c r="AE46" s="44">
        <f t="shared" si="218"/>
        <v>2.1542562084709971</v>
      </c>
      <c r="AF46" s="45">
        <f t="shared" si="218"/>
        <v>50.940045310799178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3.8367584199834468</v>
      </c>
      <c r="G53">
        <f t="shared" ref="G53:AF53" si="219">H54-G54</f>
        <v>4.8865795349055574</v>
      </c>
      <c r="H53">
        <f t="shared" si="219"/>
        <v>6.2002976538309795</v>
      </c>
      <c r="I53">
        <f t="shared" si="219"/>
        <v>7.8361687690102784</v>
      </c>
      <c r="J53">
        <f t="shared" si="219"/>
        <v>9.8622272550466619</v>
      </c>
      <c r="K53">
        <f t="shared" si="219"/>
        <v>12.356662472588582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-7490.5732581597604</v>
      </c>
    </row>
    <row r="54" spans="1:60" ht="15.75" thickBot="1" x14ac:dyDescent="0.3">
      <c r="A54" s="13" t="s">
        <v>68</v>
      </c>
      <c r="B54" s="65">
        <f>AN54</f>
        <v>3815.7921073523867</v>
      </c>
      <c r="C54" s="74">
        <f>AN54/$AN$4</f>
        <v>0.11400329814224952</v>
      </c>
      <c r="D54" s="4" t="s">
        <v>8</v>
      </c>
      <c r="F54" s="12">
        <f>$E$3+($C53/($C53+E5))*E4*(1/(1+EXP(-$A53*(F52-$B53))))</f>
        <v>21.325077404160382</v>
      </c>
      <c r="G54" s="12">
        <f t="shared" ref="G54:AF54" si="248">$E$3+($C53/($C53+F5))*F4*(1/(1+EXP(-$A53*(G52-$B53))))</f>
        <v>25.161835824143829</v>
      </c>
      <c r="H54" s="12">
        <f t="shared" si="248"/>
        <v>30.048415359049386</v>
      </c>
      <c r="I54" s="12">
        <f t="shared" si="248"/>
        <v>36.248713012880366</v>
      </c>
      <c r="J54" s="12">
        <f t="shared" si="248"/>
        <v>44.084881781890644</v>
      </c>
      <c r="K54" s="12">
        <f t="shared" si="248"/>
        <v>53.947109036937306</v>
      </c>
      <c r="L54" s="12">
        <f t="shared" si="248"/>
        <v>66.303771509525887</v>
      </c>
      <c r="M54" s="12">
        <f t="shared" si="248"/>
        <v>81.711370910739802</v>
      </c>
      <c r="N54" s="12">
        <f t="shared" si="248"/>
        <v>100.82336375716909</v>
      </c>
      <c r="O54" s="12">
        <f t="shared" si="248"/>
        <v>124.39665904061705</v>
      </c>
      <c r="P54" s="12">
        <f t="shared" si="248"/>
        <v>153.29419649284267</v>
      </c>
      <c r="Q54" s="12">
        <f t="shared" si="248"/>
        <v>188.48169102157624</v>
      </c>
      <c r="R54" s="12">
        <f t="shared" si="248"/>
        <v>231.01642189309328</v>
      </c>
      <c r="S54" s="12">
        <f t="shared" si="248"/>
        <v>282.02597614297213</v>
      </c>
      <c r="T54" s="12">
        <f t="shared" si="248"/>
        <v>342.6752609554365</v>
      </c>
      <c r="U54" s="12">
        <f t="shared" si="248"/>
        <v>414.12100427171839</v>
      </c>
      <c r="V54" s="12">
        <f t="shared" si="248"/>
        <v>497.45443017817854</v>
      </c>
      <c r="W54" s="12">
        <f t="shared" si="248"/>
        <v>593.63476525518809</v>
      </c>
      <c r="X54" s="12">
        <f t="shared" si="248"/>
        <v>703.41846461760906</v>
      </c>
      <c r="Y54" s="12">
        <f t="shared" si="248"/>
        <v>827.29110836800328</v>
      </c>
      <c r="Z54" s="12">
        <f t="shared" si="248"/>
        <v>965.41024192647285</v>
      </c>
      <c r="AA54" s="12">
        <f t="shared" si="248"/>
        <v>1117.5674601699463</v>
      </c>
      <c r="AB54" s="52">
        <f t="shared" si="248"/>
        <v>1283.1764266452824</v>
      </c>
      <c r="AC54" s="53">
        <f t="shared" si="248"/>
        <v>1461.290343733828</v>
      </c>
      <c r="AD54" s="53">
        <f t="shared" si="248"/>
        <v>1650.6481956041353</v>
      </c>
      <c r="AE54" s="53">
        <f t="shared" si="248"/>
        <v>1849.7447893742158</v>
      </c>
      <c r="AF54" s="54">
        <f t="shared" si="248"/>
        <v>2056.9162276956858</v>
      </c>
      <c r="AG54" s="54">
        <f t="shared" ref="AG54" si="249">$E$3+($C53/($C53+AF5))*AF4*(1/(1+EXP(-$A53*(AG52-$B53))))</f>
        <v>2270.4307197322423</v>
      </c>
      <c r="AH54" s="54">
        <f t="shared" ref="AH54" si="250">$E$3+($C53/($C53+AG5))*AG4*(1/(1+EXP(-$A53*(AH52-$B53))))</f>
        <v>2538.8899304002657</v>
      </c>
      <c r="AI54" s="54">
        <f t="shared" ref="AI54" si="251">$E$3+($C53/($C53+AH5))*AH4*(1/(1+EXP(-$A53*(AI52-$B53))))</f>
        <v>2709.7273143087691</v>
      </c>
      <c r="AJ54" s="54">
        <f t="shared" ref="AJ54" si="252">$E$3+($C53/($C53+AI5))*AI4*(1/(1+EXP(-$A53*(AJ52-$B53))))</f>
        <v>2932.415035705797</v>
      </c>
      <c r="AK54" s="54">
        <f t="shared" ref="AK54" si="253">$E$3+($C53/($C53+AJ5))*AJ4*(1/(1+EXP(-$A53*(AK52-$B53))))</f>
        <v>3155.3497450456593</v>
      </c>
      <c r="AL54" s="54">
        <f t="shared" ref="AL54" si="254">$E$3+($C53/($C53+AK5))*AK4*(1/(1+EXP(-$A53*(AL52-$B53))))</f>
        <v>3377.4458339368912</v>
      </c>
      <c r="AM54" s="54">
        <f t="shared" ref="AM54" si="255">$E$3+($C53/($C53+AL5))*AL4*(1/(1+EXP(-$A53*(AM52-$B53))))</f>
        <v>3597.8222365849097</v>
      </c>
      <c r="AN54" s="69">
        <f t="shared" ref="AN54" si="256">$E$3+($C53/($C53+AM5))*AM4*(1/(1+EXP(-$A53*(AN52-$B53))))</f>
        <v>3815.7921073523867</v>
      </c>
      <c r="AO54" s="54">
        <f t="shared" ref="AO54" si="257">$E$3+($C53/($C53+AN5))*AN4*(1/(1+EXP(-$A53*(AO52-$B53))))</f>
        <v>4030.8442786291985</v>
      </c>
      <c r="AP54" s="54">
        <f t="shared" ref="AP54" si="258">$E$3+($C53/($C53+AO5))*AO4*(1/(1+EXP(-$A53*(AP52-$B53))))</f>
        <v>4242.6201261798096</v>
      </c>
      <c r="AQ54" s="54">
        <f t="shared" ref="AQ54" si="259">$E$3+($C53/($C53+AP5))*AP4*(1/(1+EXP(-$A53*(AQ52-$B53))))</f>
        <v>4450.8887910565654</v>
      </c>
      <c r="AR54" s="54">
        <f t="shared" ref="AR54" si="260">$E$3+($C53/($C53+AQ5))*AQ4*(1/(1+EXP(-$A53*(AR52-$B53))))</f>
        <v>4655.5229207229731</v>
      </c>
      <c r="AS54" s="54">
        <f t="shared" ref="AS54" si="261">$E$3+($C53/($C53+AR5))*AR4*(1/(1+EXP(-$A53*(AS52-$B53))))</f>
        <v>4856.476344368838</v>
      </c>
      <c r="AT54" s="54">
        <f t="shared" ref="AT54" si="262">$E$3+($C53/($C53+AS5))*AS4*(1/(1+EXP(-$A53*(AT52-$B53))))</f>
        <v>5053.7644701738855</v>
      </c>
      <c r="AU54" s="54">
        <f t="shared" ref="AU54" si="263">$E$3+($C53/($C53+AT5))*AT4*(1/(1+EXP(-$A53*(AU52-$B53))))</f>
        <v>5247.4477154540809</v>
      </c>
      <c r="AV54" s="54">
        <f t="shared" ref="AV54" si="264">$E$3+($C53/($C53+AU5))*AU4*(1/(1+EXP(-$A53*(AV52-$B53))))</f>
        <v>5437.6179502758141</v>
      </c>
      <c r="AW54" s="54">
        <f t="shared" ref="AW54" si="265">$E$3+($C53/($C53+AV5))*AV4*(1/(1+EXP(-$A53*(AW52-$B53))))</f>
        <v>5624.3877292779598</v>
      </c>
      <c r="AX54" s="69">
        <f t="shared" ref="AX54" si="266">$E$3+($C53/($C53+AW5))*AW4*(1/(1+EXP(-$A53*(AX52-$B53))))</f>
        <v>5807.8819766600254</v>
      </c>
      <c r="AY54" s="54">
        <f t="shared" ref="AY54" si="267">$E$3+($C53/($C53+AX5))*AX4*(1/(1+EXP(-$A53*(AY52-$B53))))</f>
        <v>5988.2317477494144</v>
      </c>
      <c r="AZ54" s="54">
        <f t="shared" ref="AZ54" si="268">$E$3+($C53/($C53+AY5))*AY4*(1/(1+EXP(-$A53*(AZ52-$B53))))</f>
        <v>6165.5696936069044</v>
      </c>
      <c r="BA54" s="54">
        <f t="shared" ref="BA54" si="269">$E$3+($C53/($C53+AZ5))*AZ4*(1/(1+EXP(-$A53*(BA52-$B53))))</f>
        <v>6340.0268844745469</v>
      </c>
      <c r="BB54" s="54">
        <f t="shared" ref="BB54" si="270">$E$3+($C53/($C53+BA5))*BA4*(1/(1+EXP(-$A53*(BB52-$B53))))</f>
        <v>6511.7306903917397</v>
      </c>
      <c r="BC54" s="54">
        <f t="shared" ref="BC54" si="271">$E$3+($C53/($C53+BB5))*BB4*(1/(1+EXP(-$A53*(BC52-$B53))))</f>
        <v>6680.8034642310158</v>
      </c>
      <c r="BD54" s="54">
        <f t="shared" ref="BD54" si="272">$E$3+($C53/($C53+BC5))*BC4*(1/(1+EXP(-$A53*(BD52-$B53))))</f>
        <v>6847.3618183095805</v>
      </c>
      <c r="BE54" s="54">
        <f t="shared" ref="BE54" si="273">$E$3+($C53/($C53+BD5))*BD4*(1/(1+EXP(-$A53*(BE52-$B53))))</f>
        <v>7011.5163275947652</v>
      </c>
      <c r="BF54" s="54">
        <f t="shared" ref="BF54" si="274">$E$3+($C53/($C53+BE5))*BE4*(1/(1+EXP(-$A53*(BF52-$B53))))</f>
        <v>7173.3715289490538</v>
      </c>
      <c r="BG54" s="54">
        <f t="shared" ref="BG54" si="275">$E$3+($C53/($C53+BF5))*BF4*(1/(1+EXP(-$A53*(BG52-$B53))))</f>
        <v>7333.0261164842204</v>
      </c>
      <c r="BH54" s="69">
        <f t="shared" ref="BH54" si="276">$E$3+($C53/($C53+BG5))*BG4*(1/(1+EXP(-$A53*(BH52-$B53))))</f>
        <v>7490.5732581597604</v>
      </c>
    </row>
    <row r="55" spans="1:60" ht="15.75" thickBot="1" x14ac:dyDescent="0.3">
      <c r="A55" s="13" t="s">
        <v>69</v>
      </c>
      <c r="B55" s="17">
        <f>AX54</f>
        <v>5807.8819766600254</v>
      </c>
      <c r="C55" s="73">
        <f>AX54/$AX$4</f>
        <v>0.14734656760845041</v>
      </c>
      <c r="D55" s="4" t="s">
        <v>9</v>
      </c>
      <c r="E55" s="5">
        <f>SUM(F55:AF55)</f>
        <v>14644.040811634282</v>
      </c>
      <c r="F55" s="3">
        <f>(F54-F$3)^2</f>
        <v>146.63942700292768</v>
      </c>
      <c r="G55" s="3">
        <f t="shared" ref="G55:AF55" si="277">(G54-G$3)^2</f>
        <v>172.49195734537847</v>
      </c>
      <c r="H55" s="3">
        <f t="shared" si="277"/>
        <v>199.35054049061367</v>
      </c>
      <c r="I55" s="3">
        <f t="shared" si="277"/>
        <v>225.6549260826279</v>
      </c>
      <c r="J55" s="3">
        <f t="shared" si="277"/>
        <v>160.6618540258055</v>
      </c>
      <c r="K55" s="3">
        <f t="shared" si="277"/>
        <v>242.33194326373126</v>
      </c>
      <c r="L55" s="3">
        <f t="shared" si="277"/>
        <v>193.81907751723338</v>
      </c>
      <c r="M55" s="3">
        <f t="shared" si="277"/>
        <v>339.54220819071122</v>
      </c>
      <c r="N55" s="3">
        <f t="shared" si="277"/>
        <v>231.18840104522479</v>
      </c>
      <c r="O55" s="3">
        <f t="shared" si="277"/>
        <v>390.81016784184646</v>
      </c>
      <c r="P55" s="3">
        <f t="shared" si="277"/>
        <v>391.69881362369648</v>
      </c>
      <c r="Q55" s="3">
        <f t="shared" si="277"/>
        <v>288.0958035902014</v>
      </c>
      <c r="R55" s="3">
        <f t="shared" si="277"/>
        <v>92.176983011684172</v>
      </c>
      <c r="S55" s="3">
        <f t="shared" si="277"/>
        <v>27.330045454295249</v>
      </c>
      <c r="T55" s="3">
        <f t="shared" si="277"/>
        <v>13.942224732262911</v>
      </c>
      <c r="U55" s="3">
        <f t="shared" si="277"/>
        <v>705.27341063034692</v>
      </c>
      <c r="V55" s="3">
        <f t="shared" si="277"/>
        <v>1092.2373487539307</v>
      </c>
      <c r="W55" s="3">
        <f t="shared" si="277"/>
        <v>1753.3372862764838</v>
      </c>
      <c r="X55" s="3">
        <f t="shared" si="277"/>
        <v>6.101165003485189</v>
      </c>
      <c r="Y55" s="3">
        <f t="shared" si="277"/>
        <v>16.686491684694769</v>
      </c>
      <c r="Z55" s="3">
        <f t="shared" si="277"/>
        <v>10.731941503895809</v>
      </c>
      <c r="AA55" s="3">
        <f t="shared" si="277"/>
        <v>573.92161220536821</v>
      </c>
      <c r="AB55" s="46">
        <f t="shared" si="277"/>
        <v>186.26092515744381</v>
      </c>
      <c r="AC55" s="47">
        <f t="shared" si="277"/>
        <v>1653.7542435565392</v>
      </c>
      <c r="AD55" s="47">
        <f t="shared" si="277"/>
        <v>3214.3497408133462</v>
      </c>
      <c r="AE55" s="47">
        <f t="shared" si="277"/>
        <v>19.013149104663796</v>
      </c>
      <c r="AF55" s="48">
        <f t="shared" si="277"/>
        <v>2296.6391237258445</v>
      </c>
    </row>
    <row r="56" spans="1:60" ht="15.75" thickBot="1" x14ac:dyDescent="0.3">
      <c r="A56" s="13" t="s">
        <v>70</v>
      </c>
      <c r="B56" s="66">
        <f>BH54</f>
        <v>7490.5732581597604</v>
      </c>
      <c r="C56" s="75">
        <f>BH54/$BH$4</f>
        <v>0.16512861959271102</v>
      </c>
      <c r="D56" s="4" t="s">
        <v>10</v>
      </c>
      <c r="E56" s="5">
        <f>SUM(F56:AF56)</f>
        <v>503.83557051588849</v>
      </c>
      <c r="F56">
        <f>SQRT(F55)</f>
        <v>12.109476743564425</v>
      </c>
      <c r="G56">
        <f t="shared" ref="G56:AF56" si="278">SQRT(G55)</f>
        <v>13.133619354366049</v>
      </c>
      <c r="H56">
        <f t="shared" si="278"/>
        <v>14.119155091244435</v>
      </c>
      <c r="I56">
        <f t="shared" si="278"/>
        <v>15.021815006270977</v>
      </c>
      <c r="J56">
        <f t="shared" si="278"/>
        <v>12.675245718557314</v>
      </c>
      <c r="K56">
        <f t="shared" si="278"/>
        <v>15.567014590592869</v>
      </c>
      <c r="L56">
        <f t="shared" si="278"/>
        <v>13.92189202361638</v>
      </c>
      <c r="M56">
        <f t="shared" si="278"/>
        <v>18.426671109853544</v>
      </c>
      <c r="N56">
        <f t="shared" si="278"/>
        <v>15.204880829694943</v>
      </c>
      <c r="O56">
        <f t="shared" si="278"/>
        <v>19.768919238082958</v>
      </c>
      <c r="P56">
        <f t="shared" si="278"/>
        <v>19.791382307047087</v>
      </c>
      <c r="Q56">
        <f t="shared" si="278"/>
        <v>16.973385154122951</v>
      </c>
      <c r="R56">
        <f t="shared" si="278"/>
        <v>9.6008844911124811</v>
      </c>
      <c r="S56">
        <f t="shared" si="278"/>
        <v>5.2278145963963993</v>
      </c>
      <c r="T56">
        <f t="shared" si="278"/>
        <v>3.7339288600966825</v>
      </c>
      <c r="U56">
        <f t="shared" si="278"/>
        <v>26.556984215651198</v>
      </c>
      <c r="V56">
        <f t="shared" si="278"/>
        <v>33.049014338614256</v>
      </c>
      <c r="W56">
        <f t="shared" si="278"/>
        <v>41.872870528260705</v>
      </c>
      <c r="X56">
        <f t="shared" si="278"/>
        <v>2.4700536438476774</v>
      </c>
      <c r="Y56">
        <f t="shared" si="278"/>
        <v>4.0849102419385872</v>
      </c>
      <c r="Z56">
        <f t="shared" si="278"/>
        <v>3.2759642098008044</v>
      </c>
      <c r="AA56">
        <f t="shared" si="278"/>
        <v>23.956661123899721</v>
      </c>
      <c r="AB56" s="43">
        <f t="shared" si="278"/>
        <v>13.64774432488548</v>
      </c>
      <c r="AC56" s="44">
        <f t="shared" si="278"/>
        <v>40.666377310458074</v>
      </c>
      <c r="AD56" s="44">
        <f t="shared" si="278"/>
        <v>56.695235609470274</v>
      </c>
      <c r="AE56" s="44">
        <f t="shared" si="278"/>
        <v>4.360406988420209</v>
      </c>
      <c r="AF56" s="45">
        <f t="shared" si="278"/>
        <v>47.923262866022014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2.7787027350351607</v>
      </c>
      <c r="G62">
        <f t="shared" ref="G62:AF62" si="279">H63-G63</f>
        <v>3.8899198470853023</v>
      </c>
      <c r="H62">
        <f t="shared" si="279"/>
        <v>5.3425125411962</v>
      </c>
      <c r="I62">
        <f t="shared" si="279"/>
        <v>7.2055205252273495</v>
      </c>
      <c r="J62">
        <f t="shared" si="279"/>
        <v>9.5518740460719656</v>
      </c>
      <c r="K62">
        <f t="shared" si="279"/>
        <v>12.45617348706525</v>
      </c>
      <c r="L62">
        <f t="shared" si="279"/>
        <v>15.9920744009532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-10549.214755763485</v>
      </c>
    </row>
    <row r="63" spans="1:60" ht="15.75" thickBot="1" x14ac:dyDescent="0.3">
      <c r="A63" s="13" t="s">
        <v>68</v>
      </c>
      <c r="B63" s="65">
        <f>AN63</f>
        <v>4229.8476312933708</v>
      </c>
      <c r="C63" s="74">
        <f>AN63/$AN$4</f>
        <v>0.12637391321122451</v>
      </c>
      <c r="D63" s="4" t="s">
        <v>8</v>
      </c>
      <c r="F63" s="12">
        <f>$E$3+($C62)*(EXP(-EXP($A62-$B62*F61)))</f>
        <v>13.964435360216903</v>
      </c>
      <c r="G63" s="12">
        <f t="shared" ref="G63:AF63" si="308">$E$3+($C62)*(EXP(-EXP($A62-$B62*G61)))</f>
        <v>16.743138095252064</v>
      </c>
      <c r="H63" s="12">
        <f t="shared" si="308"/>
        <v>20.633057942337366</v>
      </c>
      <c r="I63" s="12">
        <f t="shared" si="308"/>
        <v>25.975570483533566</v>
      </c>
      <c r="J63" s="12">
        <f t="shared" si="308"/>
        <v>33.181091008760916</v>
      </c>
      <c r="K63" s="12">
        <f t="shared" si="308"/>
        <v>42.732965054832881</v>
      </c>
      <c r="L63" s="12">
        <f t="shared" si="308"/>
        <v>55.189138541898132</v>
      </c>
      <c r="M63" s="12">
        <f t="shared" si="308"/>
        <v>71.181212942851332</v>
      </c>
      <c r="N63" s="12">
        <f t="shared" si="308"/>
        <v>91.410614510674449</v>
      </c>
      <c r="O63" s="12">
        <f t="shared" si="308"/>
        <v>116.6417569010499</v>
      </c>
      <c r="P63" s="12">
        <f t="shared" si="308"/>
        <v>147.69224151187532</v>
      </c>
      <c r="Q63" s="12">
        <f t="shared" si="308"/>
        <v>185.42030627986773</v>
      </c>
      <c r="R63" s="12">
        <f t="shared" si="308"/>
        <v>230.7098885531118</v>
      </c>
      <c r="S63" s="12">
        <f t="shared" si="308"/>
        <v>284.45379958759878</v>
      </c>
      <c r="T63" s="12">
        <f t="shared" si="308"/>
        <v>347.5356083551539</v>
      </c>
      <c r="U63" s="12">
        <f t="shared" si="308"/>
        <v>420.81089505046958</v>
      </c>
      <c r="V63" s="12">
        <f t="shared" si="308"/>
        <v>505.08855770474509</v>
      </c>
      <c r="W63" s="12">
        <f t="shared" si="308"/>
        <v>601.11283966268195</v>
      </c>
      <c r="X63" s="12">
        <f t="shared" si="308"/>
        <v>709.54669516452122</v>
      </c>
      <c r="Y63" s="12">
        <f t="shared" si="308"/>
        <v>830.95703083991179</v>
      </c>
      <c r="Z63" s="12">
        <f t="shared" si="308"/>
        <v>965.80225989027826</v>
      </c>
      <c r="AA63" s="12">
        <f t="shared" si="308"/>
        <v>1114.4224910515888</v>
      </c>
      <c r="AB63" s="52">
        <f t="shared" si="308"/>
        <v>1277.0325539524933</v>
      </c>
      <c r="AC63" s="53">
        <f t="shared" si="308"/>
        <v>1453.7179434274658</v>
      </c>
      <c r="AD63" s="53">
        <f t="shared" si="308"/>
        <v>1644.4336538576754</v>
      </c>
      <c r="AE63" s="53">
        <f t="shared" si="308"/>
        <v>1849.0057755157968</v>
      </c>
      <c r="AF63" s="54">
        <f t="shared" si="308"/>
        <v>2067.1356415740984</v>
      </c>
      <c r="AG63" s="54">
        <f t="shared" ref="AG63:BH63" si="309">$E$3+($C62)*(EXP(-EXP($A62-$B62*AG61)))</f>
        <v>2298.4062488750678</v>
      </c>
      <c r="AH63" s="54">
        <f t="shared" si="309"/>
        <v>2542.2906284457003</v>
      </c>
      <c r="AI63" s="54">
        <f t="shared" si="309"/>
        <v>2798.1618126418975</v>
      </c>
      <c r="AJ63" s="54">
        <f t="shared" si="309"/>
        <v>3065.3040334434231</v>
      </c>
      <c r="AK63" s="54">
        <f t="shared" si="309"/>
        <v>3342.9247888507352</v>
      </c>
      <c r="AL63" s="54">
        <f t="shared" si="309"/>
        <v>3630.1674292264192</v>
      </c>
      <c r="AM63" s="54">
        <f t="shared" si="309"/>
        <v>3926.1239402430019</v>
      </c>
      <c r="AN63" s="76">
        <f t="shared" si="309"/>
        <v>4229.8476312933708</v>
      </c>
      <c r="AO63" s="54">
        <f t="shared" si="309"/>
        <v>4540.36547535712</v>
      </c>
      <c r="AP63" s="54">
        <f t="shared" si="309"/>
        <v>4856.6898861847149</v>
      </c>
      <c r="AQ63" s="54">
        <f t="shared" si="309"/>
        <v>5177.8297593387761</v>
      </c>
      <c r="AR63" s="54">
        <f t="shared" si="309"/>
        <v>5502.8006435187353</v>
      </c>
      <c r="AS63" s="54">
        <f t="shared" si="309"/>
        <v>5830.6339464261855</v>
      </c>
      <c r="AT63" s="54">
        <f t="shared" si="309"/>
        <v>6160.3851142609947</v>
      </c>
      <c r="AU63" s="54">
        <f t="shared" si="309"/>
        <v>6491.1407551288785</v>
      </c>
      <c r="AV63" s="54">
        <f t="shared" si="309"/>
        <v>6822.0247038095558</v>
      </c>
      <c r="AW63" s="54">
        <f t="shared" si="309"/>
        <v>7152.2030483253975</v>
      </c>
      <c r="AX63" s="76">
        <f t="shared" si="309"/>
        <v>7480.88815759115</v>
      </c>
      <c r="AY63" s="54">
        <f t="shared" si="309"/>
        <v>7807.3417642856566</v>
      </c>
      <c r="AZ63" s="54">
        <f t="shared" si="309"/>
        <v>8130.877168241881</v>
      </c>
      <c r="BA63" s="54">
        <f t="shared" si="309"/>
        <v>8450.8606334481028</v>
      </c>
      <c r="BB63" s="54">
        <f t="shared" si="309"/>
        <v>8766.7120565795885</v>
      </c>
      <c r="BC63" s="54">
        <f t="shared" si="309"/>
        <v>9077.9049872441046</v>
      </c>
      <c r="BD63" s="54">
        <f t="shared" si="309"/>
        <v>9383.9660802328872</v>
      </c>
      <c r="BE63" s="54">
        <f t="shared" si="309"/>
        <v>9684.4740584130268</v>
      </c>
      <c r="BF63" s="54">
        <f t="shared" si="309"/>
        <v>9979.0582618439603</v>
      </c>
      <c r="BG63" s="54">
        <f t="shared" si="309"/>
        <v>10267.396854583369</v>
      </c>
      <c r="BH63" s="76">
        <f t="shared" si="309"/>
        <v>10549.214755763485</v>
      </c>
    </row>
    <row r="64" spans="1:60" ht="15.75" thickBot="1" x14ac:dyDescent="0.3">
      <c r="A64" s="13" t="s">
        <v>69</v>
      </c>
      <c r="B64" s="17">
        <f>AX63</f>
        <v>7480.88815759115</v>
      </c>
      <c r="C64" s="73">
        <f>AX63/$AX$4</f>
        <v>0.18979090778935856</v>
      </c>
      <c r="D64" s="4" t="s">
        <v>9</v>
      </c>
      <c r="E64" s="5">
        <f>SUM(F64:AF64)</f>
        <v>9033.3445677325744</v>
      </c>
      <c r="F64" s="3">
        <f>(F63-F$3)^2</f>
        <v>22.551431004323966</v>
      </c>
      <c r="G64" s="3">
        <f t="shared" ref="G64:AF64" si="310">(G63-G$3)^2</f>
        <v>22.230485934365067</v>
      </c>
      <c r="H64" s="3">
        <f t="shared" si="310"/>
        <v>22.12571256293656</v>
      </c>
      <c r="I64" s="3">
        <f t="shared" si="310"/>
        <v>22.549890293097203</v>
      </c>
      <c r="J64" s="3">
        <f t="shared" si="310"/>
        <v>3.1380526236798496</v>
      </c>
      <c r="K64" s="3">
        <f t="shared" si="310"/>
        <v>18.947482534242564</v>
      </c>
      <c r="L64" s="3">
        <f t="shared" si="310"/>
        <v>7.880703407430139</v>
      </c>
      <c r="M64" s="3">
        <f t="shared" si="310"/>
        <v>62.354919801227112</v>
      </c>
      <c r="N64" s="3">
        <f t="shared" si="310"/>
        <v>33.548788277106432</v>
      </c>
      <c r="O64" s="3">
        <f t="shared" si="310"/>
        <v>144.33660684343019</v>
      </c>
      <c r="P64" s="3">
        <f t="shared" si="310"/>
        <v>201.33984784209838</v>
      </c>
      <c r="Q64" s="3">
        <f t="shared" si="310"/>
        <v>193.54375547501962</v>
      </c>
      <c r="R64" s="3">
        <f t="shared" si="310"/>
        <v>86.384963320530076</v>
      </c>
      <c r="S64" s="3">
        <f t="shared" si="310"/>
        <v>58.608793815159288</v>
      </c>
      <c r="T64" s="3">
        <f t="shared" si="310"/>
        <v>1.2688187264012651</v>
      </c>
      <c r="U64" s="3">
        <f t="shared" si="310"/>
        <v>394.70140163051531</v>
      </c>
      <c r="V64" s="3">
        <f t="shared" si="310"/>
        <v>645.91647166919665</v>
      </c>
      <c r="W64" s="3">
        <f t="shared" si="310"/>
        <v>1183.0020001891178</v>
      </c>
      <c r="X64" s="3">
        <f t="shared" si="310"/>
        <v>13.382258254114477</v>
      </c>
      <c r="Y64" s="3">
        <f t="shared" si="310"/>
        <v>0.17555075143477189</v>
      </c>
      <c r="Z64" s="3">
        <f t="shared" si="310"/>
        <v>13.454093225893006</v>
      </c>
      <c r="AA64" s="3">
        <f t="shared" si="310"/>
        <v>734.49836178803093</v>
      </c>
      <c r="AB64" s="46">
        <f t="shared" si="310"/>
        <v>56.308089470981599</v>
      </c>
      <c r="AC64" s="47">
        <f t="shared" si="310"/>
        <v>1095.2113139476285</v>
      </c>
      <c r="AD64" s="47">
        <f t="shared" si="310"/>
        <v>2548.300452890976</v>
      </c>
      <c r="AE64" s="47">
        <f t="shared" si="310"/>
        <v>26.00409297317788</v>
      </c>
      <c r="AF64" s="48">
        <f t="shared" si="310"/>
        <v>1421.5802284804611</v>
      </c>
    </row>
    <row r="65" spans="1:60" ht="15.75" thickBot="1" x14ac:dyDescent="0.3">
      <c r="A65" s="13" t="s">
        <v>70</v>
      </c>
      <c r="B65" s="66">
        <f>BH63</f>
        <v>10549.214755763485</v>
      </c>
      <c r="C65" s="75">
        <f>BH63/$BH$4</f>
        <v>0.23255593535630692</v>
      </c>
      <c r="D65" s="4" t="s">
        <v>10</v>
      </c>
      <c r="E65" s="5">
        <f>SUM(F65:AF65)</f>
        <v>348.13367417273054</v>
      </c>
      <c r="F65">
        <f>SQRT(F64)</f>
        <v>4.7488346996209465</v>
      </c>
      <c r="G65">
        <f t="shared" ref="G65:AF65" si="311">SQRT(G64)</f>
        <v>4.7149216254742843</v>
      </c>
      <c r="H65">
        <f t="shared" si="311"/>
        <v>4.7037976745324155</v>
      </c>
      <c r="I65">
        <f t="shared" si="311"/>
        <v>4.7486724769241775</v>
      </c>
      <c r="J65">
        <f t="shared" si="311"/>
        <v>1.7714549454275854</v>
      </c>
      <c r="K65">
        <f t="shared" si="311"/>
        <v>4.3528706084884448</v>
      </c>
      <c r="L65">
        <f t="shared" si="311"/>
        <v>2.8072590559886237</v>
      </c>
      <c r="M65">
        <f t="shared" si="311"/>
        <v>7.8965131419650731</v>
      </c>
      <c r="N65">
        <f t="shared" si="311"/>
        <v>5.7921315832003017</v>
      </c>
      <c r="O65">
        <f t="shared" si="311"/>
        <v>12.014017098515808</v>
      </c>
      <c r="P65">
        <f t="shared" si="311"/>
        <v>14.189427326079738</v>
      </c>
      <c r="Q65">
        <f t="shared" si="311"/>
        <v>13.912000412414443</v>
      </c>
      <c r="R65">
        <f t="shared" si="311"/>
        <v>9.2943511511309964</v>
      </c>
      <c r="S65">
        <f t="shared" si="311"/>
        <v>7.6556380410230531</v>
      </c>
      <c r="T65">
        <f t="shared" si="311"/>
        <v>1.1264185396207154</v>
      </c>
      <c r="U65">
        <f t="shared" si="311"/>
        <v>19.867093436900007</v>
      </c>
      <c r="V65">
        <f t="shared" si="311"/>
        <v>25.414886812047712</v>
      </c>
      <c r="W65">
        <f t="shared" si="311"/>
        <v>34.394796120766841</v>
      </c>
      <c r="X65">
        <f t="shared" si="311"/>
        <v>3.6581769030644864</v>
      </c>
      <c r="Y65">
        <f t="shared" si="311"/>
        <v>0.41898777003007126</v>
      </c>
      <c r="Z65">
        <f t="shared" si="311"/>
        <v>3.6679821736062195</v>
      </c>
      <c r="AA65">
        <f t="shared" si="311"/>
        <v>27.101630242257215</v>
      </c>
      <c r="AB65" s="43">
        <f t="shared" si="311"/>
        <v>7.503871632096434</v>
      </c>
      <c r="AC65" s="44">
        <f t="shared" si="311"/>
        <v>33.093977004095905</v>
      </c>
      <c r="AD65" s="44">
        <f t="shared" si="311"/>
        <v>50.480693863010401</v>
      </c>
      <c r="AE65" s="44">
        <f t="shared" si="311"/>
        <v>5.0994208468391662</v>
      </c>
      <c r="AF65" s="45">
        <f t="shared" si="311"/>
        <v>37.70384898760949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3.8126196561155297</v>
      </c>
      <c r="H72">
        <f t="shared" si="312"/>
        <v>5.2735516075888924</v>
      </c>
      <c r="I72">
        <f t="shared" si="312"/>
        <v>7.1521930287621061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16.027167480302239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-11514.405602522098</v>
      </c>
    </row>
    <row r="73" spans="1:60" ht="15.75" thickBot="1" x14ac:dyDescent="0.3">
      <c r="A73" s="13" t="s">
        <v>68</v>
      </c>
      <c r="B73" s="65">
        <f>AN73</f>
        <v>4271.2247635937474</v>
      </c>
      <c r="C73" s="74">
        <f>AN73/$AN$4</f>
        <v>0.12761012561934343</v>
      </c>
      <c r="D73" s="4" t="s">
        <v>8</v>
      </c>
      <c r="F73" s="12">
        <f>$E$3+(E4*$C72)*(EXP(-EXP($A72-$B72*F71)))</f>
        <v>13.578535302034435</v>
      </c>
      <c r="G73" s="12">
        <f t="shared" ref="G73:AF73" si="341">$E$3+(F4*$C72)*(EXP(-EXP($A72-$B72*G71)))</f>
        <v>16.278061560660802</v>
      </c>
      <c r="H73" s="12">
        <f t="shared" si="341"/>
        <v>20.090681216776332</v>
      </c>
      <c r="I73" s="12">
        <f t="shared" si="341"/>
        <v>25.364232824365224</v>
      </c>
      <c r="J73" s="12">
        <f t="shared" si="341"/>
        <v>32.51642585312733</v>
      </c>
      <c r="K73" s="12">
        <f t="shared" si="341"/>
        <v>42.038091464823836</v>
      </c>
      <c r="L73" s="12">
        <f t="shared" si="341"/>
        <v>54.494040993644077</v>
      </c>
      <c r="M73" s="12">
        <f t="shared" si="341"/>
        <v>70.521208473946317</v>
      </c>
      <c r="N73" s="12">
        <f t="shared" si="341"/>
        <v>90.823902446954079</v>
      </c>
      <c r="O73" s="12">
        <f t="shared" si="341"/>
        <v>116.16615867809921</v>
      </c>
      <c r="P73" s="12">
        <f t="shared" si="341"/>
        <v>147.36135475666845</v>
      </c>
      <c r="Q73" s="12">
        <f t="shared" si="341"/>
        <v>185.25940565454138</v>
      </c>
      <c r="R73" s="12">
        <f t="shared" si="341"/>
        <v>230.73199393053875</v>
      </c>
      <c r="S73" s="12">
        <f t="shared" si="341"/>
        <v>284.65639014619478</v>
      </c>
      <c r="T73" s="12">
        <f t="shared" si="341"/>
        <v>347.89848261882247</v>
      </c>
      <c r="U73" s="12">
        <f t="shared" si="341"/>
        <v>421.29565906167181</v>
      </c>
      <c r="V73" s="12">
        <f t="shared" si="341"/>
        <v>505.64016760321476</v>
      </c>
      <c r="W73" s="12">
        <f t="shared" si="341"/>
        <v>601.66353564546478</v>
      </c>
      <c r="X73" s="12">
        <f t="shared" si="341"/>
        <v>710.02254856862692</v>
      </c>
      <c r="Y73" s="12">
        <f t="shared" si="341"/>
        <v>831.28719414751288</v>
      </c>
      <c r="Z73" s="12">
        <f t="shared" si="341"/>
        <v>965.93087079617089</v>
      </c>
      <c r="AA73" s="12">
        <f t="shared" si="341"/>
        <v>1114.3230461276974</v>
      </c>
      <c r="AB73" s="52">
        <f t="shared" si="341"/>
        <v>1276.724443638416</v>
      </c>
      <c r="AC73" s="53">
        <f t="shared" si="341"/>
        <v>1453.284735178087</v>
      </c>
      <c r="AD73" s="53">
        <f t="shared" si="341"/>
        <v>1644.0426293985768</v>
      </c>
      <c r="AE73" s="53">
        <f t="shared" si="341"/>
        <v>1848.928174269754</v>
      </c>
      <c r="AF73" s="54">
        <f t="shared" si="341"/>
        <v>2067.7670363358206</v>
      </c>
      <c r="AG73" s="54">
        <f t="shared" ref="AG73" si="342">$E$3+(AF4*$C72)*(EXP(-EXP($A72-$B72*AG71)))</f>
        <v>2300.2864807924684</v>
      </c>
      <c r="AH73" s="54">
        <f t="shared" ref="AH73" si="343">$E$3+(AG4*$C72)*(EXP(-EXP($A72-$B72*AH71)))</f>
        <v>2597.605242857775</v>
      </c>
      <c r="AI73" s="54">
        <f t="shared" ref="AI73" si="344">$E$3+(AH4*$C72)*(EXP(-EXP($A72-$B72*AI71)))</f>
        <v>2804.8295608644198</v>
      </c>
      <c r="AJ73" s="54">
        <f t="shared" ref="AJ73" si="345">$E$3+(AI4*$C72)*(EXP(-EXP($A72-$B72*AJ71)))</f>
        <v>3075.8873374782661</v>
      </c>
      <c r="AK73" s="54">
        <f t="shared" ref="AK73" si="346">$E$3+(AJ4*$C72)*(EXP(-EXP($A72-$B72*AK71)))</f>
        <v>3358.7130265812043</v>
      </c>
      <c r="AL73" s="54">
        <f t="shared" ref="AL73" si="347">$E$3+(AK4*$C72)*(EXP(-EXP($A72-$B72*AL71)))</f>
        <v>3652.6700948522557</v>
      </c>
      <c r="AM73" s="54">
        <f t="shared" ref="AM73" si="348">$E$3+(AL4*$C72)*(EXP(-EXP($A72-$B72*AM71)))</f>
        <v>3957.0785516185088</v>
      </c>
      <c r="AN73" s="76">
        <f t="shared" ref="AN73" si="349">$E$3+(AM4*$C72)*(EXP(-EXP($A72-$B72*AN71)))</f>
        <v>4271.2247635937474</v>
      </c>
      <c r="AO73" s="54">
        <f t="shared" ref="AO73" si="350">$E$3+(AN4*$C72)*(EXP(-EXP($A72-$B72*AO71)))</f>
        <v>4594.3708922502419</v>
      </c>
      <c r="AP73" s="54">
        <f t="shared" ref="AP73" si="351">$E$3+(AO4*$C72)*(EXP(-EXP($A72-$B72*AP71)))</f>
        <v>4925.7638137173044</v>
      </c>
      <c r="AQ73" s="54">
        <f t="shared" ref="AQ73" si="352">$E$3+(AP4*$C72)*(EXP(-EXP($A72-$B72*AQ71)))</f>
        <v>5264.6434131542728</v>
      </c>
      <c r="AR73" s="54">
        <f t="shared" ref="AR73" si="353">$E$3+(AQ4*$C72)*(EXP(-EXP($A72-$B72*AR71)))</f>
        <v>5610.2501755597787</v>
      </c>
      <c r="AS73" s="54">
        <f t="shared" ref="AS73" si="354">$E$3+(AR4*$C72)*(EXP(-EXP($A72-$B72*AS71)))</f>
        <v>5961.8320222941793</v>
      </c>
      <c r="AT73" s="54">
        <f t="shared" ref="AT73" si="355">$E$3+(AS4*$C72)*(EXP(-EXP($A72-$B72*AT71)))</f>
        <v>6318.6503667925144</v>
      </c>
      <c r="AU73" s="54">
        <f t="shared" ref="AU73" si="356">$E$3+(AT4*$C72)*(EXP(-EXP($A72-$B72*AU71)))</f>
        <v>6679.9853838211802</v>
      </c>
      <c r="AV73" s="54">
        <f t="shared" ref="AV73" si="357">$E$3+(AU4*$C72)*(EXP(-EXP($A72-$B72*AV71)))</f>
        <v>7045.1405041467715</v>
      </c>
      <c r="AW73" s="54">
        <f t="shared" ref="AW73" si="358">$E$3+(AV4*$C72)*(EXP(-EXP($A72-$B72*AW71)))</f>
        <v>7413.4461607281946</v>
      </c>
      <c r="AX73" s="76">
        <f t="shared" ref="AX73" si="359">$E$3+(AW4*$C72)*(EXP(-EXP($A72-$B72*AX71)))</f>
        <v>7784.262823709053</v>
      </c>
      <c r="AY73" s="54">
        <f t="shared" ref="AY73" si="360">$E$3+(AX4*$C72)*(EXP(-EXP($A72-$B72*AY71)))</f>
        <v>8156.9833698320072</v>
      </c>
      <c r="AZ73" s="54">
        <f t="shared" ref="AZ73" si="361">$E$3+(AY4*$C72)*(EXP(-EXP($A72-$B72*AZ71)))</f>
        <v>8531.0348377223381</v>
      </c>
      <c r="BA73" s="54">
        <f t="shared" ref="BA73" si="362">$E$3+(AZ4*$C72)*(EXP(-EXP($A72-$B72*BA71)))</f>
        <v>8905.8796241147975</v>
      </c>
      <c r="BB73" s="54">
        <f t="shared" ref="BB73" si="363">$E$3+(BA4*$C72)*(EXP(-EXP($A72-$B72*BB71)))</f>
        <v>9281.0161778508846</v>
      </c>
      <c r="BC73" s="54">
        <f t="shared" ref="BC73" si="364">$E$3+(BB4*$C72)*(EXP(-EXP($A72-$B72*BC71)))</f>
        <v>9655.9792486679235</v>
      </c>
      <c r="BD73" s="54">
        <f t="shared" ref="BD73" si="365">$E$3+(BC4*$C72)*(EXP(-EXP($A72-$B72*BD71)))</f>
        <v>10030.339746733793</v>
      </c>
      <c r="BE73" s="54">
        <f t="shared" ref="BE73" si="366">$E$3+(BD4*$C72)*(EXP(-EXP($A72-$B72*BE71)))</f>
        <v>10403.704266822037</v>
      </c>
      <c r="BF73" s="54">
        <f t="shared" ref="BF73" si="367">$E$3+(BE4*$C72)*(EXP(-EXP($A72-$B72*BF71)))</f>
        <v>10775.714328218706</v>
      </c>
      <c r="BG73" s="54">
        <f t="shared" ref="BG73" si="368">$E$3+(BF4*$C72)*(EXP(-EXP($A72-$B72*BG71)))</f>
        <v>11146.045378111403</v>
      </c>
      <c r="BH73" s="76">
        <f t="shared" ref="BH73" si="369">$E$3+(BG4*$C72)*(EXP(-EXP($A72-$B72*BH71)))</f>
        <v>11514.405602522098</v>
      </c>
    </row>
    <row r="74" spans="1:60" ht="15.75" thickBot="1" x14ac:dyDescent="0.3">
      <c r="A74" s="13" t="s">
        <v>69</v>
      </c>
      <c r="B74" s="17">
        <f>AX73</f>
        <v>7784.262823709053</v>
      </c>
      <c r="C74" s="73">
        <f>AX73/$AX$4</f>
        <v>0.19748755450695238</v>
      </c>
      <c r="D74" s="4" t="s">
        <v>9</v>
      </c>
      <c r="E74" s="5">
        <f>SUM(F74:AF74)</f>
        <v>8774.4543124216088</v>
      </c>
      <c r="F74" s="3">
        <f>(F73-F$3)^2</f>
        <v>19.035198685463904</v>
      </c>
      <c r="G74" s="3">
        <f t="shared" ref="G74:AF74" si="370">(G73-G$3)^2</f>
        <v>18.061183296502527</v>
      </c>
      <c r="H74" s="3">
        <f t="shared" si="370"/>
        <v>17.31742431453787</v>
      </c>
      <c r="I74" s="3">
        <f t="shared" si="370"/>
        <v>17.117539394214713</v>
      </c>
      <c r="J74" s="3">
        <f t="shared" si="370"/>
        <v>1.2249836387922468</v>
      </c>
      <c r="K74" s="3">
        <f t="shared" si="370"/>
        <v>13.380942187204175</v>
      </c>
      <c r="L74" s="3">
        <f t="shared" si="370"/>
        <v>4.4612262347555696</v>
      </c>
      <c r="M74" s="3">
        <f t="shared" si="370"/>
        <v>52.367057775273445</v>
      </c>
      <c r="N74" s="3">
        <f t="shared" si="370"/>
        <v>27.096392373782685</v>
      </c>
      <c r="O74" s="3">
        <f t="shared" si="370"/>
        <v>133.1351101479973</v>
      </c>
      <c r="P74" s="3">
        <f t="shared" si="370"/>
        <v>192.05914675452911</v>
      </c>
      <c r="Q74" s="3">
        <f t="shared" si="370"/>
        <v>189.09274535445422</v>
      </c>
      <c r="R74" s="3">
        <f t="shared" si="370"/>
        <v>86.79636224851005</v>
      </c>
      <c r="S74" s="3">
        <f t="shared" si="370"/>
        <v>61.751756723870834</v>
      </c>
      <c r="T74" s="3">
        <f t="shared" si="370"/>
        <v>2.2179930539292667</v>
      </c>
      <c r="U74" s="3">
        <f t="shared" si="370"/>
        <v>375.6746939662699</v>
      </c>
      <c r="V74" s="3">
        <f t="shared" si="370"/>
        <v>618.18253888126242</v>
      </c>
      <c r="W74" s="3">
        <f t="shared" si="370"/>
        <v>1145.4231141498897</v>
      </c>
      <c r="X74" s="3">
        <f t="shared" si="370"/>
        <v>17.09020658060156</v>
      </c>
      <c r="Y74" s="3">
        <f t="shared" si="370"/>
        <v>7.8897851257987411E-3</v>
      </c>
      <c r="Z74" s="3">
        <f t="shared" si="370"/>
        <v>14.414119011298546</v>
      </c>
      <c r="AA74" s="3">
        <f t="shared" si="370"/>
        <v>739.89849019447217</v>
      </c>
      <c r="AB74" s="46">
        <f t="shared" si="370"/>
        <v>51.778980945899896</v>
      </c>
      <c r="AC74" s="47">
        <f t="shared" si="370"/>
        <v>1066.7258156491037</v>
      </c>
      <c r="AD74" s="47">
        <f t="shared" si="370"/>
        <v>2508.9749809931764</v>
      </c>
      <c r="AE74" s="47">
        <f t="shared" si="370"/>
        <v>26.801557750188305</v>
      </c>
      <c r="AF74" s="48">
        <f t="shared" si="370"/>
        <v>1374.3668623305027</v>
      </c>
    </row>
    <row r="75" spans="1:60" ht="15.75" thickBot="1" x14ac:dyDescent="0.3">
      <c r="A75" s="13" t="s">
        <v>70</v>
      </c>
      <c r="B75" s="66">
        <f>BH73</f>
        <v>11514.405602522098</v>
      </c>
      <c r="C75" s="75">
        <f>BH73/$BH$4</f>
        <v>0.25383342997197605</v>
      </c>
      <c r="D75" s="4" t="s">
        <v>10</v>
      </c>
      <c r="E75" s="5">
        <f>SUM(F75:AF75)</f>
        <v>339.54835446051277</v>
      </c>
      <c r="F75">
        <f>SQRT(F74)</f>
        <v>4.3629346414384784</v>
      </c>
      <c r="G75">
        <f t="shared" ref="G75:AF75" si="371">SQRT(G74)</f>
        <v>4.2498450908830225</v>
      </c>
      <c r="H75">
        <f t="shared" si="371"/>
        <v>4.1614209489713812</v>
      </c>
      <c r="I75">
        <f t="shared" si="371"/>
        <v>4.1373348177558356</v>
      </c>
      <c r="J75">
        <f t="shared" si="371"/>
        <v>1.106789789794</v>
      </c>
      <c r="K75">
        <f t="shared" si="371"/>
        <v>3.6579970184793993</v>
      </c>
      <c r="L75">
        <f t="shared" si="371"/>
        <v>2.1121615077345695</v>
      </c>
      <c r="M75">
        <f t="shared" si="371"/>
        <v>7.2365086730600581</v>
      </c>
      <c r="N75">
        <f t="shared" si="371"/>
        <v>5.205419519479932</v>
      </c>
      <c r="O75">
        <f t="shared" si="371"/>
        <v>11.538418875565114</v>
      </c>
      <c r="P75">
        <f t="shared" si="371"/>
        <v>13.858540570872862</v>
      </c>
      <c r="Q75">
        <f t="shared" si="371"/>
        <v>13.751099787088094</v>
      </c>
      <c r="R75">
        <f t="shared" si="371"/>
        <v>9.3164565285579499</v>
      </c>
      <c r="S75">
        <f t="shared" si="371"/>
        <v>7.8582285996190535</v>
      </c>
      <c r="T75">
        <f t="shared" si="371"/>
        <v>1.4892928032892883</v>
      </c>
      <c r="U75">
        <f t="shared" si="371"/>
        <v>19.382329425697776</v>
      </c>
      <c r="V75">
        <f t="shared" si="371"/>
        <v>24.863276913578034</v>
      </c>
      <c r="W75">
        <f t="shared" si="371"/>
        <v>33.844100137984015</v>
      </c>
      <c r="X75">
        <f t="shared" si="371"/>
        <v>4.1340303071701783</v>
      </c>
      <c r="Y75">
        <f t="shared" si="371"/>
        <v>8.8824462428988227E-2</v>
      </c>
      <c r="Z75">
        <f t="shared" si="371"/>
        <v>3.7965930794988481</v>
      </c>
      <c r="AA75">
        <f t="shared" si="371"/>
        <v>27.201075166148712</v>
      </c>
      <c r="AB75" s="43">
        <f t="shared" si="371"/>
        <v>7.1957613180190947</v>
      </c>
      <c r="AC75" s="44">
        <f t="shared" si="371"/>
        <v>32.660768754717083</v>
      </c>
      <c r="AD75" s="44">
        <f t="shared" si="371"/>
        <v>50.089669403911785</v>
      </c>
      <c r="AE75" s="44">
        <f t="shared" si="371"/>
        <v>5.1770220928819981</v>
      </c>
      <c r="AF75" s="45">
        <f t="shared" si="371"/>
        <v>37.072454225887213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2.6700202178170933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9.4816004819682007</v>
      </c>
      <c r="K82">
        <f t="shared" si="372"/>
        <v>12.415628354370284</v>
      </c>
      <c r="L82">
        <f t="shared" si="372"/>
        <v>15.988265807543577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-11003.016313156582</v>
      </c>
    </row>
    <row r="83" spans="1:60" ht="15.75" thickBot="1" x14ac:dyDescent="0.3">
      <c r="A83" s="13" t="s">
        <v>68</v>
      </c>
      <c r="B83" s="65">
        <f>AN83</f>
        <v>4239.2062525824622</v>
      </c>
      <c r="C83" s="74">
        <f>AN83/$AN$4</f>
        <v>0.12665351798606667</v>
      </c>
      <c r="D83" s="4" t="s">
        <v>8</v>
      </c>
      <c r="F83" s="12">
        <f>$E$3+($C82/($C82+E5))*E4*(EXP(-EXP($A82-$B82*F81)))</f>
        <v>13.461715474678943</v>
      </c>
      <c r="G83" s="12">
        <f>$E$3+($C82/($C82+F5))*F4*(EXP(-EXP($A82-$B82*G81)))</f>
        <v>16.131735692496036</v>
      </c>
      <c r="H83" s="12">
        <f>$E$3+($C82/($C82+G5))*G4*(EXP(-EXP($A82-$B82*H81)))</f>
        <v>19.911313698593844</v>
      </c>
      <c r="I83" s="12">
        <f t="shared" ref="I83:AF83" si="401">$E$3+($C82/($C82+H5))*H4*(EXP(-EXP($A82-$B82*I81)))</f>
        <v>25.148735506097402</v>
      </c>
      <c r="J83" s="12">
        <f t="shared" si="401"/>
        <v>32.262371001283888</v>
      </c>
      <c r="K83" s="12">
        <f t="shared" si="401"/>
        <v>41.743971483252089</v>
      </c>
      <c r="L83" s="12">
        <f t="shared" si="401"/>
        <v>54.159599837622373</v>
      </c>
      <c r="M83" s="12">
        <f t="shared" si="401"/>
        <v>70.14786564516595</v>
      </c>
      <c r="N83" s="12">
        <f t="shared" si="401"/>
        <v>90.415276272091205</v>
      </c>
      <c r="O83" s="12">
        <f t="shared" si="401"/>
        <v>115.72867076531307</v>
      </c>
      <c r="P83" s="12">
        <f t="shared" si="401"/>
        <v>146.90486361655172</v>
      </c>
      <c r="Q83" s="12">
        <f t="shared" si="401"/>
        <v>184.7977779208336</v>
      </c>
      <c r="R83" s="12">
        <f t="shared" si="401"/>
        <v>230.28348137257407</v>
      </c>
      <c r="S83" s="12">
        <f t="shared" si="401"/>
        <v>284.24364546466899</v>
      </c>
      <c r="T83" s="12">
        <f t="shared" si="401"/>
        <v>347.54802252720447</v>
      </c>
      <c r="U83" s="12">
        <f t="shared" si="401"/>
        <v>421.03657413933308</v>
      </c>
      <c r="V83" s="12">
        <f t="shared" si="401"/>
        <v>505.50188802652565</v>
      </c>
      <c r="W83" s="12">
        <f t="shared" si="401"/>
        <v>601.67249127850073</v>
      </c>
      <c r="X83" s="12">
        <f t="shared" si="401"/>
        <v>710.19760994936769</v>
      </c>
      <c r="Y83" s="12">
        <f t="shared" si="401"/>
        <v>831.63384451076865</v>
      </c>
      <c r="Z83" s="12">
        <f t="shared" si="401"/>
        <v>966.4341336459438</v>
      </c>
      <c r="AA83" s="12">
        <f t="shared" si="401"/>
        <v>1114.9392721365191</v>
      </c>
      <c r="AB83" s="52">
        <f t="shared" si="401"/>
        <v>1277.3721385049303</v>
      </c>
      <c r="AC83" s="53">
        <f t="shared" si="401"/>
        <v>1453.8346804342038</v>
      </c>
      <c r="AD83" s="53">
        <f t="shared" si="401"/>
        <v>1644.3076057377957</v>
      </c>
      <c r="AE83" s="53">
        <f t="shared" si="401"/>
        <v>1848.6526377190767</v>
      </c>
      <c r="AF83" s="54">
        <f t="shared" si="401"/>
        <v>2066.6171189746947</v>
      </c>
      <c r="AG83" s="54">
        <f t="shared" ref="AG83" si="402">$E$3+($C82/($C82+AF5))*AF4*(EXP(-EXP($A82-$B82*AG81)))</f>
        <v>2297.8406888015029</v>
      </c>
      <c r="AH83" s="54">
        <f t="shared" ref="AH83" si="403">$E$3+($C82/($C82+AG5))*AG4*(EXP(-EXP($A82-$B82*AH81)))</f>
        <v>2593.2598078365013</v>
      </c>
      <c r="AI83" s="54">
        <f t="shared" ref="AI83" si="404">$E$3+($C82/($C82+AH5))*AH4*(EXP(-EXP($A82-$B82*AI81)))</f>
        <v>2798.1371516681511</v>
      </c>
      <c r="AJ83" s="54">
        <f t="shared" ref="AJ83" si="405">$E$3+($C82/($C82+AI5))*AI4*(EXP(-EXP($A82-$B82*AJ81)))</f>
        <v>3066.0334258641683</v>
      </c>
      <c r="AK83" s="54">
        <f t="shared" ref="AK83" si="406">$E$3+($C82/($C82+AJ5))*AJ4*(EXP(-EXP($A82-$B82*AK81)))</f>
        <v>3344.8580761831513</v>
      </c>
      <c r="AL83" s="54">
        <f t="shared" ref="AL83" si="407">$E$3+($C82/($C82+AK5))*AK4*(EXP(-EXP($A82-$B82*AL81)))</f>
        <v>3633.861735951913</v>
      </c>
      <c r="AM83" s="54">
        <f t="shared" ref="AM83" si="408">$E$3+($C82/($C82+AL5))*AL4*(EXP(-EXP($A82-$B82*AM81)))</f>
        <v>3932.2521955523894</v>
      </c>
      <c r="AN83" s="76">
        <f t="shared" ref="AN83" si="409">$E$3+($C82/($C82+AM5))*AM4*(EXP(-EXP($A82-$B82*AN81)))</f>
        <v>4239.2062525824622</v>
      </c>
      <c r="AO83" s="54">
        <f t="shared" ref="AO83" si="410">$E$3+($C82/($C82+AN5))*AN4*(EXP(-EXP($A82-$B82*AO81)))</f>
        <v>4553.881112785105</v>
      </c>
      <c r="AP83" s="54">
        <f t="shared" ref="AP83" si="411">$E$3+($C82/($C82+AO5))*AO4*(EXP(-EXP($A82-$B82*AP81)))</f>
        <v>4875.4251430127088</v>
      </c>
      <c r="AQ83" s="54">
        <f t="shared" ref="AQ83" si="412">$E$3+($C82/($C82+AP5))*AP4*(EXP(-EXP($A82-$B82*AQ81)))</f>
        <v>5202.9878188142475</v>
      </c>
      <c r="AR83" s="54">
        <f t="shared" ref="AR83" si="413">$E$3+($C82/($C82+AQ5))*AQ4*(EXP(-EXP($A82-$B82*AR81)))</f>
        <v>5535.7287497767129</v>
      </c>
      <c r="AS83" s="54">
        <f t="shared" ref="AS83" si="414">$E$3+($C82/($C82+AR5))*AR4*(EXP(-EXP($A82-$B82*AS81)))</f>
        <v>5872.825704150272</v>
      </c>
      <c r="AT83" s="54">
        <f t="shared" ref="AT83" si="415">$E$3+($C82/($C82+AS5))*AS4*(EXP(-EXP($A82-$B82*AT81)))</f>
        <v>6213.4815894917438</v>
      </c>
      <c r="AU83" s="54">
        <f t="shared" ref="AU83" si="416">$E$3+($C82/($C82+AT5))*AT4*(EXP(-EXP($A82-$B82*AU81)))</f>
        <v>6556.9303773361462</v>
      </c>
      <c r="AV83" s="54">
        <f t="shared" ref="AV83" si="417">$E$3+($C82/($C82+AU5))*AU4*(EXP(-EXP($A82-$B82*AV81)))</f>
        <v>6902.4419868073837</v>
      </c>
      <c r="AW83" s="54">
        <f t="shared" ref="AW83" si="418">$E$3+($C82/($C82+AV5))*AV4*(EXP(-EXP($A82-$B82*AW81)))</f>
        <v>7249.3261644098657</v>
      </c>
      <c r="AX83" s="76">
        <f t="shared" ref="AX83" si="419">$E$3+($C82/($C82+AW5))*AW4*(EXP(-EXP($A82-$B82*AX81)))</f>
        <v>7596.935415030759</v>
      </c>
      <c r="AY83" s="54">
        <f t="shared" ref="AY83" si="420">$E$3+($C82/($C82+AX5))*AX4*(EXP(-EXP($A82-$B82*AY81)))</f>
        <v>7944.6670526194639</v>
      </c>
      <c r="AZ83" s="54">
        <f t="shared" ref="AZ83" si="421">$E$3+($C82/($C82+AY5))*AY4*(EXP(-EXP($A82-$B82*AZ81)))</f>
        <v>8291.9644484228265</v>
      </c>
      <c r="BA83" s="54">
        <f t="shared" ref="BA83" si="422">$E$3+($C82/($C82+AZ5))*AZ4*(EXP(-EXP($A82-$B82*BA81)))</f>
        <v>8638.3175604555508</v>
      </c>
      <c r="BB83" s="54">
        <f t="shared" ref="BB83" si="423">$E$3+($C82/($C82+BA5))*BA4*(EXP(-EXP($A82-$B82*BB81)))</f>
        <v>8983.2628305426169</v>
      </c>
      <c r="BC83" s="54">
        <f t="shared" ref="BC83" si="424">$E$3+($C82/($C82+BB5))*BB4*(EXP(-EXP($A82-$B82*BC81)))</f>
        <v>9326.3825352752101</v>
      </c>
      <c r="BD83" s="54">
        <f t="shared" ref="BD83" si="425">$E$3+($C82/($C82+BC5))*BC4*(EXP(-EXP($A82-$B82*BD81)))</f>
        <v>9667.303675061994</v>
      </c>
      <c r="BE83" s="54">
        <f t="shared" ref="BE83" si="426">$E$3+($C82/($C82+BD5))*BD4*(EXP(-EXP($A82-$B82*BE81)))</f>
        <v>10005.696481598823</v>
      </c>
      <c r="BF83" s="54">
        <f t="shared" ref="BF83" si="427">$E$3+($C82/($C82+BE5))*BE4*(EXP(-EXP($A82-$B82*BF81)))</f>
        <v>10341.272618957099</v>
      </c>
      <c r="BG83" s="54">
        <f t="shared" ref="BG83" si="428">$E$3+($C82/($C82+BF5))*BF4*(EXP(-EXP($A82-$B82*BG81)))</f>
        <v>10673.783147483744</v>
      </c>
      <c r="BH83" s="76">
        <f t="shared" ref="BH83" si="429">$E$3+($C82/($C82+BG5))*BG4*(EXP(-EXP($A82-$B82*BH81)))</f>
        <v>11003.016313156582</v>
      </c>
    </row>
    <row r="84" spans="1:60" ht="15.75" thickBot="1" x14ac:dyDescent="0.3">
      <c r="A84" s="13" t="s">
        <v>69</v>
      </c>
      <c r="B84" s="17">
        <f>AX83</f>
        <v>7596.935415030759</v>
      </c>
      <c r="C84" s="73">
        <f>AX83/$AX$4</f>
        <v>0.19273503873637446</v>
      </c>
      <c r="D84" s="4" t="s">
        <v>9</v>
      </c>
      <c r="E84" s="5">
        <f>SUM(F84:AF84)</f>
        <v>8856.5490353308833</v>
      </c>
      <c r="F84" s="3">
        <f>(F83-F$3)^2</f>
        <v>18.029491014374994</v>
      </c>
      <c r="G84" s="3">
        <f t="shared" ref="G84:AF84" si="430">(G83-G$3)^2</f>
        <v>16.838870011218244</v>
      </c>
      <c r="H84" s="3">
        <f t="shared" si="430"/>
        <v>15.856749525657593</v>
      </c>
      <c r="I84" s="3">
        <f t="shared" si="430"/>
        <v>15.380809372390395</v>
      </c>
      <c r="J84" s="3">
        <f t="shared" si="430"/>
        <v>0.72715687440154197</v>
      </c>
      <c r="K84" s="3">
        <f t="shared" si="430"/>
        <v>11.315668719434608</v>
      </c>
      <c r="L84" s="3">
        <f t="shared" si="430"/>
        <v>3.1602896488941141</v>
      </c>
      <c r="M84" s="3">
        <f t="shared" si="430"/>
        <v>47.103045406087375</v>
      </c>
      <c r="N84" s="3">
        <f t="shared" si="430"/>
        <v>23.0092263909625</v>
      </c>
      <c r="O84" s="3">
        <f t="shared" si="430"/>
        <v>123.23066824038493</v>
      </c>
      <c r="P84" s="3">
        <f t="shared" si="430"/>
        <v>179.61492894443089</v>
      </c>
      <c r="Q84" s="3">
        <f t="shared" si="430"/>
        <v>176.61006745757624</v>
      </c>
      <c r="R84" s="3">
        <f t="shared" si="430"/>
        <v>78.6404302655816</v>
      </c>
      <c r="S84" s="3">
        <f t="shared" si="430"/>
        <v>55.435230774585357</v>
      </c>
      <c r="T84" s="3">
        <f t="shared" si="430"/>
        <v>1.2969399451725707</v>
      </c>
      <c r="U84" s="3">
        <f t="shared" si="430"/>
        <v>385.78515759125429</v>
      </c>
      <c r="V84" s="3">
        <f t="shared" si="430"/>
        <v>625.07782693601939</v>
      </c>
      <c r="W84" s="3">
        <f t="shared" si="430"/>
        <v>1144.817003670717</v>
      </c>
      <c r="X84" s="3">
        <f t="shared" si="430"/>
        <v>18.568271174823241</v>
      </c>
      <c r="Y84" s="3">
        <f t="shared" si="430"/>
        <v>6.6474195137144615E-2</v>
      </c>
      <c r="Z84" s="3">
        <f t="shared" si="430"/>
        <v>18.488761012493487</v>
      </c>
      <c r="AA84" s="3">
        <f t="shared" si="430"/>
        <v>706.75420471782854</v>
      </c>
      <c r="AB84" s="46">
        <f t="shared" si="430"/>
        <v>61.51980491869449</v>
      </c>
      <c r="AC84" s="47">
        <f t="shared" si="430"/>
        <v>1102.9515251094026</v>
      </c>
      <c r="AD84" s="47">
        <f t="shared" si="430"/>
        <v>2535.5903479161939</v>
      </c>
      <c r="AE84" s="47">
        <f t="shared" si="430"/>
        <v>29.730395761453387</v>
      </c>
      <c r="AF84" s="48">
        <f t="shared" si="430"/>
        <v>1460.9496897357128</v>
      </c>
    </row>
    <row r="85" spans="1:60" ht="15.75" thickBot="1" x14ac:dyDescent="0.3">
      <c r="A85" s="13" t="s">
        <v>70</v>
      </c>
      <c r="B85" s="66">
        <f>BH83</f>
        <v>11003.016313156582</v>
      </c>
      <c r="C85" s="75">
        <f>BH83/$BH$4</f>
        <v>0.24255992599343396</v>
      </c>
      <c r="D85" s="4" t="s">
        <v>10</v>
      </c>
      <c r="E85" s="5">
        <f>SUM(F85:AF85)</f>
        <v>338.16601371747794</v>
      </c>
      <c r="F85">
        <f>SQRT(F84)</f>
        <v>4.2461148140829863</v>
      </c>
      <c r="G85">
        <f t="shared" ref="G85:AF85" si="431">SQRT(G84)</f>
        <v>4.1035192227182566</v>
      </c>
      <c r="H85">
        <f t="shared" si="431"/>
        <v>3.9820534307888931</v>
      </c>
      <c r="I85">
        <f t="shared" si="431"/>
        <v>3.9218374994880136</v>
      </c>
      <c r="J85">
        <f t="shared" si="431"/>
        <v>0.85273493795055799</v>
      </c>
      <c r="K85">
        <f t="shared" si="431"/>
        <v>3.3638770369076525</v>
      </c>
      <c r="L85">
        <f t="shared" si="431"/>
        <v>1.7777203517128655</v>
      </c>
      <c r="M85">
        <f t="shared" si="431"/>
        <v>6.8631658442796919</v>
      </c>
      <c r="N85">
        <f t="shared" si="431"/>
        <v>4.7967933446170576</v>
      </c>
      <c r="O85">
        <f t="shared" si="431"/>
        <v>11.100930962778975</v>
      </c>
      <c r="P85">
        <f t="shared" si="431"/>
        <v>13.402049430756136</v>
      </c>
      <c r="Q85">
        <f t="shared" si="431"/>
        <v>13.289472053380308</v>
      </c>
      <c r="R85">
        <f t="shared" si="431"/>
        <v>8.8679439705932737</v>
      </c>
      <c r="S85">
        <f t="shared" si="431"/>
        <v>7.4454839180932595</v>
      </c>
      <c r="T85">
        <f t="shared" si="431"/>
        <v>1.1388327116712844</v>
      </c>
      <c r="U85">
        <f t="shared" si="431"/>
        <v>19.641414348036506</v>
      </c>
      <c r="V85">
        <f t="shared" si="431"/>
        <v>25.001556490267149</v>
      </c>
      <c r="W85">
        <f t="shared" si="431"/>
        <v>33.835144504948062</v>
      </c>
      <c r="X85">
        <f t="shared" si="431"/>
        <v>4.30909168791095</v>
      </c>
      <c r="Y85">
        <f t="shared" si="431"/>
        <v>0.2578259008267878</v>
      </c>
      <c r="Z85">
        <f t="shared" si="431"/>
        <v>4.2998559292717573</v>
      </c>
      <c r="AA85">
        <f t="shared" si="431"/>
        <v>26.584849157326971</v>
      </c>
      <c r="AB85" s="43">
        <f t="shared" si="431"/>
        <v>7.8434561845333519</v>
      </c>
      <c r="AC85" s="44">
        <f t="shared" si="431"/>
        <v>33.210714010833954</v>
      </c>
      <c r="AD85" s="44">
        <f t="shared" si="431"/>
        <v>50.354645743130732</v>
      </c>
      <c r="AE85" s="44">
        <f t="shared" si="431"/>
        <v>5.4525586435593141</v>
      </c>
      <c r="AF85" s="45">
        <f t="shared" si="431"/>
        <v>38.222371587013185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56FE-FC0E-4E24-B665-F4F8A385FC84}">
  <dimension ref="A1"/>
  <sheetViews>
    <sheetView topLeftCell="A37"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2024-02-03T09:16:25Z</dcterms:modified>
</cp:coreProperties>
</file>