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AA55" i="1"/>
  <c r="AA56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<sst xmlns="http://schemas.openxmlformats.org/spreadsheetml/2006/main" count="307" uniqueCount="74">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</sst>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117.8</c:v>
                </c:pt>
                <c:pt idx="1">
                  <c:v>176.9</c:v>
                </c:pt>
                <c:pt idx="2">
                  <c:v>224</c:v>
                </c:pt>
                <c:pt idx="3">
                  <c:v>261.10000000000002</c:v>
                </c:pt>
                <c:pt idx="4">
                  <c:v>327</c:v>
                </c:pt>
                <c:pt idx="5">
                  <c:v>427.71600000000001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449.383839963198</c:v>
                </c:pt>
                <c:pt idx="1">
                  <c:v>543.56290361452852</c:v>
                </c:pt>
                <c:pt idx="2">
                  <c:v>650.36494959294737</c:v>
                </c:pt>
                <c:pt idx="3">
                  <c:v>768.56710500373515</c:v>
                </c:pt>
                <c:pt idx="4">
                  <c:v>895.7747625139292</c:v>
                </c:pt>
                <c:pt idx="5">
                  <c:v>1028.4349419532027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407.72351875558832</c:v>
                </c:pt>
                <c:pt idx="1">
                  <c:v>499.25948970525019</c:v>
                </c:pt>
                <c:pt idx="2">
                  <c:v>606.07027897227772</c:v>
                </c:pt>
                <c:pt idx="3">
                  <c:v>727.36947986874566</c:v>
                </c:pt>
                <c:pt idx="4">
                  <c:v>860.59201818316171</c:v>
                </c:pt>
                <c:pt idx="5">
                  <c:v>1008.0009667771316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97.279114964746299</c:v>
                </c:pt>
                <c:pt idx="1">
                  <c:v>156.16741026440448</c:v>
                </c:pt>
                <c:pt idx="2">
                  <c:v>228.26008982878983</c:v>
                </c:pt>
                <c:pt idx="3">
                  <c:v>289.96294470337602</c:v>
                </c:pt>
                <c:pt idx="4">
                  <c:v>338.88774744015865</c:v>
                </c:pt>
                <c:pt idx="5">
                  <c:v>415.72861109138233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0464"/>
        <c:axId val="1627542640"/>
      </c:lineChart>
      <c:catAx>
        <c:axId val="16275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640"/>
        <c:crosses val="autoZero"/>
        <c:auto val="1"/>
        <c:lblAlgn val="ctr"/>
        <c:lblOffset val="100"/>
        <c:noMultiLvlLbl val="0"/>
      </c:catAx>
      <c:valAx>
        <c:axId val="16275426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176.9</c:v>
                </c:pt>
                <c:pt idx="1">
                  <c:v>224</c:v>
                </c:pt>
                <c:pt idx="2">
                  <c:v>261.10000000000002</c:v>
                </c:pt>
                <c:pt idx="3">
                  <c:v>327</c:v>
                </c:pt>
                <c:pt idx="4">
                  <c:v>427.71600000000001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1229.4589754549379</c:v>
                </c:pt>
                <c:pt idx="1">
                  <c:v>1347.0280763267738</c:v>
                </c:pt>
                <c:pt idx="2">
                  <c:v>1454.1052697112016</c:v>
                </c:pt>
                <c:pt idx="3">
                  <c:v>1548.918928626611</c:v>
                </c:pt>
                <c:pt idx="4">
                  <c:v>1630.8027919959109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1251.6169425365665</c:v>
                </c:pt>
                <c:pt idx="1">
                  <c:v>1412.0929994378496</c:v>
                </c:pt>
                <c:pt idx="2">
                  <c:v>1532.6767870532706</c:v>
                </c:pt>
                <c:pt idx="3">
                  <c:v>1617.3883425636102</c:v>
                </c:pt>
                <c:pt idx="4">
                  <c:v>1793.9885725091176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1260.4206624418018</c:v>
                </c:pt>
                <c:pt idx="1">
                  <c:v>1433.810783168778</c:v>
                </c:pt>
                <c:pt idx="2">
                  <c:v>1573.2286759015999</c:v>
                </c:pt>
                <c:pt idx="3">
                  <c:v>1682.299205634258</c:v>
                </c:pt>
                <c:pt idx="4">
                  <c:v>1894.7536360660774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7536"/>
        <c:axId val="1627542096"/>
      </c:lineChart>
      <c:catAx>
        <c:axId val="16275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096"/>
        <c:crosses val="autoZero"/>
        <c:auto val="1"/>
        <c:lblAlgn val="ctr"/>
        <c:lblOffset val="100"/>
        <c:noMultiLvlLbl val="0"/>
      </c:catAx>
      <c:valAx>
        <c:axId val="16275420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176.9</c:v>
                </c:pt>
                <c:pt idx="1">
                  <c:v>224</c:v>
                </c:pt>
                <c:pt idx="2">
                  <c:v>261.10000000000002</c:v>
                </c:pt>
                <c:pt idx="3">
                  <c:v>327</c:v>
                </c:pt>
                <c:pt idx="4">
                  <c:v>427.71600000000001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1270.486158547506</c:v>
                </c:pt>
                <c:pt idx="1">
                  <c:v>1435.688247544155</c:v>
                </c:pt>
                <c:pt idx="2">
                  <c:v>1610.2633796418352</c:v>
                </c:pt>
                <c:pt idx="3">
                  <c:v>1793.4101425569188</c:v>
                </c:pt>
                <c:pt idx="4">
                  <c:v>1984.2455492345814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1282.6650547411698</c:v>
                </c:pt>
                <c:pt idx="1">
                  <c:v>1480.5738828869758</c:v>
                </c:pt>
                <c:pt idx="2">
                  <c:v>1653.1027633192305</c:v>
                </c:pt>
                <c:pt idx="3">
                  <c:v>1803.0344518681668</c:v>
                </c:pt>
                <c:pt idx="4">
                  <c:v>2075.1511216730173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1283.0629243794983</c:v>
                </c:pt>
                <c:pt idx="1">
                  <c:v>1481.4049198085656</c:v>
                </c:pt>
                <c:pt idx="2">
                  <c:v>1654.5311930226655</c:v>
                </c:pt>
                <c:pt idx="3">
                  <c:v>1805.2190528332678</c:v>
                </c:pt>
                <c:pt idx="4">
                  <c:v>2078.4631924132377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1344"/>
        <c:axId val="1627543728"/>
      </c:lineChart>
      <c:catAx>
        <c:axId val="16275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3728"/>
        <c:crosses val="autoZero"/>
        <c:auto val="1"/>
        <c:lblAlgn val="ctr"/>
        <c:lblOffset val="100"/>
        <c:noMultiLvlLbl val="0"/>
      </c:catAx>
      <c:valAx>
        <c:axId val="16275437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9168"/>
        <c:axId val="1627535024"/>
      </c:lineChart>
      <c:catAx>
        <c:axId val="16275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024"/>
        <c:crosses val="autoZero"/>
        <c:auto val="1"/>
        <c:lblAlgn val="ctr"/>
        <c:lblOffset val="100"/>
        <c:noMultiLvlLbl val="0"/>
      </c:catAx>
      <c:valAx>
        <c:axId val="16275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3.0382095676488778</c:v>
                </c:pt>
                <c:pt idx="1">
                  <c:v>6.6959409706093487</c:v>
                </c:pt>
                <c:pt idx="2">
                  <c:v>11.108410623181458</c:v>
                </c:pt>
                <c:pt idx="3">
                  <c:v>16.429489201097169</c:v>
                </c:pt>
                <c:pt idx="4">
                  <c:v>22.843567218427246</c:v>
                </c:pt>
                <c:pt idx="5">
                  <c:v>30.571220293953676</c:v>
                </c:pt>
                <c:pt idx="6">
                  <c:v>39.875747249861249</c:v>
                </c:pt>
                <c:pt idx="7">
                  <c:v>51.070630151906911</c:v>
                </c:pt>
                <c:pt idx="8">
                  <c:v>64.527921012739853</c:v>
                </c:pt>
                <c:pt idx="9">
                  <c:v>80.687485770790403</c:v>
                </c:pt>
                <c:pt idx="10">
                  <c:v>100.06691996513501</c:v>
                </c:pt>
                <c:pt idx="11">
                  <c:v>123.27177663429944</c:v>
                </c:pt>
                <c:pt idx="12">
                  <c:v>151.00549681700474</c:v>
                </c:pt>
                <c:pt idx="13">
                  <c:v>184.07808663543116</c:v>
                </c:pt>
                <c:pt idx="14">
                  <c:v>223.41212453086678</c:v>
                </c:pt>
                <c:pt idx="15">
                  <c:v>270.04409944495546</c:v>
                </c:pt>
                <c:pt idx="16">
                  <c:v>325.11838911277152</c:v>
                </c:pt>
                <c:pt idx="17">
                  <c:v>389.87044194503386</c:v>
                </c:pt>
                <c:pt idx="18">
                  <c:v>465.59504919832665</c:v>
                </c:pt>
                <c:pt idx="19">
                  <c:v>553.59520908948798</c:v>
                </c:pt>
                <c:pt idx="20">
                  <c:v>655.10734066000668</c:v>
                </c:pt>
                <c:pt idx="21">
                  <c:v>771.19997941075235</c:v>
                </c:pt>
                <c:pt idx="22">
                  <c:v>902.64612242800195</c:v>
                </c:pt>
                <c:pt idx="23">
                  <c:v>1049.7745294585256</c:v>
                </c:pt>
                <c:pt idx="24">
                  <c:v>1212.3125572694214</c:v>
                </c:pt>
                <c:pt idx="25">
                  <c:v>1389.2416961901258</c:v>
                </c:pt>
                <c:pt idx="26">
                  <c:v>1578.6948442818125</c:v>
                </c:pt>
                <c:pt idx="27">
                  <c:v>1777.9281796892881</c:v>
                </c:pt>
                <c:pt idx="28">
                  <c:v>1983.3964255055303</c:v>
                </c:pt>
                <c:pt idx="29">
                  <c:v>2190.9456886680005</c:v>
                </c:pt>
                <c:pt idx="30">
                  <c:v>2396.1137171148039</c:v>
                </c:pt>
                <c:pt idx="31">
                  <c:v>2594.49916124116</c:v>
                </c:pt>
                <c:pt idx="32">
                  <c:v>2782.1390623210559</c:v>
                </c:pt>
                <c:pt idx="33">
                  <c:v>2955.8270861676669</c:v>
                </c:pt>
                <c:pt idx="34">
                  <c:v>3113.3182872988318</c:v>
                </c:pt>
                <c:pt idx="35">
                  <c:v>3253.3951462642922</c:v>
                </c:pt>
                <c:pt idx="36">
                  <c:v>3375.8031906428828</c:v>
                </c:pt>
                <c:pt idx="37">
                  <c:v>3481.0906554959051</c:v>
                </c:pt>
                <c:pt idx="38">
                  <c:v>3570.3982677717149</c:v>
                </c:pt>
                <c:pt idx="39">
                  <c:v>3645.2424147138076</c:v>
                </c:pt>
                <c:pt idx="40">
                  <c:v>3707.3229093739069</c:v>
                </c:pt>
                <c:pt idx="41">
                  <c:v>3758.3718414615842</c:v>
                </c:pt>
                <c:pt idx="42">
                  <c:v>3800.0474484583815</c:v>
                </c:pt>
                <c:pt idx="43">
                  <c:v>3833.8686990493443</c:v>
                </c:pt>
                <c:pt idx="44">
                  <c:v>3861.1823119968849</c:v>
                </c:pt>
                <c:pt idx="45">
                  <c:v>3883.1531062004215</c:v>
                </c:pt>
                <c:pt idx="46">
                  <c:v>3900.769558438722</c:v>
                </c:pt>
                <c:pt idx="47">
                  <c:v>3914.8581717793536</c:v>
                </c:pt>
                <c:pt idx="48">
                  <c:v>3926.1020629827781</c:v>
                </c:pt>
                <c:pt idx="49">
                  <c:v>3935.060730875683</c:v>
                </c:pt>
                <c:pt idx="50">
                  <c:v>3942.1891613892335</c:v>
                </c:pt>
                <c:pt idx="51">
                  <c:v>3947.8552705761422</c:v>
                </c:pt>
                <c:pt idx="52">
                  <c:v>3952.355246443477</c:v>
                </c:pt>
                <c:pt idx="53">
                  <c:v>3955.926696490988</c:v>
                </c:pt>
                <c:pt idx="54">
                  <c:v>3958.7597052330166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2.477032912634705</c:v>
                </c:pt>
                <c:pt idx="1">
                  <c:v>5.5871120703199493</c:v>
                </c:pt>
                <c:pt idx="2">
                  <c:v>9.4711805361685908</c:v>
                </c:pt>
                <c:pt idx="3">
                  <c:v>14.290345462802843</c:v>
                </c:pt>
                <c:pt idx="4">
                  <c:v>20.238015459860826</c:v>
                </c:pt>
                <c:pt idx="5">
                  <c:v>27.545848003250896</c:v>
                </c:pt>
                <c:pt idx="6">
                  <c:v>36.490561695117734</c:v>
                </c:pt>
                <c:pt idx="7">
                  <c:v>47.401634263503176</c:v>
                </c:pt>
                <c:pt idx="8">
                  <c:v>60.669850325838617</c:v>
                </c:pt>
                <c:pt idx="9">
                  <c:v>76.756574141944455</c:v>
                </c:pt>
                <c:pt idx="10">
                  <c:v>96.203490838554259</c:v>
                </c:pt>
                <c:pt idx="11">
                  <c:v>119.6423722956003</c:v>
                </c:pt>
                <c:pt idx="12">
                  <c:v>147.80416813382527</c:v>
                </c:pt>
                <c:pt idx="13">
                  <c:v>181.52638751866709</c:v>
                </c:pt>
                <c:pt idx="14">
                  <c:v>221.75732054304186</c:v>
                </c:pt>
                <c:pt idx="15">
                  <c:v>269.55516062141572</c:v>
                </c:pt>
                <c:pt idx="16">
                  <c:v>326.0795699812511</c:v>
                </c:pt>
                <c:pt idx="17">
                  <c:v>392.57275855765772</c:v>
                </c:pt>
                <c:pt idx="18">
                  <c:v>470.32685897792283</c:v>
                </c:pt>
                <c:pt idx="19">
                  <c:v>560.63448164159922</c:v>
                </c:pt>
                <c:pt idx="20">
                  <c:v>664.72009288920299</c:v>
                </c:pt>
                <c:pt idx="21">
                  <c:v>783.65157275419142</c:v>
                </c:pt>
                <c:pt idx="22">
                  <c:v>918.23421588224892</c:v>
                </c:pt>
                <c:pt idx="23">
                  <c:v>1068.893574488487</c:v>
                </c:pt>
                <c:pt idx="24">
                  <c:v>1235.5585437154421</c:v>
                </c:pt>
                <c:pt idx="25">
                  <c:v>1417.5610253822747</c:v>
                </c:pt>
                <c:pt idx="26">
                  <c:v>1613.5718423754502</c:v>
                </c:pt>
                <c:pt idx="27">
                  <c:v>1821.5924415486359</c:v>
                </c:pt>
                <c:pt idx="28">
                  <c:v>2042.6190829294619</c:v>
                </c:pt>
                <c:pt idx="29">
                  <c:v>2266.3732627221298</c:v>
                </c:pt>
                <c:pt idx="30">
                  <c:v>2493.036312302806</c:v>
                </c:pt>
                <c:pt idx="31">
                  <c:v>2719.2278202096149</c:v>
                </c:pt>
                <c:pt idx="32">
                  <c:v>2941.7799583850037</c:v>
                </c:pt>
                <c:pt idx="33">
                  <c:v>3157.9466965842353</c:v>
                </c:pt>
                <c:pt idx="34">
                  <c:v>3365.5519181391142</c:v>
                </c:pt>
                <c:pt idx="35">
                  <c:v>3563.0620387804752</c:v>
                </c:pt>
                <c:pt idx="36">
                  <c:v>3749.5845206121771</c:v>
                </c:pt>
                <c:pt idx="37">
                  <c:v>3924.8064519549589</c:v>
                </c:pt>
                <c:pt idx="38">
                  <c:v>4088.8942823734128</c:v>
                </c:pt>
                <c:pt idx="39">
                  <c:v>4242.3765618219531</c:v>
                </c:pt>
                <c:pt idx="40">
                  <c:v>4386.0277779748731</c:v>
                </c:pt>
                <c:pt idx="41">
                  <c:v>4520.7655001991352</c:v>
                </c:pt>
                <c:pt idx="42">
                  <c:v>4647.5670968187751</c:v>
                </c:pt>
                <c:pt idx="43">
                  <c:v>4767.4075496557462</c:v>
                </c:pt>
                <c:pt idx="44">
                  <c:v>4881.2167778247858</c:v>
                </c:pt>
                <c:pt idx="45">
                  <c:v>4989.8532719232908</c:v>
                </c:pt>
                <c:pt idx="46">
                  <c:v>5094.0903426053865</c:v>
                </c:pt>
                <c:pt idx="47">
                  <c:v>5194.6114797290247</c:v>
                </c:pt>
                <c:pt idx="48">
                  <c:v>5292.0118530359323</c:v>
                </c:pt>
                <c:pt idx="49">
                  <c:v>5386.8036267416128</c:v>
                </c:pt>
                <c:pt idx="50">
                  <c:v>5479.4233723118086</c:v>
                </c:pt>
                <c:pt idx="51">
                  <c:v>5570.2403825424663</c:v>
                </c:pt>
                <c:pt idx="52">
                  <c:v>5659.5650976780034</c:v>
                </c:pt>
                <c:pt idx="53">
                  <c:v>5747.6571568973159</c:v>
                </c:pt>
                <c:pt idx="54">
                  <c:v>5834.7328027960393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1.8018928960687943</c:v>
                </c:pt>
                <c:pt idx="1">
                  <c:v>4.1864411116529787</c:v>
                </c:pt>
                <c:pt idx="2">
                  <c:v>7.3038292592240923</c:v>
                </c:pt>
                <c:pt idx="3">
                  <c:v>11.327971447491176</c:v>
                </c:pt>
                <c:pt idx="4">
                  <c:v>16.469376875558041</c:v>
                </c:pt>
                <c:pt idx="5">
                  <c:v>22.981884143721089</c:v>
                </c:pt>
                <c:pt idx="6">
                  <c:v>31.170286267786139</c:v>
                </c:pt>
                <c:pt idx="7">
                  <c:v>41.398813823602168</c:v>
                </c:pt>
                <c:pt idx="8">
                  <c:v>54.100360484994624</c:v>
                </c:pt>
                <c:pt idx="9">
                  <c:v>69.786215096654402</c:v>
                </c:pt>
                <c:pt idx="10">
                  <c:v>89.055898738745242</c:v>
                </c:pt>
                <c:pt idx="11">
                  <c:v>112.60648668163115</c:v>
                </c:pt>
                <c:pt idx="12">
                  <c:v>141.24052034913916</c:v>
                </c:pt>
                <c:pt idx="13">
                  <c:v>175.87128815637175</c:v>
                </c:pt>
                <c:pt idx="14">
                  <c:v>217.52389500373036</c:v>
                </c:pt>
                <c:pt idx="15">
                  <c:v>267.33018803853514</c:v>
                </c:pt>
                <c:pt idx="16">
                  <c:v>326.51532942641626</c:v>
                </c:pt>
                <c:pt idx="17">
                  <c:v>396.37370769041661</c:v>
                </c:pt>
                <c:pt idx="18">
                  <c:v>478.23209287069994</c:v>
                </c:pt>
                <c:pt idx="19">
                  <c:v>573.39862143136122</c:v>
                </c:pt>
                <c:pt idx="20">
                  <c:v>683.09748415464185</c:v>
                </c:pt>
                <c:pt idx="21">
                  <c:v>808.39115268296405</c:v>
                </c:pt>
                <c:pt idx="22">
                  <c:v>950.09453934633768</c:v>
                </c:pt>
                <c:pt idx="23">
                  <c:v>1108.6883392158425</c:v>
                </c:pt>
                <c:pt idx="24">
                  <c:v>1284.241390967559</c:v>
                </c:pt>
                <c:pt idx="25">
                  <c:v>1476.353440018584</c:v>
                </c:pt>
                <c:pt idx="26">
                  <c:v>1684.1293810898121</c:v>
                </c:pt>
                <c:pt idx="27">
                  <c:v>1906.1933383798637</c:v>
                </c:pt>
                <c:pt idx="28">
                  <c:v>2145.1831563356504</c:v>
                </c:pt>
                <c:pt idx="29">
                  <c:v>2390.0511465690229</c:v>
                </c:pt>
                <c:pt idx="30">
                  <c:v>2642.8846646529291</c:v>
                </c:pt>
                <c:pt idx="31">
                  <c:v>2901.3029412164515</c:v>
                </c:pt>
                <c:pt idx="32">
                  <c:v>3163.0042312342457</c:v>
                </c:pt>
                <c:pt idx="33">
                  <c:v>3425.8816245980124</c:v>
                </c:pt>
                <c:pt idx="34">
                  <c:v>3688.1079818003909</c:v>
                </c:pt>
                <c:pt idx="35">
                  <c:v>3948.1850996416988</c:v>
                </c:pt>
                <c:pt idx="36">
                  <c:v>4204.9582606465437</c:v>
                </c:pt>
                <c:pt idx="37">
                  <c:v>4457.6019053509553</c:v>
                </c:pt>
                <c:pt idx="38">
                  <c:v>4705.5846562541765</c:v>
                </c:pt>
                <c:pt idx="39">
                  <c:v>4948.6223820019613</c:v>
                </c:pt>
                <c:pt idx="40">
                  <c:v>5186.6269515926906</c:v>
                </c:pt>
                <c:pt idx="41">
                  <c:v>5419.6564830929656</c:v>
                </c:pt>
                <c:pt idx="42">
                  <c:v>5647.8708524092044</c:v>
                </c:pt>
                <c:pt idx="43">
                  <c:v>5871.4944093194481</c:v>
                </c:pt>
                <c:pt idx="44">
                  <c:v>6090.7864527441852</c:v>
                </c:pt>
                <c:pt idx="45">
                  <c:v>6306.0190842402162</c:v>
                </c:pt>
                <c:pt idx="46">
                  <c:v>6517.4615297428745</c:v>
                </c:pt>
                <c:pt idx="47">
                  <c:v>6725.3697960381023</c:v>
                </c:pt>
                <c:pt idx="48">
                  <c:v>6929.9805089079218</c:v>
                </c:pt>
                <c:pt idx="49">
                  <c:v>7131.5078793999364</c:v>
                </c:pt>
                <c:pt idx="50">
                  <c:v>7330.1429008635132</c:v>
                </c:pt>
                <c:pt idx="51">
                  <c:v>7526.0540512644857</c:v>
                </c:pt>
                <c:pt idx="52">
                  <c:v>7719.388938800048</c:v>
                </c:pt>
                <c:pt idx="53">
                  <c:v>7910.2764719683346</c:v>
                </c:pt>
                <c:pt idx="54">
                  <c:v>8098.8292537195839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9.0000000000000011E-3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3.1E-2</c:v>
                </c:pt>
                <c:pt idx="6">
                  <c:v>4.8000000000000001E-2</c:v>
                </c:pt>
                <c:pt idx="7">
                  <c:v>6.4000000000000001E-2</c:v>
                </c:pt>
                <c:pt idx="8">
                  <c:v>7.5999999999999998E-2</c:v>
                </c:pt>
                <c:pt idx="9">
                  <c:v>8.4000000000000005E-2</c:v>
                </c:pt>
                <c:pt idx="10">
                  <c:v>9.5000000000000001E-2</c:v>
                </c:pt>
                <c:pt idx="11">
                  <c:v>0.114</c:v>
                </c:pt>
                <c:pt idx="12">
                  <c:v>0.152</c:v>
                </c:pt>
                <c:pt idx="13">
                  <c:v>0.27900000000000003</c:v>
                </c:pt>
                <c:pt idx="14">
                  <c:v>0.70100000000000007</c:v>
                </c:pt>
                <c:pt idx="15">
                  <c:v>2.61</c:v>
                </c:pt>
                <c:pt idx="16">
                  <c:v>3.5945098999999998</c:v>
                </c:pt>
                <c:pt idx="17">
                  <c:v>8.3738865000000011</c:v>
                </c:pt>
                <c:pt idx="18">
                  <c:v>23.512160000000002</c:v>
                </c:pt>
                <c:pt idx="19">
                  <c:v>39.48057</c:v>
                </c:pt>
                <c:pt idx="20">
                  <c:v>66.527950000000004</c:v>
                </c:pt>
                <c:pt idx="21">
                  <c:v>117.8</c:v>
                </c:pt>
                <c:pt idx="22">
                  <c:v>176.9</c:v>
                </c:pt>
                <c:pt idx="23">
                  <c:v>224</c:v>
                </c:pt>
                <c:pt idx="24">
                  <c:v>261.10000000000002</c:v>
                </c:pt>
                <c:pt idx="25">
                  <c:v>327</c:v>
                </c:pt>
                <c:pt idx="26">
                  <c:v>427.71600000000001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24144"/>
        <c:axId val="1627525232"/>
      </c:lineChart>
      <c:catAx>
        <c:axId val="162752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5232"/>
        <c:crosses val="autoZero"/>
        <c:auto val="1"/>
        <c:lblAlgn val="ctr"/>
        <c:lblOffset val="100"/>
        <c:noMultiLvlLbl val="0"/>
      </c:catAx>
      <c:valAx>
        <c:axId val="16275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19.516506166421227</c:v>
                </c:pt>
                <c:pt idx="1">
                  <c:v>24.014081377300741</c:v>
                </c:pt>
                <c:pt idx="2">
                  <c:v>29.540336216517758</c:v>
                </c:pt>
                <c:pt idx="3">
                  <c:v>36.326371409300066</c:v>
                </c:pt>
                <c:pt idx="4">
                  <c:v>44.653075421532598</c:v>
                </c:pt>
                <c:pt idx="5">
                  <c:v>54.860765907453391</c:v>
                </c:pt>
                <c:pt idx="6">
                  <c:v>67.360140922669331</c:v>
                </c:pt>
                <c:pt idx="7">
                  <c:v>82.644414853771039</c:v>
                </c:pt>
                <c:pt idx="8">
                  <c:v>101.30230419369516</c:v>
                </c:pt>
                <c:pt idx="9">
                  <c:v>124.03120816369673</c:v>
                </c:pt>
                <c:pt idx="10">
                  <c:v>151.64946443189302</c:v>
                </c:pt>
                <c:pt idx="11">
                  <c:v>185.10591889597339</c:v>
                </c:pt>
                <c:pt idx="12">
                  <c:v>225.48421444134681</c:v>
                </c:pt>
                <c:pt idx="13">
                  <c:v>273.99820009610596</c:v>
                </c:pt>
                <c:pt idx="14">
                  <c:v>331.97378964609686</c:v>
                </c:pt>
                <c:pt idx="15">
                  <c:v>400.81168598866333</c:v>
                </c:pt>
                <c:pt idx="16">
                  <c:v>481.92504363028519</c:v>
                </c:pt>
                <c:pt idx="17">
                  <c:v>576.64698301519684</c:v>
                </c:pt>
                <c:pt idx="18">
                  <c:v>686.10566341125684</c:v>
                </c:pt>
                <c:pt idx="19">
                  <c:v>811.07006742874228</c:v>
                </c:pt>
                <c:pt idx="20">
                  <c:v>951.77795266232442</c:v>
                </c:pt>
                <c:pt idx="21">
                  <c:v>1107.7676789256238</c:v>
                </c:pt>
                <c:pt idx="22">
                  <c:v>1277.7452802717646</c:v>
                </c:pt>
                <c:pt idx="23">
                  <c:v>1459.5230959303397</c:v>
                </c:pt>
                <c:pt idx="24">
                  <c:v>1650.0619862419553</c:v>
                </c:pt>
                <c:pt idx="25">
                  <c:v>1845.6330986770213</c:v>
                </c:pt>
                <c:pt idx="26">
                  <c:v>2042.0893142956568</c:v>
                </c:pt>
                <c:pt idx="27">
                  <c:v>2235.2082810986508</c:v>
                </c:pt>
                <c:pt idx="28">
                  <c:v>2421.0487091659479</c:v>
                </c:pt>
                <c:pt idx="29">
                  <c:v>2596.2577166374326</c:v>
                </c:pt>
                <c:pt idx="30">
                  <c:v>2758.281148806183</c:v>
                </c:pt>
                <c:pt idx="31">
                  <c:v>2905.4549612292503</c:v>
                </c:pt>
                <c:pt idx="32">
                  <c:v>3036.983749315355</c:v>
                </c:pt>
                <c:pt idx="33">
                  <c:v>3152.8332027000251</c:v>
                </c:pt>
                <c:pt idx="34">
                  <c:v>3253.5723562868088</c:v>
                </c:pt>
                <c:pt idx="35">
                  <c:v>3340.1999112814347</c:v>
                </c:pt>
                <c:pt idx="36">
                  <c:v>3413.9806374830387</c:v>
                </c:pt>
                <c:pt idx="37">
                  <c:v>3476.3074505400864</c:v>
                </c:pt>
                <c:pt idx="38">
                  <c:v>3528.5954475948338</c:v>
                </c:pt>
                <c:pt idx="39">
                  <c:v>3572.2075247583207</c:v>
                </c:pt>
                <c:pt idx="40">
                  <c:v>3608.4073707766433</c:v>
                </c:pt>
                <c:pt idx="41">
                  <c:v>3638.3340736608143</c:v>
                </c:pt>
                <c:pt idx="42">
                  <c:v>3662.992513492045</c:v>
                </c:pt>
                <c:pt idx="43">
                  <c:v>3683.2544520607612</c:v>
                </c:pt>
                <c:pt idx="44">
                  <c:v>3699.8662729323746</c:v>
                </c:pt>
                <c:pt idx="45">
                  <c:v>3713.46037600102</c:v>
                </c:pt>
                <c:pt idx="46">
                  <c:v>3724.568141464189</c:v>
                </c:pt>
                <c:pt idx="47">
                  <c:v>3733.6330993326669</c:v>
                </c:pt>
                <c:pt idx="48">
                  <c:v>3741.023475483149</c:v>
                </c:pt>
                <c:pt idx="49">
                  <c:v>3747.0436613863599</c:v>
                </c:pt>
                <c:pt idx="50">
                  <c:v>3751.9444063987576</c:v>
                </c:pt>
                <c:pt idx="51">
                  <c:v>3755.9316914145529</c:v>
                </c:pt>
                <c:pt idx="52">
                  <c:v>3759.174337833128</c:v>
                </c:pt>
                <c:pt idx="53">
                  <c:v>3761.8104571364338</c:v>
                </c:pt>
                <c:pt idx="54">
                  <c:v>3763.9528692354365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16.224625576529775</c:v>
                </c:pt>
                <c:pt idx="1">
                  <c:v>20.472184446994561</c:v>
                </c:pt>
                <c:pt idx="2">
                  <c:v>25.768947684237677</c:v>
                </c:pt>
                <c:pt idx="3">
                  <c:v>32.359767213457665</c:v>
                </c:pt>
                <c:pt idx="4">
                  <c:v>40.542224722029367</c:v>
                </c:pt>
                <c:pt idx="5">
                  <c:v>50.676259044984207</c:v>
                </c:pt>
                <c:pt idx="6">
                  <c:v>63.194776164128697</c:v>
                </c:pt>
                <c:pt idx="7">
                  <c:v>78.614947815448645</c:v>
                </c:pt>
                <c:pt idx="8">
                  <c:v>97.54965458284434</c:v>
                </c:pt>
                <c:pt idx="9">
                  <c:v>120.71818190402354</c:v>
                </c:pt>
                <c:pt idx="10">
                  <c:v>148.95482007471867</c:v>
                </c:pt>
                <c:pt idx="11">
                  <c:v>183.21345498030095</c:v>
                </c:pt>
                <c:pt idx="12">
                  <c:v>224.56559813844541</c:v>
                </c:pt>
                <c:pt idx="13">
                  <c:v>274.18867651778947</c:v>
                </c:pt>
                <c:pt idx="14">
                  <c:v>333.34094142588856</c:v>
                </c:pt>
                <c:pt idx="15">
                  <c:v>403.31930788013591</c:v>
                </c:pt>
                <c:pt idx="16">
                  <c:v>485.39713085965582</c:v>
                </c:pt>
                <c:pt idx="17">
                  <c:v>580.74072298068666</c:v>
                </c:pt>
                <c:pt idx="18">
                  <c:v>690.30658779060809</c:v>
                </c:pt>
                <c:pt idx="19">
                  <c:v>814.72586242665591</c:v>
                </c:pt>
                <c:pt idx="20">
                  <c:v>954.18779042202857</c:v>
                </c:pt>
                <c:pt idx="21">
                  <c:v>1108.3389670505387</c:v>
                </c:pt>
                <c:pt idx="22">
                  <c:v>1276.217834653896</c:v>
                </c:pt>
                <c:pt idx="23">
                  <c:v>1456.2425989888116</c:v>
                </c:pt>
                <c:pt idx="24">
                  <c:v>1646.2643066316466</c:v>
                </c:pt>
                <c:pt idx="25">
                  <c:v>1843.6858167105286</c:v>
                </c:pt>
                <c:pt idx="26">
                  <c:v>2045.6343218072723</c:v>
                </c:pt>
                <c:pt idx="27">
                  <c:v>2249.1637422448398</c:v>
                </c:pt>
                <c:pt idx="28">
                  <c:v>2501.1871591337781</c:v>
                </c:pt>
                <c:pt idx="29">
                  <c:v>2650.0024523788343</c:v>
                </c:pt>
                <c:pt idx="30">
                  <c:v>2842.7160452204653</c:v>
                </c:pt>
                <c:pt idx="31">
                  <c:v>3028.0130039845003</c:v>
                </c:pt>
                <c:pt idx="32">
                  <c:v>3204.8179915579503</c:v>
                </c:pt>
                <c:pt idx="33">
                  <c:v>3372.5319864475696</c:v>
                </c:pt>
                <c:pt idx="34">
                  <c:v>3530.9678895365469</c:v>
                </c:pt>
                <c:pt idx="35">
                  <c:v>3680.2701862336453</c:v>
                </c:pt>
                <c:pt idx="36">
                  <c:v>3820.8312569984273</c:v>
                </c:pt>
                <c:pt idx="37">
                  <c:v>3953.2133172530489</c:v>
                </c:pt>
                <c:pt idx="38">
                  <c:v>4078.0812709787906</c:v>
                </c:pt>
                <c:pt idx="39">
                  <c:v>4196.1486841848064</c:v>
                </c:pt>
                <c:pt idx="40">
                  <c:v>4308.1368960088139</c:v>
                </c:pt>
                <c:pt idx="41">
                  <c:v>4414.7459621277321</c:v>
                </c:pt>
                <c:pt idx="42">
                  <c:v>4516.6354941668178</c:v>
                </c:pt>
                <c:pt idx="43">
                  <c:v>4614.4133065862807</c:v>
                </c:pt>
                <c:pt idx="44">
                  <c:v>4708.6299175928179</c:v>
                </c:pt>
                <c:pt idx="45">
                  <c:v>4799.7772279015562</c:v>
                </c:pt>
                <c:pt idx="46">
                  <c:v>4888.2900240199606</c:v>
                </c:pt>
                <c:pt idx="47">
                  <c:v>4974.5492643865573</c:v>
                </c:pt>
                <c:pt idx="48">
                  <c:v>5058.8863789663783</c:v>
                </c:pt>
                <c:pt idx="49">
                  <c:v>5141.5880358443319</c:v>
                </c:pt>
                <c:pt idx="50">
                  <c:v>5222.9010024791351</c:v>
                </c:pt>
                <c:pt idx="51">
                  <c:v>5303.0368602352946</c:v>
                </c:pt>
                <c:pt idx="52">
                  <c:v>5382.1764261240041</c:v>
                </c:pt>
                <c:pt idx="53">
                  <c:v>5460.4738029259024</c:v>
                </c:pt>
                <c:pt idx="54">
                  <c:v>5538.0600247867169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13.059953960524018</c:v>
                </c:pt>
                <c:pt idx="1">
                  <c:v>16.896712380507463</c:v>
                </c:pt>
                <c:pt idx="2">
                  <c:v>21.78329191541302</c:v>
                </c:pt>
                <c:pt idx="3">
                  <c:v>27.983589569244003</c:v>
                </c:pt>
                <c:pt idx="4">
                  <c:v>35.819758338254275</c:v>
                </c:pt>
                <c:pt idx="5">
                  <c:v>45.681985593300936</c:v>
                </c:pt>
                <c:pt idx="6">
                  <c:v>58.038648065889525</c:v>
                </c:pt>
                <c:pt idx="7">
                  <c:v>73.446247467103447</c:v>
                </c:pt>
                <c:pt idx="8">
                  <c:v>92.558240313532735</c:v>
                </c:pt>
                <c:pt idx="9">
                  <c:v>116.1315355969807</c:v>
                </c:pt>
                <c:pt idx="10">
                  <c:v>145.02907304920632</c:v>
                </c:pt>
                <c:pt idx="11">
                  <c:v>180.21656757793988</c:v>
                </c:pt>
                <c:pt idx="12">
                  <c:v>222.75129844945693</c:v>
                </c:pt>
                <c:pt idx="13">
                  <c:v>273.76085269933577</c:v>
                </c:pt>
                <c:pt idx="14">
                  <c:v>334.41013751180014</c:v>
                </c:pt>
                <c:pt idx="15">
                  <c:v>405.85588082808204</c:v>
                </c:pt>
                <c:pt idx="16">
                  <c:v>489.18930673454219</c:v>
                </c:pt>
                <c:pt idx="17">
                  <c:v>585.36964181155167</c:v>
                </c:pt>
                <c:pt idx="18">
                  <c:v>695.15334117397265</c:v>
                </c:pt>
                <c:pt idx="19">
                  <c:v>819.02598492436687</c:v>
                </c:pt>
                <c:pt idx="20">
                  <c:v>957.14511848283644</c:v>
                </c:pt>
                <c:pt idx="21">
                  <c:v>1109.3023367263099</c:v>
                </c:pt>
                <c:pt idx="22">
                  <c:v>1274.911303201646</c:v>
                </c:pt>
                <c:pt idx="23">
                  <c:v>1453.0252202901916</c:v>
                </c:pt>
                <c:pt idx="24">
                  <c:v>1642.3830721604988</c:v>
                </c:pt>
                <c:pt idx="25">
                  <c:v>1841.4796659305794</c:v>
                </c:pt>
                <c:pt idx="26">
                  <c:v>2048.6511042520497</c:v>
                </c:pt>
                <c:pt idx="27">
                  <c:v>2262.1655962886061</c:v>
                </c:pt>
                <c:pt idx="28">
                  <c:v>2530.6248069566295</c:v>
                </c:pt>
                <c:pt idx="29">
                  <c:v>2701.4621908651329</c:v>
                </c:pt>
                <c:pt idx="30">
                  <c:v>2924.1499122621608</c:v>
                </c:pt>
                <c:pt idx="31">
                  <c:v>3147.0846216020232</c:v>
                </c:pt>
                <c:pt idx="32">
                  <c:v>3369.180710493255</c:v>
                </c:pt>
                <c:pt idx="33">
                  <c:v>3589.5571131412735</c:v>
                </c:pt>
                <c:pt idx="34">
                  <c:v>3807.5269839087505</c:v>
                </c:pt>
                <c:pt idx="35">
                  <c:v>4022.5791551855623</c:v>
                </c:pt>
                <c:pt idx="36">
                  <c:v>4234.3550027361725</c:v>
                </c:pt>
                <c:pt idx="37">
                  <c:v>4442.6236676129283</c:v>
                </c:pt>
                <c:pt idx="38">
                  <c:v>4647.257797279336</c:v>
                </c:pt>
                <c:pt idx="39">
                  <c:v>4848.2112209252009</c:v>
                </c:pt>
                <c:pt idx="40">
                  <c:v>5045.4993467302484</c:v>
                </c:pt>
                <c:pt idx="41">
                  <c:v>5239.1825920104438</c:v>
                </c:pt>
                <c:pt idx="42">
                  <c:v>5429.352826832177</c:v>
                </c:pt>
                <c:pt idx="43">
                  <c:v>5616.1226058343227</c:v>
                </c:pt>
                <c:pt idx="44">
                  <c:v>5799.6168532163883</c:v>
                </c:pt>
                <c:pt idx="45">
                  <c:v>5979.9666243057773</c:v>
                </c:pt>
                <c:pt idx="46">
                  <c:v>6157.3045701632673</c:v>
                </c:pt>
                <c:pt idx="47">
                  <c:v>6331.7617610309098</c:v>
                </c:pt>
                <c:pt idx="48">
                  <c:v>6503.4655669481026</c:v>
                </c:pt>
                <c:pt idx="49">
                  <c:v>6672.5383407873787</c:v>
                </c:pt>
                <c:pt idx="50">
                  <c:v>6839.0966948659434</c:v>
                </c:pt>
                <c:pt idx="51">
                  <c:v>7003.2512041511281</c:v>
                </c:pt>
                <c:pt idx="52">
                  <c:v>7165.1064055054167</c:v>
                </c:pt>
                <c:pt idx="53">
                  <c:v>7324.7609930405833</c:v>
                </c:pt>
                <c:pt idx="54">
                  <c:v>7482.3081347161233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9.0000000000000011E-3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3.1E-2</c:v>
                </c:pt>
                <c:pt idx="6">
                  <c:v>4.8000000000000001E-2</c:v>
                </c:pt>
                <c:pt idx="7">
                  <c:v>6.4000000000000001E-2</c:v>
                </c:pt>
                <c:pt idx="8">
                  <c:v>7.5999999999999998E-2</c:v>
                </c:pt>
                <c:pt idx="9">
                  <c:v>8.4000000000000005E-2</c:v>
                </c:pt>
                <c:pt idx="10">
                  <c:v>9.5000000000000001E-2</c:v>
                </c:pt>
                <c:pt idx="11">
                  <c:v>0.114</c:v>
                </c:pt>
                <c:pt idx="12">
                  <c:v>0.152</c:v>
                </c:pt>
                <c:pt idx="13">
                  <c:v>0.27900000000000003</c:v>
                </c:pt>
                <c:pt idx="14">
                  <c:v>0.70100000000000007</c:v>
                </c:pt>
                <c:pt idx="15">
                  <c:v>2.61</c:v>
                </c:pt>
                <c:pt idx="16">
                  <c:v>3.5945098999999998</c:v>
                </c:pt>
                <c:pt idx="17">
                  <c:v>8.3738865000000011</c:v>
                </c:pt>
                <c:pt idx="18">
                  <c:v>23.512160000000002</c:v>
                </c:pt>
                <c:pt idx="19">
                  <c:v>39.48057</c:v>
                </c:pt>
                <c:pt idx="20">
                  <c:v>66.527950000000004</c:v>
                </c:pt>
                <c:pt idx="21">
                  <c:v>117.8</c:v>
                </c:pt>
                <c:pt idx="22">
                  <c:v>176.9</c:v>
                </c:pt>
                <c:pt idx="23">
                  <c:v>224</c:v>
                </c:pt>
                <c:pt idx="24">
                  <c:v>261.10000000000002</c:v>
                </c:pt>
                <c:pt idx="25">
                  <c:v>327</c:v>
                </c:pt>
                <c:pt idx="26">
                  <c:v>427.71600000000001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0128"/>
        <c:axId val="1627528496"/>
      </c:lineChart>
      <c:catAx>
        <c:axId val="16275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8496"/>
        <c:crosses val="autoZero"/>
        <c:auto val="1"/>
        <c:lblAlgn val="ctr"/>
        <c:lblOffset val="100"/>
        <c:noMultiLvlLbl val="0"/>
      </c:catAx>
      <c:valAx>
        <c:axId val="16275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5.6993119165805366</c:v>
                </c:pt>
                <c:pt idx="1">
                  <c:v>8.4780146516157</c:v>
                </c:pt>
                <c:pt idx="2">
                  <c:v>12.367934498700999</c:v>
                </c:pt>
                <c:pt idx="3">
                  <c:v>17.7104470398972</c:v>
                </c:pt>
                <c:pt idx="4">
                  <c:v>24.915967565124554</c:v>
                </c:pt>
                <c:pt idx="5">
                  <c:v>34.467841611196512</c:v>
                </c:pt>
                <c:pt idx="6">
                  <c:v>46.924015098261762</c:v>
                </c:pt>
                <c:pt idx="7">
                  <c:v>62.916089499214969</c:v>
                </c:pt>
                <c:pt idx="8">
                  <c:v>83.145491067038094</c:v>
                </c:pt>
                <c:pt idx="9">
                  <c:v>108.37663345741355</c:v>
                </c:pt>
                <c:pt idx="10">
                  <c:v>139.42711806823897</c:v>
                </c:pt>
                <c:pt idx="11">
                  <c:v>177.15518283623138</c:v>
                </c:pt>
                <c:pt idx="12">
                  <c:v>222.44476510947544</c:v>
                </c:pt>
                <c:pt idx="13">
                  <c:v>276.18867614396243</c:v>
                </c:pt>
                <c:pt idx="14">
                  <c:v>339.27048491151754</c:v>
                </c:pt>
                <c:pt idx="15">
                  <c:v>412.54577160683323</c:v>
                </c:pt>
                <c:pt idx="16">
                  <c:v>496.82343426110873</c:v>
                </c:pt>
                <c:pt idx="17">
                  <c:v>592.84771621904554</c:v>
                </c:pt>
                <c:pt idx="18">
                  <c:v>701.28157172088481</c:v>
                </c:pt>
                <c:pt idx="19">
                  <c:v>822.69190739627538</c:v>
                </c:pt>
                <c:pt idx="20">
                  <c:v>957.53713644664185</c:v>
                </c:pt>
                <c:pt idx="21">
                  <c:v>1106.1573676079524</c:v>
                </c:pt>
                <c:pt idx="22">
                  <c:v>1268.7674305088569</c:v>
                </c:pt>
                <c:pt idx="23">
                  <c:v>1445.4528199838294</c:v>
                </c:pt>
                <c:pt idx="24">
                  <c:v>1636.168530414039</c:v>
                </c:pt>
                <c:pt idx="25">
                  <c:v>1840.7406520721604</c:v>
                </c:pt>
                <c:pt idx="26">
                  <c:v>2058.8705181304622</c:v>
                </c:pt>
                <c:pt idx="27">
                  <c:v>2290.1411254314316</c:v>
                </c:pt>
                <c:pt idx="28">
                  <c:v>2534.0255050020642</c:v>
                </c:pt>
                <c:pt idx="29">
                  <c:v>2789.8966891982614</c:v>
                </c:pt>
                <c:pt idx="30">
                  <c:v>3057.0389099997869</c:v>
                </c:pt>
                <c:pt idx="31">
                  <c:v>3334.6596654070991</c:v>
                </c:pt>
                <c:pt idx="32">
                  <c:v>3621.9023057827831</c:v>
                </c:pt>
                <c:pt idx="33">
                  <c:v>3917.8588167993657</c:v>
                </c:pt>
                <c:pt idx="34">
                  <c:v>4221.5825078497337</c:v>
                </c:pt>
                <c:pt idx="35">
                  <c:v>4532.1003519134829</c:v>
                </c:pt>
                <c:pt idx="36">
                  <c:v>4848.4247627410778</c:v>
                </c:pt>
                <c:pt idx="37">
                  <c:v>5169.564635895139</c:v>
                </c:pt>
                <c:pt idx="38">
                  <c:v>5494.5355200750982</c:v>
                </c:pt>
                <c:pt idx="39">
                  <c:v>5822.3688229825484</c:v>
                </c:pt>
                <c:pt idx="40">
                  <c:v>6152.1199908173576</c:v>
                </c:pt>
                <c:pt idx="41">
                  <c:v>6482.8756316852414</c:v>
                </c:pt>
                <c:pt idx="42">
                  <c:v>6813.7595803659187</c:v>
                </c:pt>
                <c:pt idx="43">
                  <c:v>7143.9379248817604</c:v>
                </c:pt>
                <c:pt idx="44">
                  <c:v>7472.623034147513</c:v>
                </c:pt>
                <c:pt idx="45">
                  <c:v>7799.0766408420195</c:v>
                </c:pt>
                <c:pt idx="46">
                  <c:v>8122.6120447982439</c:v>
                </c:pt>
                <c:pt idx="47">
                  <c:v>8442.5955100044666</c:v>
                </c:pt>
                <c:pt idx="48">
                  <c:v>8758.4469331359523</c:v>
                </c:pt>
                <c:pt idx="49">
                  <c:v>9069.6398638004684</c:v>
                </c:pt>
                <c:pt idx="50">
                  <c:v>9375.700956789251</c:v>
                </c:pt>
                <c:pt idx="51">
                  <c:v>9676.2089349693906</c:v>
                </c:pt>
                <c:pt idx="52">
                  <c:v>9970.7931384003241</c:v>
                </c:pt>
                <c:pt idx="53">
                  <c:v>10259.131731139732</c:v>
                </c:pt>
                <c:pt idx="54">
                  <c:v>10540.949632319849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5.3134118583980685</c:v>
                </c:pt>
                <c:pt idx="1">
                  <c:v>8.0129381170244347</c:v>
                </c:pt>
                <c:pt idx="2">
                  <c:v>11.825557773139966</c:v>
                </c:pt>
                <c:pt idx="3">
                  <c:v>17.099109380728862</c:v>
                </c:pt>
                <c:pt idx="4">
                  <c:v>24.251302409490965</c:v>
                </c:pt>
                <c:pt idx="5">
                  <c:v>33.772968021187467</c:v>
                </c:pt>
                <c:pt idx="6">
                  <c:v>46.228917550007708</c:v>
                </c:pt>
                <c:pt idx="7">
                  <c:v>62.256085030309954</c:v>
                </c:pt>
                <c:pt idx="8">
                  <c:v>82.558779003317724</c:v>
                </c:pt>
                <c:pt idx="9">
                  <c:v>107.90103523446285</c:v>
                </c:pt>
                <c:pt idx="10">
                  <c:v>139.09623131303209</c:v>
                </c:pt>
                <c:pt idx="11">
                  <c:v>176.99428221090503</c:v>
                </c:pt>
                <c:pt idx="12">
                  <c:v>222.46687048690239</c:v>
                </c:pt>
                <c:pt idx="13">
                  <c:v>276.39126670255843</c:v>
                </c:pt>
                <c:pt idx="14">
                  <c:v>339.63335917518611</c:v>
                </c:pt>
                <c:pt idx="15">
                  <c:v>413.03053561803546</c:v>
                </c:pt>
                <c:pt idx="16">
                  <c:v>497.37504415957841</c:v>
                </c:pt>
                <c:pt idx="17">
                  <c:v>593.39841220182836</c:v>
                </c:pt>
                <c:pt idx="18">
                  <c:v>701.7574251249905</c:v>
                </c:pt>
                <c:pt idx="19">
                  <c:v>823.02207070387647</c:v>
                </c:pt>
                <c:pt idx="20">
                  <c:v>957.66574735253448</c:v>
                </c:pt>
                <c:pt idx="21">
                  <c:v>1106.0579226840609</c:v>
                </c:pt>
                <c:pt idx="22">
                  <c:v>1268.4593201947796</c:v>
                </c:pt>
                <c:pt idx="23">
                  <c:v>1445.0196117344506</c:v>
                </c:pt>
                <c:pt idx="24">
                  <c:v>1635.7775059549404</c:v>
                </c:pt>
                <c:pt idx="25">
                  <c:v>1840.6630508261176</c:v>
                </c:pt>
                <c:pt idx="26">
                  <c:v>2059.5019128921845</c:v>
                </c:pt>
                <c:pt idx="27">
                  <c:v>2292.0213573488322</c:v>
                </c:pt>
                <c:pt idx="28">
                  <c:v>2589.3401194141388</c:v>
                </c:pt>
                <c:pt idx="29">
                  <c:v>2796.5644374207836</c:v>
                </c:pt>
                <c:pt idx="30">
                  <c:v>3067.6222140346299</c:v>
                </c:pt>
                <c:pt idx="31">
                  <c:v>3350.4479031375681</c:v>
                </c:pt>
                <c:pt idx="32">
                  <c:v>3644.4049714086195</c:v>
                </c:pt>
                <c:pt idx="33">
                  <c:v>3948.8134281748726</c:v>
                </c:pt>
                <c:pt idx="34">
                  <c:v>4262.9596401501103</c:v>
                </c:pt>
                <c:pt idx="35">
                  <c:v>4586.1057688066048</c:v>
                </c:pt>
                <c:pt idx="36">
                  <c:v>4917.4986902736673</c:v>
                </c:pt>
                <c:pt idx="37">
                  <c:v>5256.3782897106357</c:v>
                </c:pt>
                <c:pt idx="38">
                  <c:v>5601.9850521161416</c:v>
                </c:pt>
                <c:pt idx="39">
                  <c:v>5953.5668988505422</c:v>
                </c:pt>
                <c:pt idx="40">
                  <c:v>6310.3852433488773</c:v>
                </c:pt>
                <c:pt idx="41">
                  <c:v>6671.7202603775431</c:v>
                </c:pt>
                <c:pt idx="42">
                  <c:v>7036.8753807031344</c:v>
                </c:pt>
                <c:pt idx="43">
                  <c:v>7405.1810372845575</c:v>
                </c:pt>
                <c:pt idx="44">
                  <c:v>7775.9977002654159</c:v>
                </c:pt>
                <c:pt idx="45">
                  <c:v>8148.7182463883701</c:v>
                </c:pt>
                <c:pt idx="46">
                  <c:v>8522.7697142787019</c:v>
                </c:pt>
                <c:pt idx="47">
                  <c:v>8897.6145006711613</c:v>
                </c:pt>
                <c:pt idx="48">
                  <c:v>9272.7510544072484</c:v>
                </c:pt>
                <c:pt idx="49">
                  <c:v>9647.7141252242873</c:v>
                </c:pt>
                <c:pt idx="50">
                  <c:v>10022.074623290157</c:v>
                </c:pt>
                <c:pt idx="51">
                  <c:v>10395.4391433784</c:v>
                </c:pt>
                <c:pt idx="52">
                  <c:v>10767.44920477507</c:v>
                </c:pt>
                <c:pt idx="53">
                  <c:v>11137.780254667767</c:v>
                </c:pt>
                <c:pt idx="54">
                  <c:v>11506.140479078462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5.1965920310425782</c:v>
                </c:pt>
                <c:pt idx="1">
                  <c:v>7.8666122488596724</c:v>
                </c:pt>
                <c:pt idx="2">
                  <c:v>11.64619025495748</c:v>
                </c:pt>
                <c:pt idx="3">
                  <c:v>16.88361206246104</c:v>
                </c:pt>
                <c:pt idx="4">
                  <c:v>23.997247557647526</c:v>
                </c:pt>
                <c:pt idx="5">
                  <c:v>33.47884803961572</c:v>
                </c:pt>
                <c:pt idx="6">
                  <c:v>45.894476393986004</c:v>
                </c:pt>
                <c:pt idx="7">
                  <c:v>61.882742201529588</c:v>
                </c:pt>
                <c:pt idx="8">
                  <c:v>82.15015282845485</c:v>
                </c:pt>
                <c:pt idx="9">
                  <c:v>107.46354732167671</c:v>
                </c:pt>
                <c:pt idx="10">
                  <c:v>138.63974017291537</c:v>
                </c:pt>
                <c:pt idx="11">
                  <c:v>176.53265447719724</c:v>
                </c:pt>
                <c:pt idx="12">
                  <c:v>222.01835792893772</c:v>
                </c:pt>
                <c:pt idx="13">
                  <c:v>275.97852202103263</c:v>
                </c:pt>
                <c:pt idx="14">
                  <c:v>339.28289908356811</c:v>
                </c:pt>
                <c:pt idx="15">
                  <c:v>412.77145069569673</c:v>
                </c:pt>
                <c:pt idx="16">
                  <c:v>497.23676458288929</c:v>
                </c:pt>
                <c:pt idx="17">
                  <c:v>593.40736783486432</c:v>
                </c:pt>
                <c:pt idx="18">
                  <c:v>701.93248650573128</c:v>
                </c:pt>
                <c:pt idx="19">
                  <c:v>823.36872106713224</c:v>
                </c:pt>
                <c:pt idx="20">
                  <c:v>958.16901020230739</c:v>
                </c:pt>
                <c:pt idx="21">
                  <c:v>1106.6741486928827</c:v>
                </c:pt>
                <c:pt idx="22">
                  <c:v>1269.1070150612939</c:v>
                </c:pt>
                <c:pt idx="23">
                  <c:v>1445.5695569905674</c:v>
                </c:pt>
                <c:pt idx="24">
                  <c:v>1636.0424822941593</c:v>
                </c:pt>
                <c:pt idx="25">
                  <c:v>1840.3875142754403</c:v>
                </c:pt>
                <c:pt idx="26">
                  <c:v>2058.3519955310585</c:v>
                </c:pt>
                <c:pt idx="27">
                  <c:v>2289.5755653578667</c:v>
                </c:pt>
                <c:pt idx="28">
                  <c:v>2584.9946843928651</c:v>
                </c:pt>
                <c:pt idx="29">
                  <c:v>2789.8720282245149</c:v>
                </c:pt>
                <c:pt idx="30">
                  <c:v>3057.7683024205321</c:v>
                </c:pt>
                <c:pt idx="31">
                  <c:v>3336.5929527395151</c:v>
                </c:pt>
                <c:pt idx="32">
                  <c:v>3625.5966125082768</c:v>
                </c:pt>
                <c:pt idx="33">
                  <c:v>3923.9870721087532</c:v>
                </c:pt>
                <c:pt idx="34">
                  <c:v>4230.9411291388251</c:v>
                </c:pt>
                <c:pt idx="35">
                  <c:v>4545.6159893414679</c:v>
                </c:pt>
                <c:pt idx="36">
                  <c:v>4867.1600195690717</c:v>
                </c:pt>
                <c:pt idx="37">
                  <c:v>5194.7226953706104</c:v>
                </c:pt>
                <c:pt idx="38">
                  <c:v>5527.4636263330758</c:v>
                </c:pt>
                <c:pt idx="39">
                  <c:v>5864.5605807066349</c:v>
                </c:pt>
                <c:pt idx="40">
                  <c:v>6205.2164660481067</c:v>
                </c:pt>
                <c:pt idx="41">
                  <c:v>6548.6652538925091</c:v>
                </c:pt>
                <c:pt idx="42">
                  <c:v>6894.1768633637466</c:v>
                </c:pt>
                <c:pt idx="43">
                  <c:v>7241.0610409662286</c:v>
                </c:pt>
                <c:pt idx="44">
                  <c:v>7588.6702915871219</c:v>
                </c:pt>
                <c:pt idx="45">
                  <c:v>7936.4019291758268</c:v>
                </c:pt>
                <c:pt idx="46">
                  <c:v>8283.6993249791904</c:v>
                </c:pt>
                <c:pt idx="47">
                  <c:v>8630.0524370119147</c:v>
                </c:pt>
                <c:pt idx="48">
                  <c:v>8974.9977070989808</c:v>
                </c:pt>
                <c:pt idx="49">
                  <c:v>9318.1174118315739</c:v>
                </c:pt>
                <c:pt idx="50">
                  <c:v>9659.0385516183578</c:v>
                </c:pt>
                <c:pt idx="51">
                  <c:v>9997.4313581551869</c:v>
                </c:pt>
                <c:pt idx="52">
                  <c:v>10333.007495513462</c:v>
                </c:pt>
                <c:pt idx="53">
                  <c:v>10665.518024040108</c:v>
                </c:pt>
                <c:pt idx="54">
                  <c:v>10994.751189712946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9.0000000000000011E-3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1.7000000000000001E-2</c:v>
                </c:pt>
                <c:pt idx="4">
                  <c:v>2.1999999999999999E-2</c:v>
                </c:pt>
                <c:pt idx="5">
                  <c:v>3.1E-2</c:v>
                </c:pt>
                <c:pt idx="6">
                  <c:v>4.8000000000000001E-2</c:v>
                </c:pt>
                <c:pt idx="7">
                  <c:v>6.4000000000000001E-2</c:v>
                </c:pt>
                <c:pt idx="8">
                  <c:v>7.5999999999999998E-2</c:v>
                </c:pt>
                <c:pt idx="9">
                  <c:v>8.4000000000000005E-2</c:v>
                </c:pt>
                <c:pt idx="10">
                  <c:v>9.5000000000000001E-2</c:v>
                </c:pt>
                <c:pt idx="11">
                  <c:v>0.114</c:v>
                </c:pt>
                <c:pt idx="12">
                  <c:v>0.152</c:v>
                </c:pt>
                <c:pt idx="13">
                  <c:v>0.27900000000000003</c:v>
                </c:pt>
                <c:pt idx="14">
                  <c:v>0.70100000000000007</c:v>
                </c:pt>
                <c:pt idx="15">
                  <c:v>2.61</c:v>
                </c:pt>
                <c:pt idx="16">
                  <c:v>3.5945098999999998</c:v>
                </c:pt>
                <c:pt idx="17">
                  <c:v>8.3738865000000011</c:v>
                </c:pt>
                <c:pt idx="18">
                  <c:v>23.512160000000002</c:v>
                </c:pt>
                <c:pt idx="19">
                  <c:v>39.48057</c:v>
                </c:pt>
                <c:pt idx="20">
                  <c:v>66.527950000000004</c:v>
                </c:pt>
                <c:pt idx="21">
                  <c:v>117.8</c:v>
                </c:pt>
                <c:pt idx="22">
                  <c:v>176.9</c:v>
                </c:pt>
                <c:pt idx="23">
                  <c:v>224</c:v>
                </c:pt>
                <c:pt idx="24">
                  <c:v>261.10000000000002</c:v>
                </c:pt>
                <c:pt idx="25">
                  <c:v>327</c:v>
                </c:pt>
                <c:pt idx="26">
                  <c:v>427.71600000000001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0672"/>
        <c:axId val="1627526864"/>
      </c:lineChart>
      <c:catAx>
        <c:axId val="16275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6864"/>
        <c:crosses val="autoZero"/>
        <c:auto val="1"/>
        <c:lblAlgn val="ctr"/>
        <c:lblOffset val="100"/>
        <c:noMultiLvlLbl val="0"/>
      </c:catAx>
      <c:valAx>
        <c:axId val="16275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3" sqref="H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7.0000000000000001E-3</v>
      </c>
      <c r="F3" s="7">
        <v>9.0000000000000011E-3</v>
      </c>
      <c r="G3" s="7">
        <v>1.0999999999999999E-2</v>
      </c>
      <c r="H3" s="7">
        <v>1.4E-2</v>
      </c>
      <c r="I3" s="7">
        <v>1.7000000000000001E-2</v>
      </c>
      <c r="J3" s="7">
        <v>2.1999999999999999E-2</v>
      </c>
      <c r="K3" s="7">
        <v>3.1E-2</v>
      </c>
      <c r="L3" s="7">
        <v>4.8000000000000001E-2</v>
      </c>
      <c r="M3" s="7">
        <v>6.4000000000000001E-2</v>
      </c>
      <c r="N3" s="7">
        <v>7.5999999999999998E-2</v>
      </c>
      <c r="O3" s="7">
        <v>8.4000000000000005E-2</v>
      </c>
      <c r="P3" s="7">
        <v>9.5000000000000001E-2</v>
      </c>
      <c r="Q3" s="7">
        <v>0.114</v>
      </c>
      <c r="R3" s="7">
        <v>0.152</v>
      </c>
      <c r="S3" s="7">
        <v>0.27900000000000003</v>
      </c>
      <c r="T3" s="7">
        <v>0.70100000000000007</v>
      </c>
      <c r="U3" s="7">
        <v>2.61</v>
      </c>
      <c r="V3" s="7">
        <v>3.5945098999999998</v>
      </c>
      <c r="W3" s="7">
        <v>8.3738865000000011</v>
      </c>
      <c r="X3" s="7">
        <v>23.512160000000002</v>
      </c>
      <c r="Y3" s="7">
        <v>39.48057</v>
      </c>
      <c r="Z3" s="7">
        <v>66.527950000000004</v>
      </c>
      <c r="AA3" s="7">
        <v>117.8</v>
      </c>
      <c r="AB3" s="36">
        <v>176.9</v>
      </c>
      <c r="AC3" s="7">
        <v>224</v>
      </c>
      <c r="AD3" s="7">
        <v>261.10000000000002</v>
      </c>
      <c r="AE3" s="7">
        <v>327</v>
      </c>
      <c r="AF3" s="37">
        <v>427.71600000000001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2.0000000000000009E-3</v>
      </c>
      <c r="G8" s="3">
        <f t="shared" ref="G8:AF8" si="0">G$3-F$3</f>
        <v>1.9999999999999983E-3</v>
      </c>
      <c r="H8" s="3">
        <f t="shared" si="0"/>
        <v>3.0000000000000009E-3</v>
      </c>
      <c r="I8" s="3">
        <f t="shared" si="0"/>
        <v>3.0000000000000009E-3</v>
      </c>
      <c r="J8" s="3">
        <f t="shared" si="0"/>
        <v>4.9999999999999975E-3</v>
      </c>
      <c r="K8" s="3">
        <f t="shared" si="0"/>
        <v>9.0000000000000011E-3</v>
      </c>
      <c r="L8" s="3">
        <f t="shared" si="0"/>
        <v>1.7000000000000001E-2</v>
      </c>
      <c r="M8" s="3">
        <f t="shared" si="0"/>
        <v>1.6E-2</v>
      </c>
      <c r="N8" s="3">
        <f t="shared" si="0"/>
        <v>1.1999999999999997E-2</v>
      </c>
      <c r="O8" s="3">
        <f t="shared" si="0"/>
        <v>8.0000000000000071E-3</v>
      </c>
      <c r="P8" s="3">
        <f t="shared" si="0"/>
        <v>1.0999999999999996E-2</v>
      </c>
      <c r="Q8" s="3">
        <f t="shared" si="0"/>
        <v>1.9000000000000003E-2</v>
      </c>
      <c r="R8" s="3">
        <f t="shared" si="0"/>
        <v>3.7999999999999992E-2</v>
      </c>
      <c r="S8" s="3">
        <f t="shared" si="0"/>
        <v>0.12700000000000003</v>
      </c>
      <c r="T8" s="3">
        <f t="shared" si="0"/>
        <v>0.42200000000000004</v>
      </c>
      <c r="U8" s="3">
        <f t="shared" si="0"/>
        <v>1.9089999999999998</v>
      </c>
      <c r="V8" s="3">
        <f t="shared" si="0"/>
        <v>0.98450989999999994</v>
      </c>
      <c r="W8" s="3">
        <f t="shared" si="0"/>
        <v>4.7793766000000009</v>
      </c>
      <c r="X8" s="3">
        <f t="shared" si="0"/>
        <v>15.1382735</v>
      </c>
      <c r="Y8" s="3">
        <f t="shared" si="0"/>
        <v>15.968409999999999</v>
      </c>
      <c r="Z8" s="3">
        <f t="shared" si="0"/>
        <v>27.047380000000004</v>
      </c>
      <c r="AA8" s="3">
        <f t="shared" si="0"/>
        <v>51.272049999999993</v>
      </c>
      <c r="AB8" s="46">
        <f t="shared" si="0"/>
        <v>59.100000000000009</v>
      </c>
      <c r="AC8" s="47">
        <f t="shared" si="0"/>
        <v>47.099999999999994</v>
      </c>
      <c r="AD8" s="47">
        <f t="shared" si="0"/>
        <v>37.100000000000023</v>
      </c>
      <c r="AE8" s="47">
        <f t="shared" si="0"/>
        <v>65.899999999999977</v>
      </c>
      <c r="AF8" s="48">
        <f t="shared" si="0"/>
        <v>100.71600000000001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0.78011510519499749</v>
      </c>
      <c r="G9">
        <f>$A9*$C9+($B9-$A9)*F$10-($B9/$C9)*(F$10^2)</f>
        <v>0.9897756175051613</v>
      </c>
      <c r="H9">
        <f t="shared" ref="H9:AF9" si="1">$A9*$C9+($B9-$A9)*G$10-($B9/$C9)*(G$10^2)</f>
        <v>1.2555457470688967</v>
      </c>
      <c r="I9">
        <f t="shared" si="1"/>
        <v>1.5922964798404433</v>
      </c>
      <c r="J9">
        <f t="shared" si="1"/>
        <v>2.0187515899699502</v>
      </c>
      <c r="K9">
        <f t="shared" si="1"/>
        <v>2.5584317048761509</v>
      </c>
      <c r="L9">
        <f t="shared" si="1"/>
        <v>3.2407962901009073</v>
      </c>
      <c r="M9">
        <f t="shared" si="1"/>
        <v>4.1026036900211755</v>
      </c>
      <c r="N9">
        <f t="shared" si="1"/>
        <v>5.1894959173268926</v>
      </c>
      <c r="O9">
        <f t="shared" si="1"/>
        <v>6.5577877432262053</v>
      </c>
      <c r="P9">
        <f t="shared" si="1"/>
        <v>8.2763904015920691</v>
      </c>
      <c r="Q9">
        <f t="shared" si="1"/>
        <v>10.428716729376873</v>
      </c>
      <c r="R9">
        <f t="shared" si="1"/>
        <v>13.114280242973113</v>
      </c>
      <c r="S9">
        <f t="shared" si="1"/>
        <v>16.449494862515202</v>
      </c>
      <c r="T9">
        <f t="shared" si="1"/>
        <v>20.56688314835403</v>
      </c>
      <c r="U9">
        <f t="shared" si="1"/>
        <v>25.611495386448148</v>
      </c>
      <c r="V9">
        <f t="shared" si="1"/>
        <v>31.73284389633389</v>
      </c>
      <c r="W9">
        <f t="shared" si="1"/>
        <v>39.070146325340872</v>
      </c>
      <c r="X9">
        <f t="shared" si="1"/>
        <v>47.728354880680271</v>
      </c>
      <c r="Y9">
        <f t="shared" si="1"/>
        <v>57.742738101172648</v>
      </c>
      <c r="Z9">
        <f t="shared" si="1"/>
        <v>69.031358112146975</v>
      </c>
      <c r="AA9">
        <f t="shared" si="1"/>
        <v>81.33853799113308</v>
      </c>
      <c r="AB9" s="43">
        <f>$A9*$C9+($B9-$A9)*AA$10-($B9/$C9)*(AA$10^2)</f>
        <v>94.179063651330537</v>
      </c>
      <c r="AC9" s="44">
        <f t="shared" si="1"/>
        <v>106.8020459784189</v>
      </c>
      <c r="AD9" s="44">
        <f t="shared" si="1"/>
        <v>118.20215541078775</v>
      </c>
      <c r="AE9" s="44">
        <f t="shared" si="1"/>
        <v>127.20765751019407</v>
      </c>
      <c r="AF9" s="45">
        <f t="shared" si="1"/>
        <v>132.66017943927358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0.7871151051949975</v>
      </c>
      <c r="G10" s="6">
        <f>F10+G9</f>
        <v>1.7768907227001587</v>
      </c>
      <c r="H10" s="6">
        <f t="shared" ref="H10:AF10" si="2">G10+H9</f>
        <v>3.0324364697690553</v>
      </c>
      <c r="I10" s="6">
        <f t="shared" si="2"/>
        <v>4.6247329496094984</v>
      </c>
      <c r="J10" s="6">
        <f t="shared" si="2"/>
        <v>6.6434845395794486</v>
      </c>
      <c r="K10" s="6">
        <f t="shared" si="2"/>
        <v>9.2019162444555995</v>
      </c>
      <c r="L10" s="6">
        <f t="shared" si="2"/>
        <v>12.442712534556506</v>
      </c>
      <c r="M10" s="6">
        <f t="shared" si="2"/>
        <v>16.545316224577682</v>
      </c>
      <c r="N10" s="6">
        <f t="shared" si="2"/>
        <v>21.734812141904577</v>
      </c>
      <c r="O10" s="6">
        <f t="shared" si="2"/>
        <v>28.292599885130784</v>
      </c>
      <c r="P10" s="6">
        <f t="shared" si="2"/>
        <v>36.568990286722851</v>
      </c>
      <c r="Q10" s="6">
        <f t="shared" si="2"/>
        <v>46.997707016099724</v>
      </c>
      <c r="R10" s="6">
        <f t="shared" si="2"/>
        <v>60.111987259072833</v>
      </c>
      <c r="S10" s="6">
        <f t="shared" si="2"/>
        <v>76.561482121588028</v>
      </c>
      <c r="T10" s="6">
        <f t="shared" si="2"/>
        <v>97.128365269942066</v>
      </c>
      <c r="U10" s="6">
        <f t="shared" si="2"/>
        <v>122.73986065639022</v>
      </c>
      <c r="V10" s="6">
        <f t="shared" si="2"/>
        <v>154.47270455272411</v>
      </c>
      <c r="W10" s="6">
        <f t="shared" si="2"/>
        <v>193.542850878065</v>
      </c>
      <c r="X10" s="6">
        <f t="shared" si="2"/>
        <v>241.27120575874528</v>
      </c>
      <c r="Y10" s="6">
        <f t="shared" si="2"/>
        <v>299.01394385991796</v>
      </c>
      <c r="Z10" s="6">
        <f t="shared" si="2"/>
        <v>368.04530197206492</v>
      </c>
      <c r="AA10" s="6">
        <f t="shared" si="2"/>
        <v>449.383839963198</v>
      </c>
      <c r="AB10" s="49">
        <f t="shared" si="2"/>
        <v>543.56290361452852</v>
      </c>
      <c r="AC10" s="50">
        <f t="shared" si="2"/>
        <v>650.36494959294737</v>
      </c>
      <c r="AD10" s="50">
        <f t="shared" si="2"/>
        <v>768.56710500373515</v>
      </c>
      <c r="AE10" s="50">
        <f t="shared" si="2"/>
        <v>895.7747625139292</v>
      </c>
      <c r="AF10" s="51">
        <f t="shared" si="2"/>
        <v>1028.4349419532027</v>
      </c>
    </row>
    <row r="11" spans="1:32" x14ac:dyDescent="0.25">
      <c r="A11" s="16" t="s">
        <v>27</v>
      </c>
      <c r="B11" s="17">
        <f>AF10-$AF$3</f>
        <v>600.71894195320272</v>
      </c>
      <c r="C11" s="18">
        <f>((AF10-AA10)-($AF$3-$AA$3))</f>
        <v>269.13510199000478</v>
      </c>
      <c r="D11" s="4" t="s">
        <v>9</v>
      </c>
      <c r="E11" s="5">
        <f>SUM(F11:AA11)</f>
        <v>411213.08459961566</v>
      </c>
      <c r="F11">
        <f>(F10-F3)^2</f>
        <v>0.605463116932622</v>
      </c>
      <c r="G11">
        <f t="shared" ref="G11:AF11" si="3">(G10-G3)^2</f>
        <v>3.118370044518489</v>
      </c>
      <c r="H11">
        <f t="shared" si="3"/>
        <v>9.110958722031878</v>
      </c>
      <c r="I11">
        <f t="shared" si="3"/>
        <v>21.231202934917047</v>
      </c>
      <c r="J11">
        <f t="shared" si="3"/>
        <v>43.844057507889659</v>
      </c>
      <c r="K11">
        <f t="shared" si="3"/>
        <v>84.105704762819585</v>
      </c>
      <c r="L11">
        <f t="shared" si="3"/>
        <v>153.62889881429217</v>
      </c>
      <c r="M11">
        <f t="shared" si="3"/>
        <v>271.63378449452756</v>
      </c>
      <c r="N11">
        <f t="shared" si="3"/>
        <v>469.10414339831311</v>
      </c>
      <c r="O11">
        <f t="shared" si="3"/>
        <v>795.72510747940044</v>
      </c>
      <c r="P11">
        <f t="shared" si="3"/>
        <v>1330.3519674359529</v>
      </c>
      <c r="Q11">
        <f t="shared" si="3"/>
        <v>2198.0819835714788</v>
      </c>
      <c r="R11">
        <f t="shared" si="3"/>
        <v>3595.2000721081763</v>
      </c>
      <c r="S11">
        <f t="shared" si="3"/>
        <v>5819.0170786303979</v>
      </c>
      <c r="T11">
        <f t="shared" si="3"/>
        <v>9298.2367729028301</v>
      </c>
      <c r="U11">
        <f t="shared" si="3"/>
        <v>14431.183421323731</v>
      </c>
      <c r="V11">
        <f t="shared" si="3"/>
        <v>22764.229621665309</v>
      </c>
      <c r="W11">
        <f t="shared" si="3"/>
        <v>34287.545368845102</v>
      </c>
      <c r="X11">
        <f t="shared" si="3"/>
        <v>47419.002009759322</v>
      </c>
      <c r="Y11">
        <f t="shared" si="3"/>
        <v>67357.572147111947</v>
      </c>
      <c r="Z11">
        <f t="shared" si="3"/>
        <v>90912.713540246099</v>
      </c>
      <c r="AA11">
        <f t="shared" si="3"/>
        <v>109947.8429247397</v>
      </c>
      <c r="AB11" s="43">
        <f t="shared" si="3"/>
        <v>134441.68488703706</v>
      </c>
      <c r="AC11" s="44">
        <f t="shared" si="3"/>
        <v>181787.07024139655</v>
      </c>
      <c r="AD11" s="44">
        <f t="shared" si="3"/>
        <v>257522.86266087194</v>
      </c>
      <c r="AE11" s="44">
        <f t="shared" si="3"/>
        <v>323504.73047277657</v>
      </c>
      <c r="AF11" s="45">
        <f t="shared" si="3"/>
        <v>360863.24722137535</v>
      </c>
    </row>
    <row r="12" spans="1:32" ht="15.75" thickBot="1" x14ac:dyDescent="0.3">
      <c r="A12" s="19" t="s">
        <v>30</v>
      </c>
      <c r="B12" s="20">
        <f>(B11/$AF$3)*100</f>
        <v>140.44808750507408</v>
      </c>
      <c r="C12" s="21">
        <f>((C11)/($AF$3-$AA$3))*100</f>
        <v>86.841306028086578</v>
      </c>
      <c r="D12" s="4" t="s">
        <v>10</v>
      </c>
      <c r="E12" s="5">
        <f>SUM(F12:AA12)</f>
        <v>1987.3041800120093</v>
      </c>
      <c r="F12">
        <f>SQRT(F11)</f>
        <v>0.77811510519499749</v>
      </c>
      <c r="G12">
        <f t="shared" ref="G12:AF12" si="4">SQRT(G11)</f>
        <v>1.7658907227001588</v>
      </c>
      <c r="H12">
        <f t="shared" si="4"/>
        <v>3.0184364697690556</v>
      </c>
      <c r="I12">
        <f t="shared" si="4"/>
        <v>4.6077329496094981</v>
      </c>
      <c r="J12">
        <f t="shared" si="4"/>
        <v>6.6214845395794484</v>
      </c>
      <c r="K12">
        <f t="shared" si="4"/>
        <v>9.1709162444555989</v>
      </c>
      <c r="L12">
        <f t="shared" si="4"/>
        <v>12.394712534556506</v>
      </c>
      <c r="M12">
        <f t="shared" si="4"/>
        <v>16.481316224577682</v>
      </c>
      <c r="N12">
        <f t="shared" si="4"/>
        <v>21.658812141904576</v>
      </c>
      <c r="O12">
        <f t="shared" si="4"/>
        <v>28.208599885130784</v>
      </c>
      <c r="P12">
        <f t="shared" si="4"/>
        <v>36.473990286722852</v>
      </c>
      <c r="Q12">
        <f t="shared" si="4"/>
        <v>46.883707016099727</v>
      </c>
      <c r="R12">
        <f t="shared" si="4"/>
        <v>59.959987259072832</v>
      </c>
      <c r="S12">
        <f t="shared" si="4"/>
        <v>76.282482121588032</v>
      </c>
      <c r="T12">
        <f t="shared" si="4"/>
        <v>96.427365269942072</v>
      </c>
      <c r="U12">
        <f t="shared" si="4"/>
        <v>120.12986065639022</v>
      </c>
      <c r="V12">
        <f t="shared" si="4"/>
        <v>150.87819465272412</v>
      </c>
      <c r="W12">
        <f t="shared" si="4"/>
        <v>185.168964378065</v>
      </c>
      <c r="X12">
        <f t="shared" si="4"/>
        <v>217.75904575874529</v>
      </c>
      <c r="Y12">
        <f t="shared" si="4"/>
        <v>259.53337385991796</v>
      </c>
      <c r="Z12">
        <f t="shared" si="4"/>
        <v>301.51735197206494</v>
      </c>
      <c r="AA12">
        <f t="shared" si="4"/>
        <v>331.58383996319799</v>
      </c>
      <c r="AB12" s="43">
        <f t="shared" si="4"/>
        <v>366.66290361452855</v>
      </c>
      <c r="AC12" s="44">
        <f t="shared" si="4"/>
        <v>426.36494959294737</v>
      </c>
      <c r="AD12" s="44">
        <f t="shared" si="4"/>
        <v>507.46710500373513</v>
      </c>
      <c r="AE12" s="44">
        <f t="shared" si="4"/>
        <v>568.7747625139292</v>
      </c>
      <c r="AF12" s="45">
        <f t="shared" si="4"/>
        <v>600.71894195320272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2.0000000000000009E-3</v>
      </c>
      <c r="G15" s="3">
        <f t="shared" ref="G15:AF15" si="5">G$3-F$3</f>
        <v>1.9999999999999983E-3</v>
      </c>
      <c r="H15" s="3">
        <f t="shared" si="5"/>
        <v>3.0000000000000009E-3</v>
      </c>
      <c r="I15" s="3">
        <f t="shared" si="5"/>
        <v>3.0000000000000009E-3</v>
      </c>
      <c r="J15" s="3">
        <f t="shared" si="5"/>
        <v>4.9999999999999975E-3</v>
      </c>
      <c r="K15" s="3">
        <f t="shared" si="5"/>
        <v>9.0000000000000011E-3</v>
      </c>
      <c r="L15" s="3">
        <f t="shared" si="5"/>
        <v>1.7000000000000001E-2</v>
      </c>
      <c r="M15" s="3">
        <f t="shared" si="5"/>
        <v>1.6E-2</v>
      </c>
      <c r="N15" s="3">
        <f t="shared" si="5"/>
        <v>1.1999999999999997E-2</v>
      </c>
      <c r="O15" s="3">
        <f t="shared" si="5"/>
        <v>8.0000000000000071E-3</v>
      </c>
      <c r="P15" s="3">
        <f t="shared" si="5"/>
        <v>1.0999999999999996E-2</v>
      </c>
      <c r="Q15" s="3">
        <f t="shared" si="5"/>
        <v>1.9000000000000003E-2</v>
      </c>
      <c r="R15" s="3">
        <f t="shared" si="5"/>
        <v>3.7999999999999992E-2</v>
      </c>
      <c r="S15" s="3">
        <f t="shared" si="5"/>
        <v>0.12700000000000003</v>
      </c>
      <c r="T15" s="3">
        <f t="shared" si="5"/>
        <v>0.42200000000000004</v>
      </c>
      <c r="U15" s="3">
        <f t="shared" si="5"/>
        <v>1.9089999999999998</v>
      </c>
      <c r="V15" s="3">
        <f t="shared" si="5"/>
        <v>0.98450989999999994</v>
      </c>
      <c r="W15" s="3">
        <f t="shared" si="5"/>
        <v>4.7793766000000009</v>
      </c>
      <c r="X15" s="3">
        <f t="shared" si="5"/>
        <v>15.1382735</v>
      </c>
      <c r="Y15" s="3">
        <f t="shared" si="5"/>
        <v>15.968409999999999</v>
      </c>
      <c r="Z15" s="3">
        <f t="shared" si="5"/>
        <v>27.047380000000004</v>
      </c>
      <c r="AA15" s="3">
        <f t="shared" si="5"/>
        <v>51.272049999999993</v>
      </c>
      <c r="AB15" s="46">
        <f t="shared" si="5"/>
        <v>59.100000000000009</v>
      </c>
      <c r="AC15" s="47">
        <f t="shared" si="5"/>
        <v>47.099999999999994</v>
      </c>
      <c r="AD15" s="47">
        <f t="shared" si="5"/>
        <v>37.100000000000023</v>
      </c>
      <c r="AE15" s="47">
        <f t="shared" si="5"/>
        <v>65.899999999999977</v>
      </c>
      <c r="AF15" s="48">
        <f t="shared" si="5"/>
        <v>100.71600000000001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0.5469272873557427</v>
      </c>
      <c r="G16">
        <f>$A16*($C16*F$4)+($B16-$A16)*(F$17)-($B16/($C16*F$4))*(F17^2)</f>
        <v>0.71667489954307617</v>
      </c>
      <c r="H16">
        <f t="shared" ref="H16:AF16" si="6">$A16*($C16*G$4)+($B16-$A16)*(G$17)-($B16/($C16*G$4))*(G17^2)</f>
        <v>0.93021385485712549</v>
      </c>
      <c r="I16">
        <f t="shared" si="6"/>
        <v>1.2050661692189344</v>
      </c>
      <c r="J16">
        <f t="shared" si="6"/>
        <v>1.5572741120706759</v>
      </c>
      <c r="K16">
        <f t="shared" si="6"/>
        <v>2.0157269804092595</v>
      </c>
      <c r="L16">
        <f t="shared" si="6"/>
        <v>2.5834520968594981</v>
      </c>
      <c r="M16">
        <f t="shared" si="6"/>
        <v>3.3193777864062848</v>
      </c>
      <c r="N16">
        <f t="shared" si="6"/>
        <v>4.255661772026337</v>
      </c>
      <c r="O16">
        <f t="shared" si="6"/>
        <v>5.4535899990159571</v>
      </c>
      <c r="P16">
        <f t="shared" si="6"/>
        <v>6.9676998715021803</v>
      </c>
      <c r="Q16">
        <f t="shared" si="6"/>
        <v>8.8792014658118248</v>
      </c>
      <c r="R16">
        <f t="shared" si="6"/>
        <v>11.296052339726316</v>
      </c>
      <c r="S16">
        <f t="shared" si="6"/>
        <v>14.29751086079785</v>
      </c>
      <c r="T16">
        <f t="shared" si="6"/>
        <v>17.993642560685231</v>
      </c>
      <c r="U16">
        <f t="shared" si="6"/>
        <v>22.680144261652231</v>
      </c>
      <c r="V16">
        <f t="shared" si="6"/>
        <v>28.393494955232988</v>
      </c>
      <c r="W16">
        <f t="shared" si="6"/>
        <v>35.323490735256662</v>
      </c>
      <c r="X16">
        <f t="shared" si="6"/>
        <v>43.652516708278078</v>
      </c>
      <c r="Y16">
        <f t="shared" si="6"/>
        <v>53.485454736984053</v>
      </c>
      <c r="Z16">
        <f t="shared" si="6"/>
        <v>64.695553537785642</v>
      </c>
      <c r="AA16">
        <f t="shared" si="6"/>
        <v>77.467791764112363</v>
      </c>
      <c r="AB16" s="43">
        <f t="shared" si="6"/>
        <v>91.535970949661888</v>
      </c>
      <c r="AC16" s="44">
        <f t="shared" si="6"/>
        <v>106.81078926702753</v>
      </c>
      <c r="AD16" s="44">
        <f t="shared" si="6"/>
        <v>121.29920089646797</v>
      </c>
      <c r="AE16" s="44">
        <f t="shared" si="6"/>
        <v>133.22253831441606</v>
      </c>
      <c r="AF16" s="45">
        <f t="shared" si="6"/>
        <v>147.40894859396982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0.5539272873557427</v>
      </c>
      <c r="G17" s="6">
        <f>F17+G16</f>
        <v>1.2706021868988189</v>
      </c>
      <c r="H17" s="6">
        <f t="shared" ref="H17" si="7">G17+H16</f>
        <v>2.2008160417559441</v>
      </c>
      <c r="I17" s="6">
        <f t="shared" ref="I17" si="8">H17+I16</f>
        <v>3.4058822109748785</v>
      </c>
      <c r="J17" s="6">
        <f t="shared" ref="J17" si="9">I17+J16</f>
        <v>4.9631563230455544</v>
      </c>
      <c r="K17" s="6">
        <f t="shared" ref="K17" si="10">J17+K16</f>
        <v>6.9788833034548139</v>
      </c>
      <c r="L17" s="6">
        <f t="shared" ref="L17" si="11">K17+L16</f>
        <v>9.5623354003143124</v>
      </c>
      <c r="M17" s="6">
        <f t="shared" ref="M17" si="12">L17+M16</f>
        <v>12.881713186720598</v>
      </c>
      <c r="N17" s="6">
        <f t="shared" ref="N17" si="13">M17+N16</f>
        <v>17.137374958746936</v>
      </c>
      <c r="O17" s="6">
        <f t="shared" ref="O17" si="14">N17+O16</f>
        <v>22.590964957762893</v>
      </c>
      <c r="P17" s="6">
        <f t="shared" ref="P17" si="15">O17+P16</f>
        <v>29.558664829265073</v>
      </c>
      <c r="Q17" s="6">
        <f t="shared" ref="Q17" si="16">P17+Q16</f>
        <v>38.437866295076901</v>
      </c>
      <c r="R17" s="6">
        <f t="shared" ref="R17" si="17">Q17+R16</f>
        <v>49.733918634803217</v>
      </c>
      <c r="S17" s="6">
        <f t="shared" ref="S17" si="18">R17+S16</f>
        <v>64.03142949560106</v>
      </c>
      <c r="T17" s="6">
        <f t="shared" ref="T17" si="19">S17+T16</f>
        <v>82.025072056286291</v>
      </c>
      <c r="U17" s="6">
        <f t="shared" ref="U17" si="20">T17+U16</f>
        <v>104.70521631793852</v>
      </c>
      <c r="V17" s="6">
        <f t="shared" ref="V17" si="21">U17+V16</f>
        <v>133.09871127317152</v>
      </c>
      <c r="W17" s="6">
        <f t="shared" ref="W17" si="22">V17+W16</f>
        <v>168.42220200842817</v>
      </c>
      <c r="X17" s="6">
        <f t="shared" ref="X17" si="23">W17+X16</f>
        <v>212.07471871670626</v>
      </c>
      <c r="Y17" s="6">
        <f t="shared" ref="Y17" si="24">X17+Y16</f>
        <v>265.56017345369031</v>
      </c>
      <c r="Z17" s="6">
        <f t="shared" ref="Z17" si="25">Y17+Z16</f>
        <v>330.25572699147597</v>
      </c>
      <c r="AA17" s="6">
        <f t="shared" ref="AA17" si="26">Z17+AA16</f>
        <v>407.72351875558832</v>
      </c>
      <c r="AB17" s="49">
        <f t="shared" ref="AB17" si="27">AA17+AB16</f>
        <v>499.25948970525019</v>
      </c>
      <c r="AC17" s="50">
        <f t="shared" ref="AC17" si="28">AB17+AC16</f>
        <v>606.07027897227772</v>
      </c>
      <c r="AD17" s="50">
        <f t="shared" ref="AD17" si="29">AC17+AD16</f>
        <v>727.36947986874566</v>
      </c>
      <c r="AE17" s="50">
        <f t="shared" ref="AE17" si="30">AD17+AE16</f>
        <v>860.59201818316171</v>
      </c>
      <c r="AF17" s="51">
        <f t="shared" ref="AF17" si="31">AE17+AF16</f>
        <v>1008.0009667771316</v>
      </c>
    </row>
    <row r="18" spans="1:32" x14ac:dyDescent="0.25">
      <c r="A18" s="16" t="s">
        <v>27</v>
      </c>
      <c r="B18" s="17">
        <f>AF17-$AF$3</f>
        <v>580.28496677713156</v>
      </c>
      <c r="C18" s="18">
        <f>((AF17-AA17)-($AF$3-$AA$3))</f>
        <v>290.36144802154325</v>
      </c>
      <c r="D18" s="4" t="s">
        <v>9</v>
      </c>
      <c r="E18" s="5">
        <f>SUM(F18:AA18)</f>
        <v>309702.52596354677</v>
      </c>
      <c r="F18">
        <f>(F3-F17)^2</f>
        <v>0.2969457485048882</v>
      </c>
      <c r="G18">
        <f t="shared" ref="G18:AF18" si="32">(G3-G17)^2</f>
        <v>1.5865976692402872</v>
      </c>
      <c r="H18">
        <f t="shared" si="32"/>
        <v>4.7821644004811361</v>
      </c>
      <c r="I18">
        <f>(I3-I17)^2</f>
        <v>11.484522639861982</v>
      </c>
      <c r="J18">
        <f t="shared" si="32"/>
        <v>24.415025808773063</v>
      </c>
      <c r="K18">
        <f t="shared" si="32"/>
        <v>48.273082398426183</v>
      </c>
      <c r="L18">
        <f t="shared" si="32"/>
        <v>90.5225781096741</v>
      </c>
      <c r="M18">
        <f t="shared" si="32"/>
        <v>164.2937713370311</v>
      </c>
      <c r="N18">
        <f t="shared" si="32"/>
        <v>291.09051548295696</v>
      </c>
      <c r="O18">
        <f t="shared" si="32"/>
        <v>506.56347160996683</v>
      </c>
      <c r="P18">
        <f t="shared" si="32"/>
        <v>868.10754517127168</v>
      </c>
      <c r="Q18">
        <f t="shared" si="32"/>
        <v>1468.7187278029317</v>
      </c>
      <c r="R18">
        <f t="shared" si="32"/>
        <v>2458.3666555082464</v>
      </c>
      <c r="S18">
        <f t="shared" si="32"/>
        <v>4064.3722665915834</v>
      </c>
      <c r="T18">
        <f t="shared" si="32"/>
        <v>6613.6046958160459</v>
      </c>
      <c r="U18">
        <f t="shared" si="32"/>
        <v>10423.433195006661</v>
      </c>
      <c r="V18">
        <f t="shared" si="32"/>
        <v>16771.33817330296</v>
      </c>
      <c r="W18">
        <f t="shared" si="32"/>
        <v>25615.463297085371</v>
      </c>
      <c r="X18">
        <f t="shared" si="32"/>
        <v>35555.838549791297</v>
      </c>
      <c r="Y18">
        <f t="shared" si="32"/>
        <v>51111.987097777863</v>
      </c>
      <c r="Z18">
        <f t="shared" si="32"/>
        <v>69552.340356865665</v>
      </c>
      <c r="AA18">
        <f t="shared" si="32"/>
        <v>84055.646727621963</v>
      </c>
      <c r="AB18" s="43">
        <f t="shared" si="32"/>
        <v>103915.64060302931</v>
      </c>
      <c r="AC18" s="44">
        <f t="shared" si="32"/>
        <v>145977.69807395412</v>
      </c>
      <c r="AD18" s="44">
        <f t="shared" si="32"/>
        <v>217407.2278570706</v>
      </c>
      <c r="AE18" s="44">
        <f t="shared" si="32"/>
        <v>284720.4418687796</v>
      </c>
      <c r="AF18" s="45">
        <f t="shared" si="32"/>
        <v>336730.64266753668</v>
      </c>
    </row>
    <row r="19" spans="1:32" ht="15.75" thickBot="1" x14ac:dyDescent="0.3">
      <c r="A19" s="19" t="s">
        <v>30</v>
      </c>
      <c r="B19" s="20">
        <f>(B18/$AF$3)*100</f>
        <v>135.67062414712836</v>
      </c>
      <c r="C19" s="21">
        <f>((C18)/($AF$3-$AA$3))*100</f>
        <v>93.690370300837415</v>
      </c>
      <c r="D19" s="4" t="s">
        <v>10</v>
      </c>
      <c r="E19" s="5">
        <f>SUM(F19:AA19)</f>
        <v>1703.5567982850621</v>
      </c>
      <c r="F19">
        <f>SQRT(F18)</f>
        <v>0.5449272873557427</v>
      </c>
      <c r="G19">
        <f t="shared" ref="G19" si="33">SQRT(G18)</f>
        <v>1.259602186898819</v>
      </c>
      <c r="H19">
        <f t="shared" ref="H19" si="34">SQRT(H18)</f>
        <v>2.1868160417559444</v>
      </c>
      <c r="I19">
        <f t="shared" ref="I19" si="35">SQRT(I18)</f>
        <v>3.3888822109748786</v>
      </c>
      <c r="J19">
        <f t="shared" ref="J19" si="36">SQRT(J18)</f>
        <v>4.9411563230455542</v>
      </c>
      <c r="K19">
        <f t="shared" ref="K19" si="37">SQRT(K18)</f>
        <v>6.9478833034548142</v>
      </c>
      <c r="L19">
        <f t="shared" ref="L19" si="38">SQRT(L18)</f>
        <v>9.5143354003143124</v>
      </c>
      <c r="M19">
        <f t="shared" ref="M19" si="39">SQRT(M18)</f>
        <v>12.817713186720598</v>
      </c>
      <c r="N19">
        <f t="shared" ref="N19" si="40">SQRT(N18)</f>
        <v>17.061374958746935</v>
      </c>
      <c r="O19">
        <f t="shared" ref="O19" si="41">SQRT(O18)</f>
        <v>22.506964957762893</v>
      </c>
      <c r="P19">
        <f t="shared" ref="P19" si="42">SQRT(P18)</f>
        <v>29.463664829265074</v>
      </c>
      <c r="Q19">
        <f t="shared" ref="Q19" si="43">SQRT(Q18)</f>
        <v>38.323866295076904</v>
      </c>
      <c r="R19">
        <f t="shared" ref="R19" si="44">SQRT(R18)</f>
        <v>49.581918634803216</v>
      </c>
      <c r="S19">
        <f t="shared" ref="S19" si="45">SQRT(S18)</f>
        <v>63.752429495601056</v>
      </c>
      <c r="T19">
        <f t="shared" ref="T19" si="46">SQRT(T18)</f>
        <v>81.324072056286298</v>
      </c>
      <c r="U19">
        <f t="shared" ref="U19" si="47">SQRT(U18)</f>
        <v>102.09521631793852</v>
      </c>
      <c r="V19">
        <f t="shared" ref="V19" si="48">SQRT(V18)</f>
        <v>129.50420137317153</v>
      </c>
      <c r="W19">
        <f t="shared" ref="W19" si="49">SQRT(W18)</f>
        <v>160.04831550842817</v>
      </c>
      <c r="X19">
        <f t="shared" ref="X19" si="50">SQRT(X18)</f>
        <v>188.56255871670626</v>
      </c>
      <c r="Y19">
        <f t="shared" ref="Y19" si="51">SQRT(Y18)</f>
        <v>226.07960345369031</v>
      </c>
      <c r="Z19">
        <f t="shared" ref="Z19" si="52">SQRT(Z18)</f>
        <v>263.72777699147593</v>
      </c>
      <c r="AA19">
        <f t="shared" ref="AA19" si="53">SQRT(AA18)</f>
        <v>289.9235187555883</v>
      </c>
      <c r="AB19" s="43">
        <f t="shared" ref="AB19" si="54">SQRT(AB18)</f>
        <v>322.35948970525021</v>
      </c>
      <c r="AC19" s="44">
        <f t="shared" ref="AC19" si="55">SQRT(AC18)</f>
        <v>382.07027897227772</v>
      </c>
      <c r="AD19" s="44">
        <f t="shared" ref="AD19" si="56">SQRT(AD18)</f>
        <v>466.26947986874563</v>
      </c>
      <c r="AE19" s="44">
        <f t="shared" ref="AE19" si="57">SQRT(AE18)</f>
        <v>533.59201818316171</v>
      </c>
      <c r="AF19" s="45">
        <f t="shared" ref="AF19" si="58">SQRT(AF18)</f>
        <v>580.28496677713156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2.0000000000000009E-3</v>
      </c>
      <c r="G23" s="3">
        <f t="shared" ref="G23:AF23" si="59">G$3-F$3</f>
        <v>1.9999999999999983E-3</v>
      </c>
      <c r="H23" s="3">
        <f t="shared" si="59"/>
        <v>3.0000000000000009E-3</v>
      </c>
      <c r="I23" s="3">
        <f t="shared" si="59"/>
        <v>3.0000000000000009E-3</v>
      </c>
      <c r="J23" s="3">
        <f t="shared" si="59"/>
        <v>4.9999999999999975E-3</v>
      </c>
      <c r="K23" s="3">
        <f t="shared" si="59"/>
        <v>9.0000000000000011E-3</v>
      </c>
      <c r="L23" s="3">
        <f t="shared" si="59"/>
        <v>1.7000000000000001E-2</v>
      </c>
      <c r="M23" s="3">
        <f t="shared" si="59"/>
        <v>1.6E-2</v>
      </c>
      <c r="N23" s="3">
        <f t="shared" si="59"/>
        <v>1.1999999999999997E-2</v>
      </c>
      <c r="O23" s="3">
        <f t="shared" si="59"/>
        <v>8.0000000000000071E-3</v>
      </c>
      <c r="P23" s="3">
        <f t="shared" si="59"/>
        <v>1.0999999999999996E-2</v>
      </c>
      <c r="Q23" s="3">
        <f t="shared" si="59"/>
        <v>1.9000000000000003E-2</v>
      </c>
      <c r="R23" s="3">
        <f t="shared" si="59"/>
        <v>3.7999999999999992E-2</v>
      </c>
      <c r="S23" s="3">
        <f t="shared" si="59"/>
        <v>0.12700000000000003</v>
      </c>
      <c r="T23" s="3">
        <f t="shared" si="59"/>
        <v>0.42200000000000004</v>
      </c>
      <c r="U23" s="3">
        <f t="shared" si="59"/>
        <v>1.9089999999999998</v>
      </c>
      <c r="V23" s="3">
        <f t="shared" si="59"/>
        <v>0.98450989999999994</v>
      </c>
      <c r="W23" s="3">
        <f t="shared" si="59"/>
        <v>4.7793766000000009</v>
      </c>
      <c r="X23" s="3">
        <f t="shared" si="59"/>
        <v>15.1382735</v>
      </c>
      <c r="Y23" s="3">
        <f t="shared" si="59"/>
        <v>15.968409999999999</v>
      </c>
      <c r="Z23" s="3">
        <f t="shared" si="59"/>
        <v>27.047380000000004</v>
      </c>
      <c r="AA23" s="3">
        <f t="shared" si="59"/>
        <v>51.272049999999993</v>
      </c>
      <c r="AB23" s="46">
        <f t="shared" si="59"/>
        <v>59.100000000000009</v>
      </c>
      <c r="AC23" s="47">
        <f t="shared" si="59"/>
        <v>47.099999999999994</v>
      </c>
      <c r="AD23" s="47">
        <f t="shared" si="59"/>
        <v>37.100000000000023</v>
      </c>
      <c r="AE23" s="47">
        <f t="shared" si="59"/>
        <v>65.899999999999977</v>
      </c>
      <c r="AF23" s="48">
        <f t="shared" si="59"/>
        <v>100.71600000000001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3.7707960906275191</v>
      </c>
      <c r="G24">
        <f>$A24*($C24/($C24+F5))*F$4+($B24-$A24)*(F$25)-($B24/(($C24/($C24+F5))*F$4)*(F$25^2))</f>
        <v>4.8941417037175583</v>
      </c>
      <c r="H24">
        <f t="shared" ref="H24:AF24" si="60">$A24*($C24/($C24+G5))*G$4+($B24-$A24)*(G$25)-($B24/(($C24/($C24+G5))*G$4)*(G$25^2))</f>
        <v>5.447917705970676</v>
      </c>
      <c r="I24">
        <f t="shared" si="60"/>
        <v>5.9162324304045972</v>
      </c>
      <c r="J24">
        <f t="shared" si="60"/>
        <v>6.3982419292940103</v>
      </c>
      <c r="K24">
        <f t="shared" si="60"/>
        <v>6.9858010408729019</v>
      </c>
      <c r="L24">
        <f t="shared" si="60"/>
        <v>7.4735868803543184</v>
      </c>
      <c r="M24">
        <f t="shared" si="60"/>
        <v>8.0858043761493743</v>
      </c>
      <c r="N24">
        <f t="shared" si="60"/>
        <v>8.7624173540009078</v>
      </c>
      <c r="O24">
        <f t="shared" si="60"/>
        <v>9.5797096473655294</v>
      </c>
      <c r="P24">
        <f t="shared" si="60"/>
        <v>10.430662947470561</v>
      </c>
      <c r="Q24">
        <f t="shared" si="60"/>
        <v>11.312564440557709</v>
      </c>
      <c r="R24">
        <f t="shared" si="60"/>
        <v>12.331018706347088</v>
      </c>
      <c r="S24">
        <f t="shared" si="60"/>
        <v>13.158179500357205</v>
      </c>
      <c r="T24">
        <f t="shared" si="60"/>
        <v>13.684332277581479</v>
      </c>
      <c r="U24">
        <f t="shared" si="60"/>
        <v>14.983932658575451</v>
      </c>
      <c r="V24">
        <f t="shared" si="60"/>
        <v>16.209156194029905</v>
      </c>
      <c r="W24">
        <f t="shared" si="60"/>
        <v>17.685481974675142</v>
      </c>
      <c r="X24">
        <f t="shared" si="60"/>
        <v>19.097200953248773</v>
      </c>
      <c r="Y24">
        <f t="shared" si="60"/>
        <v>21.302214360794448</v>
      </c>
      <c r="Z24">
        <f t="shared" si="60"/>
        <v>25.598698636583315</v>
      </c>
      <c r="AA24">
        <f t="shared" si="60"/>
        <v>30.751164964746295</v>
      </c>
      <c r="AB24" s="43">
        <f t="shared" si="60"/>
        <v>38.367410264404477</v>
      </c>
      <c r="AC24" s="44">
        <f t="shared" si="60"/>
        <v>51.360089828789818</v>
      </c>
      <c r="AD24" s="44">
        <f t="shared" si="60"/>
        <v>65.96294470337601</v>
      </c>
      <c r="AE24" s="44">
        <f t="shared" si="60"/>
        <v>77.78774744015864</v>
      </c>
      <c r="AF24" s="45">
        <f t="shared" si="60"/>
        <v>88.728611091382334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3.7777960906275192</v>
      </c>
      <c r="G25" s="6">
        <f t="shared" ref="G25:AF25" si="61">F$3+G24</f>
        <v>4.9031417037175586</v>
      </c>
      <c r="H25" s="6">
        <f t="shared" si="61"/>
        <v>5.4589177059706762</v>
      </c>
      <c r="I25" s="6">
        <f t="shared" si="61"/>
        <v>5.9302324304045975</v>
      </c>
      <c r="J25" s="6">
        <f t="shared" si="61"/>
        <v>6.4152419292940106</v>
      </c>
      <c r="K25" s="6">
        <f t="shared" si="61"/>
        <v>7.0078010408729021</v>
      </c>
      <c r="L25" s="6">
        <f t="shared" si="61"/>
        <v>7.5045868803543181</v>
      </c>
      <c r="M25" s="6">
        <f t="shared" si="61"/>
        <v>8.1338043761493743</v>
      </c>
      <c r="N25" s="6">
        <f t="shared" si="61"/>
        <v>8.8264173540009079</v>
      </c>
      <c r="O25" s="6">
        <f t="shared" si="61"/>
        <v>9.6557096473655299</v>
      </c>
      <c r="P25" s="6">
        <f t="shared" si="61"/>
        <v>10.51466294747056</v>
      </c>
      <c r="Q25" s="6">
        <f t="shared" si="61"/>
        <v>11.40756444055771</v>
      </c>
      <c r="R25" s="6">
        <f t="shared" si="61"/>
        <v>12.445018706347089</v>
      </c>
      <c r="S25" s="6">
        <f t="shared" si="61"/>
        <v>13.310179500357204</v>
      </c>
      <c r="T25" s="6">
        <f t="shared" si="61"/>
        <v>13.963332277581479</v>
      </c>
      <c r="U25" s="6">
        <f t="shared" si="61"/>
        <v>15.684932658575452</v>
      </c>
      <c r="V25" s="6">
        <f t="shared" si="61"/>
        <v>18.819156194029905</v>
      </c>
      <c r="W25" s="6">
        <f t="shared" si="61"/>
        <v>21.27999187467514</v>
      </c>
      <c r="X25" s="6">
        <f t="shared" si="61"/>
        <v>27.471087453248774</v>
      </c>
      <c r="Y25" s="6">
        <f t="shared" si="61"/>
        <v>44.814374360794446</v>
      </c>
      <c r="Z25" s="6">
        <f t="shared" si="61"/>
        <v>65.079268636583322</v>
      </c>
      <c r="AA25" s="6">
        <f t="shared" si="61"/>
        <v>97.279114964746299</v>
      </c>
      <c r="AB25" s="49">
        <f t="shared" si="61"/>
        <v>156.16741026440448</v>
      </c>
      <c r="AC25" s="50">
        <f t="shared" si="61"/>
        <v>228.26008982878983</v>
      </c>
      <c r="AD25" s="50">
        <f t="shared" si="61"/>
        <v>289.96294470337602</v>
      </c>
      <c r="AE25" s="50">
        <f t="shared" si="61"/>
        <v>338.88774744015865</v>
      </c>
      <c r="AF25" s="51">
        <f t="shared" si="61"/>
        <v>415.72861109138233</v>
      </c>
    </row>
    <row r="26" spans="1:32" x14ac:dyDescent="0.25">
      <c r="A26" s="16" t="s">
        <v>27</v>
      </c>
      <c r="B26" s="17">
        <f>AF25-$AF$3</f>
        <v>-11.987388908617675</v>
      </c>
      <c r="C26" s="18">
        <f>((AF25-AA25)-($AF$3-$AA$3))</f>
        <v>8.5334961266360665</v>
      </c>
      <c r="D26" s="4" t="s">
        <v>9</v>
      </c>
      <c r="E26" s="5">
        <f>SUM(F26:AA26)</f>
        <v>2250.7821060164097</v>
      </c>
      <c r="F26">
        <f>(F3-F25)^2</f>
        <v>14.203823972729273</v>
      </c>
      <c r="G26">
        <f t="shared" ref="G26:AF26" si="62">(G3-G25)^2</f>
        <v>23.933050449252537</v>
      </c>
      <c r="H26">
        <f t="shared" si="62"/>
        <v>29.647128824792969</v>
      </c>
      <c r="I26">
        <f t="shared" si="62"/>
        <v>34.966317775988657</v>
      </c>
      <c r="J26">
        <f t="shared" si="62"/>
        <v>40.873542366483001</v>
      </c>
      <c r="K26">
        <f t="shared" si="62"/>
        <v>48.675752763925217</v>
      </c>
      <c r="L26">
        <f t="shared" si="62"/>
        <v>55.600687904272142</v>
      </c>
      <c r="M26">
        <f t="shared" si="62"/>
        <v>65.121742669319588</v>
      </c>
      <c r="N26">
        <f t="shared" si="62"/>
        <v>76.569803869200243</v>
      </c>
      <c r="O26">
        <f t="shared" si="62"/>
        <v>91.617625573470363</v>
      </c>
      <c r="P26">
        <f t="shared" si="62"/>
        <v>108.56937593889087</v>
      </c>
      <c r="Q26">
        <f t="shared" si="62"/>
        <v>127.54459777302957</v>
      </c>
      <c r="R26">
        <f t="shared" si="62"/>
        <v>151.11830891459945</v>
      </c>
      <c r="S26">
        <f t="shared" si="62"/>
        <v>169.81163917052984</v>
      </c>
      <c r="T26">
        <f t="shared" si="62"/>
        <v>175.88945744097953</v>
      </c>
      <c r="U26">
        <f t="shared" si="62"/>
        <v>170.95386402628296</v>
      </c>
      <c r="V26">
        <f t="shared" si="62"/>
        <v>231.7898547783185</v>
      </c>
      <c r="W26">
        <f t="shared" si="62"/>
        <v>166.56755594221852</v>
      </c>
      <c r="X26">
        <f t="shared" si="62"/>
        <v>15.673106580086815</v>
      </c>
      <c r="Y26">
        <f t="shared" si="62"/>
        <v>28.449468959229844</v>
      </c>
      <c r="Z26">
        <f t="shared" si="62"/>
        <v>2.0986776927108171</v>
      </c>
      <c r="AA26">
        <f t="shared" si="62"/>
        <v>421.10672263009917</v>
      </c>
      <c r="AB26" s="43">
        <f t="shared" si="62"/>
        <v>429.84027714452094</v>
      </c>
      <c r="AC26" s="44">
        <f t="shared" si="62"/>
        <v>18.148365349358567</v>
      </c>
      <c r="AD26" s="44">
        <f t="shared" si="62"/>
        <v>833.0695769501408</v>
      </c>
      <c r="AE26" s="44">
        <f t="shared" si="62"/>
        <v>141.31853920099849</v>
      </c>
      <c r="AF26" s="45">
        <f t="shared" si="62"/>
        <v>143.69749284645005</v>
      </c>
    </row>
    <row r="27" spans="1:32" ht="15.75" thickBot="1" x14ac:dyDescent="0.3">
      <c r="A27" s="19" t="s">
        <v>30</v>
      </c>
      <c r="B27" s="20">
        <f>(B26/$AF$3)*100</f>
        <v>-2.8026515044136002</v>
      </c>
      <c r="C27" s="21">
        <f>((C26)/($AF$3-$AA$3))*100</f>
        <v>2.7534867921101416</v>
      </c>
      <c r="D27" s="4" t="s">
        <v>10</v>
      </c>
      <c r="E27" s="5">
        <f>SUM(F27:AA27)</f>
        <v>200.00538957106556</v>
      </c>
      <c r="F27">
        <f>SQRT(F26)</f>
        <v>3.7687960906275193</v>
      </c>
      <c r="G27">
        <f t="shared" ref="G27" si="63">SQRT(G26)</f>
        <v>4.8921417037175585</v>
      </c>
      <c r="H27">
        <f t="shared" ref="H27" si="64">SQRT(H26)</f>
        <v>5.4449177059706759</v>
      </c>
      <c r="I27">
        <f t="shared" ref="I27" si="65">SQRT(I26)</f>
        <v>5.9132324304045971</v>
      </c>
      <c r="J27">
        <f t="shared" ref="J27" si="66">SQRT(J26)</f>
        <v>6.3932419292940104</v>
      </c>
      <c r="K27">
        <f t="shared" ref="K27" si="67">SQRT(K26)</f>
        <v>6.9768010408729024</v>
      </c>
      <c r="L27">
        <f t="shared" ref="L27" si="68">SQRT(L26)</f>
        <v>7.456586880354318</v>
      </c>
      <c r="M27">
        <f t="shared" ref="M27" si="69">SQRT(M26)</f>
        <v>8.0698043761493743</v>
      </c>
      <c r="N27">
        <f t="shared" ref="N27" si="70">SQRT(N26)</f>
        <v>8.7504173540009074</v>
      </c>
      <c r="O27">
        <f t="shared" ref="O27" si="71">SQRT(O26)</f>
        <v>9.5717096473655303</v>
      </c>
      <c r="P27">
        <f t="shared" ref="P27" si="72">SQRT(P26)</f>
        <v>10.41966294747056</v>
      </c>
      <c r="Q27">
        <f t="shared" ref="Q27" si="73">SQRT(Q26)</f>
        <v>11.293564440557709</v>
      </c>
      <c r="R27">
        <f t="shared" ref="R27" si="74">SQRT(R26)</f>
        <v>12.293018706347089</v>
      </c>
      <c r="S27">
        <f t="shared" ref="S27" si="75">SQRT(S26)</f>
        <v>13.031179500357204</v>
      </c>
      <c r="T27">
        <f t="shared" ref="T27" si="76">SQRT(T26)</f>
        <v>13.262332277581478</v>
      </c>
      <c r="U27">
        <f t="shared" ref="U27" si="77">SQRT(U26)</f>
        <v>13.074932658575452</v>
      </c>
      <c r="V27">
        <f t="shared" ref="V27" si="78">SQRT(V26)</f>
        <v>15.224646294029904</v>
      </c>
      <c r="W27">
        <f t="shared" ref="W27" si="79">SQRT(W26)</f>
        <v>12.906105374675139</v>
      </c>
      <c r="X27">
        <f t="shared" ref="X27" si="80">SQRT(X26)</f>
        <v>3.9589274532487728</v>
      </c>
      <c r="Y27">
        <f t="shared" ref="Y27" si="81">SQRT(Y26)</f>
        <v>5.3338043607944456</v>
      </c>
      <c r="Z27">
        <f t="shared" ref="Z27" si="82">SQRT(Z26)</f>
        <v>1.4486813634166822</v>
      </c>
      <c r="AA27">
        <f t="shared" ref="AA27" si="83">SQRT(AA26)</f>
        <v>20.520885035253698</v>
      </c>
      <c r="AB27" s="43">
        <f t="shared" ref="AB27" si="84">SQRT(AB26)</f>
        <v>20.732589735595525</v>
      </c>
      <c r="AC27" s="44">
        <f t="shared" ref="AC27" si="85">SQRT(AC26)</f>
        <v>4.2600898287898303</v>
      </c>
      <c r="AD27" s="44">
        <f t="shared" ref="AD27" si="86">SQRT(AD26)</f>
        <v>28.862944703376002</v>
      </c>
      <c r="AE27" s="44">
        <f t="shared" ref="AE27" si="87">SQRT(AE26)</f>
        <v>11.887747440158648</v>
      </c>
      <c r="AF27" s="45">
        <f t="shared" ref="AF27" si="88">SQRT(AF26)</f>
        <v>11.987388908617675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3.94226265745605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104.26412368625353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10.278534457410021</v>
      </c>
      <c r="G34" s="12">
        <f t="shared" ref="G34:AF34" si="90">$E$3+$C33*(1/(1+EXP(-$A33*(G32-$B33))))</f>
        <v>13.325093128302958</v>
      </c>
      <c r="H34" s="12">
        <f t="shared" si="90"/>
        <v>17.267355785759008</v>
      </c>
      <c r="I34" s="12">
        <f t="shared" si="90"/>
        <v>22.363305568641305</v>
      </c>
      <c r="J34" s="12">
        <f t="shared" si="90"/>
        <v>28.941622842952206</v>
      </c>
      <c r="K34" s="12">
        <f t="shared" si="90"/>
        <v>37.418641443317171</v>
      </c>
      <c r="L34" s="12">
        <f t="shared" si="90"/>
        <v>48.317740461848381</v>
      </c>
      <c r="M34" s="12">
        <f t="shared" si="90"/>
        <v>62.290344583391132</v>
      </c>
      <c r="N34" s="12">
        <f t="shared" si="90"/>
        <v>80.136659471042961</v>
      </c>
      <c r="O34" s="12">
        <f t="shared" si="90"/>
        <v>102.82262979784524</v>
      </c>
      <c r="P34" s="12">
        <f t="shared" si="90"/>
        <v>131.4872487991183</v>
      </c>
      <c r="Q34" s="12">
        <f t="shared" si="90"/>
        <v>167.43131001542147</v>
      </c>
      <c r="R34" s="12">
        <f t="shared" si="90"/>
        <v>212.07542692942818</v>
      </c>
      <c r="S34" s="12">
        <f t="shared" si="90"/>
        <v>266.87287846177497</v>
      </c>
      <c r="T34" s="12">
        <f t="shared" si="90"/>
        <v>333.16390781735043</v>
      </c>
      <c r="U34" s="12">
        <f t="shared" si="90"/>
        <v>411.96590025327771</v>
      </c>
      <c r="V34" s="12">
        <f t="shared" si="90"/>
        <v>503.71164373191033</v>
      </c>
      <c r="W34" s="12">
        <f t="shared" si="90"/>
        <v>607.97576741816385</v>
      </c>
      <c r="X34" s="12">
        <f t="shared" si="90"/>
        <v>723.26027392706339</v>
      </c>
      <c r="Y34" s="12">
        <f t="shared" si="90"/>
        <v>846.927265017595</v>
      </c>
      <c r="Z34" s="12">
        <f t="shared" si="90"/>
        <v>975.35014865968799</v>
      </c>
      <c r="AA34" s="12">
        <f t="shared" si="90"/>
        <v>1104.2949440689031</v>
      </c>
      <c r="AB34" s="52">
        <f t="shared" si="90"/>
        <v>1229.4589754549379</v>
      </c>
      <c r="AC34" s="53">
        <f t="shared" si="90"/>
        <v>1347.0280763267738</v>
      </c>
      <c r="AD34" s="53">
        <f t="shared" si="90"/>
        <v>1454.1052697112016</v>
      </c>
      <c r="AE34" s="53">
        <f t="shared" si="90"/>
        <v>1548.918928626611</v>
      </c>
      <c r="AF34" s="54">
        <f t="shared" si="90"/>
        <v>1630.8027919959109</v>
      </c>
    </row>
    <row r="35" spans="1:32" x14ac:dyDescent="0.25">
      <c r="A35" s="16" t="s">
        <v>27</v>
      </c>
      <c r="B35" s="17">
        <f>AF34-$AF$3</f>
        <v>1203.086791995911</v>
      </c>
      <c r="C35" s="18">
        <f>((AF34-AA34)-($AF$3-$AA$3))</f>
        <v>216.59184792700779</v>
      </c>
      <c r="D35" s="4" t="s">
        <v>9</v>
      </c>
      <c r="E35" s="5">
        <f>SUM(F35:AA35)</f>
        <v>4016214.8586213849</v>
      </c>
      <c r="F35" s="3">
        <f>(F34-F$3)^2</f>
        <v>105.46333797193174</v>
      </c>
      <c r="G35" s="3">
        <f t="shared" ref="G35:AF35" si="91">(G34-G$3)^2</f>
        <v>177.26507582912407</v>
      </c>
      <c r="H35" s="3">
        <f t="shared" si="91"/>
        <v>297.67828586998388</v>
      </c>
      <c r="I35" s="3">
        <f t="shared" si="91"/>
        <v>499.35737256708944</v>
      </c>
      <c r="J35" s="3">
        <f t="shared" si="91"/>
        <v>836.34458537860314</v>
      </c>
      <c r="K35" s="3">
        <f t="shared" si="91"/>
        <v>1397.8357326940477</v>
      </c>
      <c r="L35" s="3">
        <f t="shared" si="91"/>
        <v>2329.9678442542026</v>
      </c>
      <c r="M35" s="3">
        <f t="shared" si="91"/>
        <v>3872.117960210931</v>
      </c>
      <c r="N35" s="3">
        <f t="shared" si="91"/>
        <v>6409.7091949383021</v>
      </c>
      <c r="O35" s="3">
        <f t="shared" si="91"/>
        <v>10555.226052738693</v>
      </c>
      <c r="P35" s="3">
        <f t="shared" si="91"/>
        <v>17263.923044489406</v>
      </c>
      <c r="Q35" s="3">
        <f t="shared" si="91"/>
        <v>27995.082230796659</v>
      </c>
      <c r="R35" s="3">
        <f t="shared" si="91"/>
        <v>44911.538881512686</v>
      </c>
      <c r="S35" s="3">
        <f t="shared" si="91"/>
        <v>71072.296033291655</v>
      </c>
      <c r="T35" s="3">
        <f t="shared" si="91"/>
        <v>110531.58507436803</v>
      </c>
      <c r="U35" s="3">
        <f t="shared" si="91"/>
        <v>167572.25307217144</v>
      </c>
      <c r="V35" s="3">
        <f t="shared" si="91"/>
        <v>250117.14755224492</v>
      </c>
      <c r="W35" s="3">
        <f t="shared" si="91"/>
        <v>359522.4156005999</v>
      </c>
      <c r="X35" s="3">
        <f t="shared" si="91"/>
        <v>489647.42294448247</v>
      </c>
      <c r="Y35" s="3">
        <f t="shared" si="91"/>
        <v>651970.16529483697</v>
      </c>
      <c r="Z35" s="3">
        <f t="shared" si="91"/>
        <v>825957.78877662937</v>
      </c>
      <c r="AA35" s="3">
        <f t="shared" si="91"/>
        <v>973172.27467350825</v>
      </c>
      <c r="AB35" s="46">
        <f t="shared" si="91"/>
        <v>1107880.3968107484</v>
      </c>
      <c r="AC35" s="47">
        <f t="shared" si="91"/>
        <v>1261192.0602182141</v>
      </c>
      <c r="AD35" s="47">
        <f t="shared" si="91"/>
        <v>1423261.5735586965</v>
      </c>
      <c r="AE35" s="47">
        <f t="shared" si="91"/>
        <v>1493085.8681360048</v>
      </c>
      <c r="AF35" s="48">
        <f t="shared" si="91"/>
        <v>1447417.8290750124</v>
      </c>
    </row>
    <row r="36" spans="1:32" ht="15.75" thickBot="1" x14ac:dyDescent="0.3">
      <c r="A36" s="19" t="s">
        <v>30</v>
      </c>
      <c r="B36" s="20">
        <f>(B35/$AF$3)*100</f>
        <v>281.28168971839045</v>
      </c>
      <c r="C36" s="21">
        <f>((C35)/($AF$3-$AA$3))*100</f>
        <v>69.887275238131551</v>
      </c>
      <c r="D36" s="4" t="s">
        <v>10</v>
      </c>
      <c r="E36" s="5">
        <f>SUM(F36:AA36)</f>
        <v>6444.0625662402053</v>
      </c>
      <c r="F36">
        <f>SQRT(F35)</f>
        <v>10.269534457410021</v>
      </c>
      <c r="G36">
        <f t="shared" ref="G36:AF36" si="92">SQRT(G35)</f>
        <v>13.314093128302959</v>
      </c>
      <c r="H36">
        <f t="shared" si="92"/>
        <v>17.253355785759009</v>
      </c>
      <c r="I36">
        <f t="shared" si="92"/>
        <v>22.346305568641306</v>
      </c>
      <c r="J36">
        <f t="shared" si="92"/>
        <v>28.919622842952208</v>
      </c>
      <c r="K36">
        <f t="shared" si="92"/>
        <v>37.387641443317172</v>
      </c>
      <c r="L36">
        <f t="shared" si="92"/>
        <v>48.269740461848379</v>
      </c>
      <c r="M36">
        <f t="shared" si="92"/>
        <v>62.226344583391132</v>
      </c>
      <c r="N36">
        <f t="shared" si="92"/>
        <v>80.060659471042968</v>
      </c>
      <c r="O36">
        <f t="shared" si="92"/>
        <v>102.73862979784523</v>
      </c>
      <c r="P36">
        <f t="shared" si="92"/>
        <v>131.39224879911831</v>
      </c>
      <c r="Q36">
        <f t="shared" si="92"/>
        <v>167.31731001542147</v>
      </c>
      <c r="R36">
        <f t="shared" si="92"/>
        <v>211.92342692942819</v>
      </c>
      <c r="S36">
        <f t="shared" si="92"/>
        <v>266.59387846177498</v>
      </c>
      <c r="T36">
        <f t="shared" si="92"/>
        <v>332.46290781735041</v>
      </c>
      <c r="U36">
        <f t="shared" si="92"/>
        <v>409.3559002532777</v>
      </c>
      <c r="V36">
        <f t="shared" si="92"/>
        <v>500.11713383191034</v>
      </c>
      <c r="W36">
        <f t="shared" si="92"/>
        <v>599.60188091816383</v>
      </c>
      <c r="X36">
        <f t="shared" si="92"/>
        <v>699.7481139270634</v>
      </c>
      <c r="Y36">
        <f t="shared" si="92"/>
        <v>807.44669501759495</v>
      </c>
      <c r="Z36">
        <f t="shared" si="92"/>
        <v>908.82219865968796</v>
      </c>
      <c r="AA36">
        <f t="shared" si="92"/>
        <v>986.49494406890312</v>
      </c>
      <c r="AB36" s="43">
        <f t="shared" si="92"/>
        <v>1052.5589754549378</v>
      </c>
      <c r="AC36" s="44">
        <f t="shared" si="92"/>
        <v>1123.0280763267738</v>
      </c>
      <c r="AD36" s="44">
        <f t="shared" si="92"/>
        <v>1193.0052697112014</v>
      </c>
      <c r="AE36" s="44">
        <f t="shared" si="92"/>
        <v>1221.918928626611</v>
      </c>
      <c r="AF36" s="45">
        <f t="shared" si="92"/>
        <v>1203.086791995911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3.7676554936283395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8.6838484908003863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17.725915203819021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102.52345105404441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137.9225529118911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9.9717167305578602</v>
      </c>
      <c r="G44" s="12">
        <f>$E$3+$C43*F4*(1/(1+EXP(-$A43*(G42-$B43))))</f>
        <v>12.96557437779591</v>
      </c>
      <c r="H44" s="12">
        <f t="shared" ref="H44:AF44" si="118">$E$3+$C43*G4*(1/(1+EXP(-$A43*(H42-$B43))))</f>
        <v>16.73322987142425</v>
      </c>
      <c r="I44" s="12">
        <f t="shared" si="118"/>
        <v>21.642375376936773</v>
      </c>
      <c r="J44" s="12">
        <f t="shared" si="118"/>
        <v>28.004669727071636</v>
      </c>
      <c r="K44" s="12">
        <f>$E$3+$C43*J4*(1/(1+EXP(-$A43*(K42-$B43))))</f>
        <v>36.688518217872023</v>
      </c>
      <c r="L44" s="12">
        <f t="shared" si="118"/>
        <v>46.717439171332025</v>
      </c>
      <c r="M44" s="12">
        <f t="shared" si="118"/>
        <v>60.547772735901198</v>
      </c>
      <c r="N44" s="12">
        <f t="shared" si="118"/>
        <v>78.273687939720219</v>
      </c>
      <c r="O44" s="12">
        <f t="shared" si="118"/>
        <v>102.05009164406646</v>
      </c>
      <c r="P44" s="12">
        <f t="shared" si="118"/>
        <v>131.74158598197204</v>
      </c>
      <c r="Q44" s="12">
        <f t="shared" si="118"/>
        <v>168.80983531733298</v>
      </c>
      <c r="R44" s="12">
        <f t="shared" si="118"/>
        <v>216.86731245231607</v>
      </c>
      <c r="S44" s="12">
        <f t="shared" si="118"/>
        <v>269.43181596418907</v>
      </c>
      <c r="T44" s="12">
        <f t="shared" si="118"/>
        <v>323.49729624351318</v>
      </c>
      <c r="U44" s="12">
        <f t="shared" si="118"/>
        <v>412.9966691567152</v>
      </c>
      <c r="V44" s="12">
        <f t="shared" si="118"/>
        <v>505.81973993282264</v>
      </c>
      <c r="W44" s="12">
        <f t="shared" si="118"/>
        <v>608.34319098686706</v>
      </c>
      <c r="X44" s="12">
        <f t="shared" si="118"/>
        <v>724.66674949177434</v>
      </c>
      <c r="Y44" s="12">
        <f t="shared" si="118"/>
        <v>850.28845916417185</v>
      </c>
      <c r="Z44" s="12">
        <f t="shared" si="118"/>
        <v>968.74017981339136</v>
      </c>
      <c r="AA44" s="12">
        <f t="shared" si="118"/>
        <v>1106.6627327252825</v>
      </c>
      <c r="AB44" s="52">
        <f t="shared" si="118"/>
        <v>1251.6169425365665</v>
      </c>
      <c r="AC44" s="53">
        <f t="shared" si="118"/>
        <v>1412.0929994378496</v>
      </c>
      <c r="AD44" s="53">
        <f t="shared" si="118"/>
        <v>1532.6767870532706</v>
      </c>
      <c r="AE44" s="53">
        <f t="shared" si="118"/>
        <v>1617.3883425636102</v>
      </c>
      <c r="AF44" s="54">
        <f t="shared" si="118"/>
        <v>1793.9885725091176</v>
      </c>
    </row>
    <row r="45" spans="1:32" x14ac:dyDescent="0.25">
      <c r="A45" s="16" t="s">
        <v>27</v>
      </c>
      <c r="B45" s="17">
        <f>AF44-$AF$3</f>
        <v>1366.2725725091177</v>
      </c>
      <c r="C45" s="18">
        <f>((AF44-AA44)-($AF$3-$AA$3))</f>
        <v>377.40983978383514</v>
      </c>
      <c r="D45" s="4" t="s">
        <v>9</v>
      </c>
      <c r="E45" s="5">
        <f>SUM(F45:AA45)</f>
        <v>4016358.8470767504</v>
      </c>
      <c r="F45" s="3">
        <f>(F44-F$3)^2</f>
        <v>99.255724653337495</v>
      </c>
      <c r="G45" s="3">
        <f t="shared" ref="G45" si="119">(G44-G$3)^2</f>
        <v>167.82099730984632</v>
      </c>
      <c r="H45" s="3">
        <f t="shared" ref="H45" si="120">(H44-H$3)^2</f>
        <v>279.53264749352496</v>
      </c>
      <c r="I45" s="3">
        <f t="shared" ref="I45" si="121">(I44-I$3)^2</f>
        <v>467.65686019342331</v>
      </c>
      <c r="J45" s="3">
        <f t="shared" ref="J45" si="122">(J44-J$3)^2</f>
        <v>783.02980505437154</v>
      </c>
      <c r="K45" s="3">
        <f t="shared" ref="K45" si="123">(K44-K$3)^2</f>
        <v>1343.7736418936192</v>
      </c>
      <c r="L45" s="3">
        <f t="shared" ref="L45" si="124">(L44-L$3)^2</f>
        <v>2178.0365525666598</v>
      </c>
      <c r="M45" s="3">
        <f t="shared" ref="M45" si="125">(M44-M$3)^2</f>
        <v>3658.2867643681452</v>
      </c>
      <c r="N45" s="3">
        <f t="shared" ref="N45" si="126">(N44-N$3)^2</f>
        <v>6114.8783991178661</v>
      </c>
      <c r="O45" s="3">
        <f t="shared" ref="O45" si="127">(O44-O$3)^2</f>
        <v>10397.083845166158</v>
      </c>
      <c r="P45" s="3">
        <f t="shared" ref="P45" si="128">(P44-P$3)^2</f>
        <v>17330.823600708758</v>
      </c>
      <c r="Q45" s="3">
        <f t="shared" ref="Q45" si="129">(Q44-Q$3)^2</f>
        <v>28458.28485341273</v>
      </c>
      <c r="R45" s="3">
        <f t="shared" ref="R45" si="130">(R44-R$3)^2</f>
        <v>46965.526651304986</v>
      </c>
      <c r="S45" s="3">
        <f t="shared" ref="S45" si="131">(S44-S$3)^2</f>
        <v>72443.238341452627</v>
      </c>
      <c r="T45" s="3">
        <f t="shared" ref="T45" si="132">(T44-T$3)^2</f>
        <v>104197.4488685299</v>
      </c>
      <c r="U45" s="3">
        <f t="shared" ref="U45" si="133">(U44-U$3)^2</f>
        <v>168417.21822154321</v>
      </c>
      <c r="V45" s="3">
        <f t="shared" ref="V45" si="134">(V44-V$3)^2</f>
        <v>252230.18168152162</v>
      </c>
      <c r="W45" s="3">
        <f t="shared" ref="W45" si="135">(W44-W$3)^2</f>
        <v>359963.16632645496</v>
      </c>
      <c r="X45" s="3">
        <f t="shared" ref="X45" si="136">(X44-X$3)^2</f>
        <v>491617.7583653786</v>
      </c>
      <c r="Y45" s="3">
        <f t="shared" ref="Y45" si="137">(Y44-Y$3)^2</f>
        <v>657409.4331308601</v>
      </c>
      <c r="Z45" s="3">
        <f t="shared" ref="Z45" si="138">(Z44-Z$3)^2</f>
        <v>813986.90762485168</v>
      </c>
      <c r="AA45" s="3">
        <f t="shared" ref="AA45" si="139">(AA44-AA$3)^2</f>
        <v>977849.5041729135</v>
      </c>
      <c r="AB45" s="46">
        <f t="shared" ref="AB45" si="140">(AB44-AB$3)^2</f>
        <v>1155016.5065751455</v>
      </c>
      <c r="AC45" s="47">
        <f t="shared" ref="AC45" si="141">(AC44-AC$3)^2</f>
        <v>1411564.975313226</v>
      </c>
      <c r="AD45" s="47">
        <f t="shared" ref="AD45" si="142">(AD44-AD$3)^2</f>
        <v>1616907.5253727182</v>
      </c>
      <c r="AE45" s="47">
        <f t="shared" ref="AE45" si="143">(AE44-AE$3)^2</f>
        <v>1665102.0746240611</v>
      </c>
      <c r="AF45" s="48">
        <f t="shared" ref="AF45" si="144">(AF44-AF$3)^2</f>
        <v>1866700.7423906822</v>
      </c>
    </row>
    <row r="46" spans="1:32" ht="15.75" thickBot="1" x14ac:dyDescent="0.3">
      <c r="A46" s="19" t="s">
        <v>30</v>
      </c>
      <c r="B46" s="20">
        <f>(B45/$AF$3)*100</f>
        <v>319.43452489715554</v>
      </c>
      <c r="C46" s="21">
        <f>((C45)/($AF$3-$AA$3))*100</f>
        <v>121.77810754650781</v>
      </c>
      <c r="D46" s="4" t="s">
        <v>10</v>
      </c>
      <c r="E46" s="5">
        <f>SUM(F46:AA46)</f>
        <v>6437.8445666230264</v>
      </c>
      <c r="F46">
        <f>SQRT(F45)</f>
        <v>9.9627167305578599</v>
      </c>
      <c r="G46">
        <f t="shared" ref="G46" si="145">SQRT(G45)</f>
        <v>12.954574377795911</v>
      </c>
      <c r="H46">
        <f t="shared" ref="H46" si="146">SQRT(H45)</f>
        <v>16.71922987142425</v>
      </c>
      <c r="I46">
        <f t="shared" ref="I46" si="147">SQRT(I45)</f>
        <v>21.625375376936773</v>
      </c>
      <c r="J46">
        <f t="shared" ref="J46" si="148">SQRT(J45)</f>
        <v>27.982669727071638</v>
      </c>
      <c r="K46">
        <f t="shared" ref="K46" si="149">SQRT(K45)</f>
        <v>36.657518217872024</v>
      </c>
      <c r="L46">
        <f t="shared" ref="L46" si="150">SQRT(L45)</f>
        <v>46.669439171332023</v>
      </c>
      <c r="M46">
        <f t="shared" ref="M46" si="151">SQRT(M45)</f>
        <v>60.483772735901198</v>
      </c>
      <c r="N46">
        <f t="shared" ref="N46" si="152">SQRT(N45)</f>
        <v>78.197687939720225</v>
      </c>
      <c r="O46">
        <f t="shared" ref="O46" si="153">SQRT(O45)</f>
        <v>101.96609164406645</v>
      </c>
      <c r="P46">
        <f t="shared" ref="P46" si="154">SQRT(P45)</f>
        <v>131.64658598197204</v>
      </c>
      <c r="Q46">
        <f t="shared" ref="Q46" si="155">SQRT(Q45)</f>
        <v>168.69583531733298</v>
      </c>
      <c r="R46">
        <f t="shared" ref="R46" si="156">SQRT(R45)</f>
        <v>216.71531245231608</v>
      </c>
      <c r="S46">
        <f t="shared" ref="S46" si="157">SQRT(S45)</f>
        <v>269.15281596418907</v>
      </c>
      <c r="T46">
        <f t="shared" ref="T46" si="158">SQRT(T45)</f>
        <v>322.79629624351315</v>
      </c>
      <c r="U46">
        <f t="shared" ref="U46" si="159">SQRT(U45)</f>
        <v>410.38666915671519</v>
      </c>
      <c r="V46">
        <f t="shared" ref="V46" si="160">SQRT(V45)</f>
        <v>502.22523003282265</v>
      </c>
      <c r="W46">
        <f t="shared" ref="W46" si="161">SQRT(W45)</f>
        <v>599.96930448686703</v>
      </c>
      <c r="X46">
        <f t="shared" ref="X46" si="162">SQRT(X45)</f>
        <v>701.15458949177435</v>
      </c>
      <c r="Y46">
        <f t="shared" ref="Y46" si="163">SQRT(Y45)</f>
        <v>810.80788916417191</v>
      </c>
      <c r="Z46">
        <f t="shared" ref="Z46" si="164">SQRT(Z45)</f>
        <v>902.21222981339133</v>
      </c>
      <c r="AA46">
        <f t="shared" ref="AA46" si="165">SQRT(AA45)</f>
        <v>988.86273272528251</v>
      </c>
      <c r="AB46" s="43">
        <f t="shared" ref="AB46" si="166">SQRT(AB45)</f>
        <v>1074.7169425365664</v>
      </c>
      <c r="AC46" s="44">
        <f t="shared" ref="AC46" si="167">SQRT(AC45)</f>
        <v>1188.0929994378496</v>
      </c>
      <c r="AD46" s="44">
        <f t="shared" ref="AD46" si="168">SQRT(AD45)</f>
        <v>1271.5767870532704</v>
      </c>
      <c r="AE46" s="44">
        <f t="shared" ref="AE46" si="169">SQRT(AE45)</f>
        <v>1290.3883425636102</v>
      </c>
      <c r="AF46" s="45">
        <f t="shared" ref="AF46" si="170">SQRT(AF45)</f>
        <v>1366.2725725091177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4.7244433367460577</v>
      </c>
      <c r="I53">
        <f t="shared" ref="I53" si="173">J54-I54</f>
        <v>6.2210724060144749</v>
      </c>
      <c r="J53">
        <f t="shared" ref="J53" si="174">K54-J54</f>
        <v>8.5828693826187248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18.061010086658747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101.30213359705482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141.06233109173127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8.3170805600049107</v>
      </c>
      <c r="G54" s="12">
        <f t="shared" ref="G54:AF54" si="196">$E$3+($C53/($C53+F5))*F4*(1/(1+EXP(-$A53*(G52-$B53))))</f>
        <v>11.086494904627166</v>
      </c>
      <c r="H54" s="12">
        <f t="shared" si="196"/>
        <v>14.650210877016017</v>
      </c>
      <c r="I54" s="12">
        <f t="shared" si="196"/>
        <v>19.374654213762074</v>
      </c>
      <c r="J54" s="12">
        <f t="shared" si="196"/>
        <v>25.595726619776549</v>
      </c>
      <c r="K54" s="12">
        <f t="shared" si="196"/>
        <v>34.178596002395274</v>
      </c>
      <c r="L54" s="12">
        <f t="shared" si="196"/>
        <v>44.279564227059097</v>
      </c>
      <c r="M54" s="12">
        <f t="shared" si="196"/>
        <v>58.273327030105783</v>
      </c>
      <c r="N54" s="12">
        <f t="shared" si="196"/>
        <v>76.33433711676453</v>
      </c>
      <c r="O54" s="12">
        <f t="shared" si="196"/>
        <v>100.61954470742197</v>
      </c>
      <c r="P54" s="12">
        <f t="shared" si="196"/>
        <v>131.02443946478178</v>
      </c>
      <c r="Q54" s="12">
        <f t="shared" si="196"/>
        <v>168.95520676938497</v>
      </c>
      <c r="R54" s="12">
        <f t="shared" si="196"/>
        <v>217.93120175716928</v>
      </c>
      <c r="S54" s="12">
        <f t="shared" si="196"/>
        <v>271.26938808354078</v>
      </c>
      <c r="T54" s="12">
        <f t="shared" si="196"/>
        <v>325.7208863533188</v>
      </c>
      <c r="U54" s="12">
        <f t="shared" si="196"/>
        <v>415.25988933976146</v>
      </c>
      <c r="V54" s="12">
        <f t="shared" si="196"/>
        <v>507.43157703638582</v>
      </c>
      <c r="W54" s="12">
        <f t="shared" si="196"/>
        <v>608.73371063344064</v>
      </c>
      <c r="X54" s="12">
        <f t="shared" si="196"/>
        <v>723.6129418107397</v>
      </c>
      <c r="Y54" s="12">
        <f t="shared" si="196"/>
        <v>848.23703744191027</v>
      </c>
      <c r="Z54" s="12">
        <f t="shared" si="196"/>
        <v>967.17330336083137</v>
      </c>
      <c r="AA54" s="12">
        <f t="shared" si="196"/>
        <v>1108.2356344525626</v>
      </c>
      <c r="AB54" s="52">
        <f t="shared" si="196"/>
        <v>1260.4206624418018</v>
      </c>
      <c r="AC54" s="53">
        <f t="shared" si="196"/>
        <v>1433.810783168778</v>
      </c>
      <c r="AD54" s="53">
        <f t="shared" si="196"/>
        <v>1573.2286759015999</v>
      </c>
      <c r="AE54" s="53">
        <f t="shared" si="196"/>
        <v>1682.299205634258</v>
      </c>
      <c r="AF54" s="54">
        <f t="shared" si="196"/>
        <v>1894.7536360660774</v>
      </c>
    </row>
    <row r="55" spans="1:32" x14ac:dyDescent="0.25">
      <c r="A55" s="16" t="s">
        <v>27</v>
      </c>
      <c r="B55" s="17">
        <f>AF54-$AF$3</f>
        <v>1467.0376360660775</v>
      </c>
      <c r="C55" s="18">
        <f>((AF54-AA54)-($AF$3-$AA$3))</f>
        <v>476.6020016135148</v>
      </c>
      <c r="D55" s="4" t="s">
        <v>9</v>
      </c>
      <c r="E55" s="5">
        <f>SUM(F55:AA55)</f>
        <v>4016936.1243681065</v>
      </c>
      <c r="F55" s="3">
        <f>(F54-F$3)^2</f>
        <v>69.024202591531505</v>
      </c>
      <c r="G55" s="3">
        <f t="shared" ref="G55" si="197">(G54-G$3)^2</f>
        <v>122.66658738242234</v>
      </c>
      <c r="H55" s="3">
        <f t="shared" ref="H55" si="198">(H54-H$3)^2</f>
        <v>214.21866883648198</v>
      </c>
      <c r="I55" s="3">
        <f t="shared" ref="I55" si="199">(I54-I$3)^2</f>
        <v>374.71877665958061</v>
      </c>
      <c r="J55" s="3">
        <f t="shared" ref="J55" si="200">(J54-J$3)^2</f>
        <v>654.01549322306778</v>
      </c>
      <c r="K55" s="3">
        <f t="shared" ref="K55" si="201">(K54-K$3)^2</f>
        <v>1166.0583127428017</v>
      </c>
      <c r="L55" s="3">
        <f t="shared" ref="L55" si="202">(L54-L$3)^2</f>
        <v>1956.4312739724539</v>
      </c>
      <c r="M55" s="3">
        <f t="shared" ref="M55" si="203">(M54-M$3)^2</f>
        <v>3388.3257532978037</v>
      </c>
      <c r="N55" s="3">
        <f t="shared" ref="N55" si="204">(N54-N$3)^2</f>
        <v>5815.3339798141078</v>
      </c>
      <c r="O55" s="3">
        <f t="shared" ref="O55" si="205">(O54-O$3)^2</f>
        <v>10107.395749618041</v>
      </c>
      <c r="P55" s="3">
        <f t="shared" ref="P55" si="206">(P54-P$3)^2</f>
        <v>17142.518118561955</v>
      </c>
      <c r="Q55" s="3">
        <f t="shared" ref="Q55" si="207">(Q54-Q$3)^2</f>
        <v>28507.353103342208</v>
      </c>
      <c r="R55" s="3">
        <f t="shared" ref="R55" si="208">(R54-R$3)^2</f>
        <v>47427.780717989845</v>
      </c>
      <c r="S55" s="3">
        <f t="shared" ref="S55" si="209">(S54-S$3)^2</f>
        <v>73435.790433668037</v>
      </c>
      <c r="T55" s="3">
        <f t="shared" ref="T55" si="210">(T54-T$3)^2</f>
        <v>105637.92652512426</v>
      </c>
      <c r="U55" s="3">
        <f t="shared" ref="U55" si="211">(U54-U$3)^2</f>
        <v>170279.93117211736</v>
      </c>
      <c r="V55" s="3">
        <f t="shared" ref="V55" si="212">(V54-V$3)^2</f>
        <v>253851.79022059496</v>
      </c>
      <c r="W55" s="3">
        <f t="shared" ref="W55" si="213">(W54-W$3)^2</f>
        <v>360431.91843353573</v>
      </c>
      <c r="X55" s="3">
        <f t="shared" ref="X55" si="214">(X54-X$3)^2</f>
        <v>490141.10469200899</v>
      </c>
      <c r="Y55" s="3">
        <f t="shared" ref="Y55" si="215">(Y54-Y$3)^2</f>
        <v>654087.02362911752</v>
      </c>
      <c r="Z55" s="3">
        <f t="shared" ref="Z55" si="216">(Z54-Z$3)^2</f>
        <v>811162.0525304568</v>
      </c>
      <c r="AA55" s="3">
        <f t="shared" ref="AA55" si="217">(AA54-AA$3)^2</f>
        <v>980962.7459934504</v>
      </c>
      <c r="AB55" s="46">
        <f t="shared" ref="AB55" si="218">(AB54-AB$3)^2</f>
        <v>1174017.0259383209</v>
      </c>
      <c r="AC55" s="47">
        <f t="shared" ref="AC55" si="219">(AC54-AC$3)^2</f>
        <v>1463642.1310714521</v>
      </c>
      <c r="AD55" s="47">
        <f t="shared" ref="AD55" si="220">(AD54-AD$3)^2</f>
        <v>1721681.6621232855</v>
      </c>
      <c r="AE55" s="47">
        <f t="shared" ref="AE55" si="221">(AE54-AE$3)^2</f>
        <v>1836835.9367928507</v>
      </c>
      <c r="AF55" s="48">
        <f t="shared" ref="AF55" si="222">(AF54-AF$3)^2</f>
        <v>2152199.425634345</v>
      </c>
    </row>
    <row r="56" spans="1:32" ht="15.75" thickBot="1" x14ac:dyDescent="0.3">
      <c r="A56" s="19" t="s">
        <v>30</v>
      </c>
      <c r="B56" s="20">
        <f>(B55/$AF$3)*100</f>
        <v>342.99339656830176</v>
      </c>
      <c r="C56" s="21">
        <f>((C55)/($AF$3-$AA$3))*100</f>
        <v>153.7842517370884</v>
      </c>
      <c r="D56" s="4" t="s">
        <v>10</v>
      </c>
      <c r="E56" s="5">
        <f>SUM(F56:AA56)</f>
        <v>6422.6786763627606</v>
      </c>
      <c r="F56">
        <f>SQRT(F55)</f>
        <v>8.3080805600049104</v>
      </c>
      <c r="G56">
        <f t="shared" ref="G56" si="223">SQRT(G55)</f>
        <v>11.075494904627167</v>
      </c>
      <c r="H56">
        <f t="shared" ref="H56" si="224">SQRT(H55)</f>
        <v>14.636210877016017</v>
      </c>
      <c r="I56">
        <f t="shared" ref="I56" si="225">SQRT(I55)</f>
        <v>19.357654213762075</v>
      </c>
      <c r="J56">
        <f t="shared" ref="J56" si="226">SQRT(J55)</f>
        <v>25.573726619776551</v>
      </c>
      <c r="K56">
        <f t="shared" ref="K56" si="227">SQRT(K55)</f>
        <v>34.147596002395275</v>
      </c>
      <c r="L56">
        <f t="shared" ref="L56" si="228">SQRT(L55)</f>
        <v>44.231564227059096</v>
      </c>
      <c r="M56">
        <f t="shared" ref="M56" si="229">SQRT(M55)</f>
        <v>58.209327030105783</v>
      </c>
      <c r="N56">
        <f t="shared" ref="N56" si="230">SQRT(N55)</f>
        <v>76.258337116764537</v>
      </c>
      <c r="O56">
        <f t="shared" ref="O56" si="231">SQRT(O55)</f>
        <v>100.53554470742196</v>
      </c>
      <c r="P56">
        <f t="shared" ref="P56" si="232">SQRT(P55)</f>
        <v>130.92943946478178</v>
      </c>
      <c r="Q56">
        <f t="shared" ref="Q56" si="233">SQRT(Q55)</f>
        <v>168.84120676938497</v>
      </c>
      <c r="R56">
        <f t="shared" ref="R56" si="234">SQRT(R55)</f>
        <v>217.77920175716929</v>
      </c>
      <c r="S56">
        <f t="shared" ref="S56" si="235">SQRT(S55)</f>
        <v>270.99038808354078</v>
      </c>
      <c r="T56">
        <f t="shared" ref="T56" si="236">SQRT(T55)</f>
        <v>325.01988635331878</v>
      </c>
      <c r="U56">
        <f t="shared" ref="U56" si="237">SQRT(U55)</f>
        <v>412.64988933976144</v>
      </c>
      <c r="V56">
        <f t="shared" ref="V56" si="238">SQRT(V55)</f>
        <v>503.83706713638583</v>
      </c>
      <c r="W56">
        <f t="shared" ref="W56" si="239">SQRT(W55)</f>
        <v>600.35982413344061</v>
      </c>
      <c r="X56">
        <f t="shared" ref="X56" si="240">SQRT(X55)</f>
        <v>700.1007818107397</v>
      </c>
      <c r="Y56">
        <f t="shared" ref="Y56" si="241">SQRT(Y55)</f>
        <v>808.75646744191022</v>
      </c>
      <c r="Z56">
        <f t="shared" ref="Z56" si="242">SQRT(Z55)</f>
        <v>900.64535336083134</v>
      </c>
      <c r="AA56">
        <f t="shared" ref="AA56" si="243">SQRT(AA55)</f>
        <v>990.43563445256268</v>
      </c>
      <c r="AB56" s="43">
        <f t="shared" ref="AB56" si="244">SQRT(AB55)</f>
        <v>1083.5206624418017</v>
      </c>
      <c r="AC56" s="44">
        <f t="shared" ref="AC56" si="245">SQRT(AC55)</f>
        <v>1209.810783168778</v>
      </c>
      <c r="AD56" s="44">
        <f t="shared" ref="AD56" si="246">SQRT(AD55)</f>
        <v>1312.1286759015998</v>
      </c>
      <c r="AE56" s="44">
        <f t="shared" ref="AE56" si="247">SQRT(AE55)</f>
        <v>1355.299205634258</v>
      </c>
      <c r="AF56" s="45">
        <f t="shared" ref="AF56" si="248">SQRT(AF55)</f>
        <v>1467.0376360660775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1.9506509626481812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6.1631629731670525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98.986924154215899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3.0806129926533083</v>
      </c>
      <c r="G63">
        <f t="shared" ref="G63:AF63" si="274">$E$3+($C62)*(EXP(-EXP($A62-$B62*G61)))</f>
        <v>5.0312639553014895</v>
      </c>
      <c r="H63">
        <f t="shared" si="274"/>
        <v>7.9762370071443307</v>
      </c>
      <c r="I63">
        <f t="shared" si="274"/>
        <v>12.295067072503921</v>
      </c>
      <c r="J63">
        <f t="shared" si="274"/>
        <v>18.458230045670973</v>
      </c>
      <c r="K63">
        <f t="shared" si="274"/>
        <v>27.03091536559889</v>
      </c>
      <c r="L63">
        <f t="shared" si="274"/>
        <v>38.671768547535507</v>
      </c>
      <c r="M63">
        <f t="shared" si="274"/>
        <v>54.125919601672642</v>
      </c>
      <c r="N63">
        <f t="shared" si="274"/>
        <v>74.212075010396475</v>
      </c>
      <c r="O63">
        <f t="shared" si="274"/>
        <v>99.803959563868233</v>
      </c>
      <c r="P63">
        <f t="shared" si="274"/>
        <v>131.80688732391067</v>
      </c>
      <c r="Q63">
        <f t="shared" si="274"/>
        <v>171.13066052249059</v>
      </c>
      <c r="R63">
        <f t="shared" si="274"/>
        <v>218.66029670317047</v>
      </c>
      <c r="S63">
        <f t="shared" si="274"/>
        <v>275.22624165477248</v>
      </c>
      <c r="T63">
        <f t="shared" si="274"/>
        <v>341.57573236751296</v>
      </c>
      <c r="U63">
        <f t="shared" si="274"/>
        <v>418.3468422590658</v>
      </c>
      <c r="V63">
        <f t="shared" si="274"/>
        <v>506.04649623382181</v>
      </c>
      <c r="W63">
        <f t="shared" si="274"/>
        <v>605.03342038803771</v>
      </c>
      <c r="X63">
        <f t="shared" si="274"/>
        <v>715.5066280968681</v>
      </c>
      <c r="Y63">
        <f t="shared" si="274"/>
        <v>837.49967678266091</v>
      </c>
      <c r="Z63">
        <f t="shared" si="274"/>
        <v>970.88058840941835</v>
      </c>
      <c r="AA63">
        <f t="shared" si="274"/>
        <v>1115.3570345860664</v>
      </c>
      <c r="AB63" s="43">
        <f t="shared" si="274"/>
        <v>1270.486158547506</v>
      </c>
      <c r="AC63" s="44">
        <f t="shared" si="274"/>
        <v>1435.688247544155</v>
      </c>
      <c r="AD63" s="44">
        <f t="shared" si="274"/>
        <v>1610.2633796418352</v>
      </c>
      <c r="AE63" s="44">
        <f t="shared" si="274"/>
        <v>1793.4101425569188</v>
      </c>
      <c r="AF63" s="45">
        <f t="shared" si="274"/>
        <v>1984.2455492345814</v>
      </c>
    </row>
    <row r="64" spans="1:32" x14ac:dyDescent="0.25">
      <c r="A64" s="16" t="s">
        <v>27</v>
      </c>
      <c r="B64" s="17">
        <f>AF63-$AF$3</f>
        <v>1556.5295492345813</v>
      </c>
      <c r="C64" s="18">
        <f>((AF63-AA63)-($AF$3-$AA$3))</f>
        <v>558.97251464851502</v>
      </c>
      <c r="D64" s="4" t="s">
        <v>9</v>
      </c>
      <c r="E64" s="5">
        <f>SUM(F64:AA64)</f>
        <v>4017266.8451209189</v>
      </c>
      <c r="F64" s="3">
        <f>(F63-F$3)^2</f>
        <v>9.4348063766366135</v>
      </c>
      <c r="G64" s="3">
        <f t="shared" ref="G64" si="275">(G63-G$3)^2</f>
        <v>25.203050180899353</v>
      </c>
      <c r="H64" s="3">
        <f t="shared" ref="H64" si="276">(H63-H$3)^2</f>
        <v>63.397218157938703</v>
      </c>
      <c r="I64" s="3">
        <f t="shared" ref="I64" si="277">(I63-I$3)^2</f>
        <v>150.750931036905</v>
      </c>
      <c r="J64" s="3">
        <f t="shared" ref="J64" si="278">(J63-J$3)^2</f>
        <v>339.89457829690122</v>
      </c>
      <c r="K64" s="3">
        <f t="shared" ref="K64" si="279">(K63-K$3)^2</f>
        <v>728.99542974950316</v>
      </c>
      <c r="L64" s="3">
        <f t="shared" ref="L64" si="280">(L63-L$3)^2</f>
        <v>1491.795496813593</v>
      </c>
      <c r="M64" s="3">
        <f t="shared" ref="M64" si="281">(M63-M$3)^2</f>
        <v>2922.6911510177165</v>
      </c>
      <c r="N64" s="3">
        <f t="shared" ref="N64" si="282">(N63-N$3)^2</f>
        <v>5496.157617947134</v>
      </c>
      <c r="O64" s="3">
        <f t="shared" ref="O64" si="283">(O63-O$3)^2</f>
        <v>9944.0703354195157</v>
      </c>
      <c r="P64" s="3">
        <f t="shared" ref="P64" si="284">(P63-P$3)^2</f>
        <v>17348.02126242654</v>
      </c>
      <c r="Q64" s="3">
        <f t="shared" ref="Q64" si="285">(Q63-Q$3)^2</f>
        <v>29246.698176264788</v>
      </c>
      <c r="R64" s="3">
        <f t="shared" ref="R64" si="286">(R63-R$3)^2</f>
        <v>47745.875728120787</v>
      </c>
      <c r="S64" s="3">
        <f t="shared" ref="S64" si="287">(S63-S$3)^2</f>
        <v>75595.985693567854</v>
      </c>
      <c r="T64" s="3">
        <f t="shared" ref="T64" si="288">(T63-T$3)^2</f>
        <v>116195.58316662358</v>
      </c>
      <c r="U64" s="3">
        <f t="shared" ref="U64" si="289">(U63-U$3)^2</f>
        <v>172837.12201153935</v>
      </c>
      <c r="V64" s="3">
        <f t="shared" ref="V64" si="290">(V63-V$3)^2</f>
        <v>252457.99857080306</v>
      </c>
      <c r="W64" s="3">
        <f t="shared" ref="W64" si="291">(W63-W$3)^2</f>
        <v>356002.59937949036</v>
      </c>
      <c r="X64" s="3">
        <f t="shared" ref="X64" si="292">(X63-X$3)^2</f>
        <v>478856.34387666744</v>
      </c>
      <c r="Y64" s="3">
        <f t="shared" ref="Y64" si="293">(Y63-Y$3)^2</f>
        <v>636834.49479019584</v>
      </c>
      <c r="Z64" s="3">
        <f t="shared" ref="Z64" si="294">(Z63-Z$3)^2</f>
        <v>817853.69459807617</v>
      </c>
      <c r="AA64" s="3">
        <f t="shared" ref="AA64" si="295">(AA63-AA$3)^2</f>
        <v>995120.03725214663</v>
      </c>
      <c r="AB64" s="46">
        <f t="shared" ref="AB64" si="296">(AB63-AB$3)^2</f>
        <v>1195930.6861666907</v>
      </c>
      <c r="AC64" s="47">
        <f t="shared" ref="AC64" si="297">(AC63-AC$3)^2</f>
        <v>1468188.4092366255</v>
      </c>
      <c r="AD64" s="47">
        <f t="shared" ref="AD64" si="298">(AD63-AD$3)^2</f>
        <v>1820241.8249665783</v>
      </c>
      <c r="AE64" s="47">
        <f t="shared" ref="AE64" si="299">(AE63-AE$3)^2</f>
        <v>2150358.7061938029</v>
      </c>
      <c r="AF64" s="48">
        <f t="shared" ref="AF64" si="300">(AF63-AF$3)^2</f>
        <v>2422784.2376404088</v>
      </c>
    </row>
    <row r="65" spans="1:32" ht="15.75" thickBot="1" x14ac:dyDescent="0.3">
      <c r="A65" s="19" t="s">
        <v>30</v>
      </c>
      <c r="B65" s="20">
        <f>(B64/$AF$3)*100</f>
        <v>363.91660569971225</v>
      </c>
      <c r="C65" s="21">
        <f>((C64)/($AF$3-$AA$3))*100</f>
        <v>180.36258684563398</v>
      </c>
      <c r="D65" s="4" t="s">
        <v>10</v>
      </c>
      <c r="E65" s="5">
        <f>SUM(F65:AA65)</f>
        <v>6384.140478090143</v>
      </c>
      <c r="F65">
        <f>SQRT(F64)</f>
        <v>3.0716129926533084</v>
      </c>
      <c r="G65">
        <f t="shared" ref="G65" si="301">SQRT(G64)</f>
        <v>5.0202639553014894</v>
      </c>
      <c r="H65">
        <f t="shared" ref="H65" si="302">SQRT(H64)</f>
        <v>7.9622370071443305</v>
      </c>
      <c r="I65">
        <f t="shared" ref="I65" si="303">SQRT(I64)</f>
        <v>12.278067072503921</v>
      </c>
      <c r="J65">
        <f t="shared" ref="J65" si="304">SQRT(J64)</f>
        <v>18.436230045670975</v>
      </c>
      <c r="K65">
        <f t="shared" ref="K65" si="305">SQRT(K64)</f>
        <v>26.999915365598891</v>
      </c>
      <c r="L65">
        <f t="shared" ref="L65" si="306">SQRT(L64)</f>
        <v>38.623768547535505</v>
      </c>
      <c r="M65">
        <f t="shared" ref="M65" si="307">SQRT(M64)</f>
        <v>54.061919601672642</v>
      </c>
      <c r="N65">
        <f t="shared" ref="N65" si="308">SQRT(N64)</f>
        <v>74.136075010396482</v>
      </c>
      <c r="O65">
        <f t="shared" ref="O65" si="309">SQRT(O64)</f>
        <v>99.71995956386823</v>
      </c>
      <c r="P65">
        <f t="shared" ref="P65" si="310">SQRT(P64)</f>
        <v>131.71188732391067</v>
      </c>
      <c r="Q65">
        <f t="shared" ref="Q65" si="311">SQRT(Q64)</f>
        <v>171.01666052249058</v>
      </c>
      <c r="R65">
        <f t="shared" ref="R65" si="312">SQRT(R64)</f>
        <v>218.50829670317049</v>
      </c>
      <c r="S65">
        <f t="shared" ref="S65" si="313">SQRT(S64)</f>
        <v>274.94724165477248</v>
      </c>
      <c r="T65">
        <f t="shared" ref="T65" si="314">SQRT(T64)</f>
        <v>340.87473236751293</v>
      </c>
      <c r="U65">
        <f t="shared" ref="U65" si="315">SQRT(U64)</f>
        <v>415.73684225906578</v>
      </c>
      <c r="V65">
        <f t="shared" ref="V65" si="316">SQRT(V64)</f>
        <v>502.45198633382182</v>
      </c>
      <c r="W65">
        <f t="shared" ref="W65" si="317">SQRT(W64)</f>
        <v>596.65953388803769</v>
      </c>
      <c r="X65">
        <f t="shared" ref="X65" si="318">SQRT(X64)</f>
        <v>691.9944680968681</v>
      </c>
      <c r="Y65">
        <f t="shared" ref="Y65" si="319">SQRT(Y64)</f>
        <v>798.01910678266086</v>
      </c>
      <c r="Z65">
        <f t="shared" ref="Z65" si="320">SQRT(Z64)</f>
        <v>904.35263840941832</v>
      </c>
      <c r="AA65">
        <f t="shared" ref="AA65" si="321">SQRT(AA64)</f>
        <v>997.55703458606649</v>
      </c>
      <c r="AB65" s="43">
        <f t="shared" ref="AB65" si="322">SQRT(AB64)</f>
        <v>1093.5861585475059</v>
      </c>
      <c r="AC65" s="44">
        <f t="shared" ref="AC65" si="323">SQRT(AC64)</f>
        <v>1211.688247544155</v>
      </c>
      <c r="AD65" s="44">
        <f t="shared" ref="AD65" si="324">SQRT(AD64)</f>
        <v>1349.163379641835</v>
      </c>
      <c r="AE65" s="44">
        <f t="shared" ref="AE65" si="325">SQRT(AE64)</f>
        <v>1466.4101425569188</v>
      </c>
      <c r="AF65" s="45">
        <f t="shared" ref="AF65" si="326">SQRT(AF64)</f>
        <v>1556.5295492345813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2.1258961499737854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6.1698719826129835</v>
      </c>
      <c r="J72">
        <f t="shared" ref="J72" si="330">K73-J73</f>
        <v>8.8049099975777416</v>
      </c>
      <c r="K72">
        <f t="shared" ref="K72" si="331">L73-K73</f>
        <v>10.892760898573254</v>
      </c>
      <c r="L72">
        <f t="shared" ref="L72" si="332">M73-L73</f>
        <v>15.107742408165805</v>
      </c>
      <c r="M72">
        <f t="shared" ref="M72" si="333">N73-M73</f>
        <v>19.579937239398959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98.494148461441057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149.55674063584695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3.6339318817343056</v>
      </c>
      <c r="G73">
        <f t="shared" ref="G73:AF73" si="352">$E$3+(F4*$C72)*(EXP(-EXP($A72-$B72*G71)))</f>
        <v>5.759828031708091</v>
      </c>
      <c r="H73">
        <f t="shared" si="352"/>
        <v>8.828166044924691</v>
      </c>
      <c r="I73">
        <f t="shared" si="352"/>
        <v>13.233959096098408</v>
      </c>
      <c r="J73">
        <f t="shared" si="352"/>
        <v>19.403831078711391</v>
      </c>
      <c r="K73">
        <f t="shared" si="352"/>
        <v>28.208741076289133</v>
      </c>
      <c r="L73">
        <f t="shared" si="352"/>
        <v>39.101501974862387</v>
      </c>
      <c r="M73">
        <f t="shared" si="352"/>
        <v>54.209244383028192</v>
      </c>
      <c r="N73">
        <f t="shared" si="352"/>
        <v>73.789181622427151</v>
      </c>
      <c r="O73">
        <f t="shared" si="352"/>
        <v>99.881438167129403</v>
      </c>
      <c r="P73">
        <f t="shared" si="352"/>
        <v>132.23657450081717</v>
      </c>
      <c r="Q73">
        <f t="shared" si="352"/>
        <v>171.9651471233567</v>
      </c>
      <c r="R73">
        <f t="shared" si="352"/>
        <v>222.29425586929335</v>
      </c>
      <c r="S73">
        <f t="shared" si="352"/>
        <v>276.05687404958366</v>
      </c>
      <c r="T73">
        <f t="shared" si="352"/>
        <v>329.7808555024227</v>
      </c>
      <c r="U73">
        <f t="shared" si="352"/>
        <v>417.79740849871433</v>
      </c>
      <c r="V73">
        <f t="shared" si="352"/>
        <v>507.44594921320271</v>
      </c>
      <c r="W73">
        <f t="shared" si="352"/>
        <v>605.94009767464377</v>
      </c>
      <c r="X73">
        <f t="shared" si="352"/>
        <v>718.67914302389613</v>
      </c>
      <c r="Y73">
        <f t="shared" si="352"/>
        <v>843.14409625709879</v>
      </c>
      <c r="Z73">
        <f t="shared" si="352"/>
        <v>965.4868061627493</v>
      </c>
      <c r="AA73">
        <f t="shared" si="352"/>
        <v>1115.0435467985963</v>
      </c>
      <c r="AB73" s="43">
        <f t="shared" si="352"/>
        <v>1282.6650547411698</v>
      </c>
      <c r="AC73" s="44">
        <f t="shared" si="352"/>
        <v>1480.5738828869758</v>
      </c>
      <c r="AD73" s="44">
        <f t="shared" si="352"/>
        <v>1653.1027633192305</v>
      </c>
      <c r="AE73" s="44">
        <f t="shared" si="352"/>
        <v>1803.0344518681668</v>
      </c>
      <c r="AF73" s="45">
        <f t="shared" si="352"/>
        <v>2075.1511216730173</v>
      </c>
    </row>
    <row r="74" spans="1:32" x14ac:dyDescent="0.25">
      <c r="A74" s="16" t="s">
        <v>27</v>
      </c>
      <c r="B74" s="17">
        <f>AF73-$AF$3</f>
        <v>1647.4351216730174</v>
      </c>
      <c r="C74" s="18">
        <f>((AF73-AA73)-($AF$3-$AA$3))</f>
        <v>650.19157487442112</v>
      </c>
      <c r="D74" s="4" t="s">
        <v>9</v>
      </c>
      <c r="E74" s="5">
        <f>SUM(F74:AA74)</f>
        <v>4017092.782142825</v>
      </c>
      <c r="F74" s="3">
        <f>(F73-F$3)^2</f>
        <v>13.140131147213815</v>
      </c>
      <c r="G74" s="3">
        <f t="shared" ref="G74" si="353">(G73-G$3)^2</f>
        <v>33.049023738152719</v>
      </c>
      <c r="H74" s="3">
        <f t="shared" ref="H74" si="354">(H73-H$3)^2</f>
        <v>77.689523067503387</v>
      </c>
      <c r="I74" s="3">
        <f t="shared" ref="I74" si="355">(I73-I$3)^2</f>
        <v>174.68800774793846</v>
      </c>
      <c r="J74" s="3">
        <f t="shared" ref="J74" si="356">(J73-J$3)^2</f>
        <v>375.65537596370285</v>
      </c>
      <c r="K74" s="3">
        <f t="shared" ref="K74" si="357">(K73-K$3)^2</f>
        <v>793.98509216239199</v>
      </c>
      <c r="L74" s="3">
        <f t="shared" ref="L74" si="358">(L73-L$3)^2</f>
        <v>1525.1760165005803</v>
      </c>
      <c r="M74" s="3">
        <f t="shared" ref="M74" si="359">(M73-M$3)^2</f>
        <v>2931.7074892978462</v>
      </c>
      <c r="N74" s="3">
        <f t="shared" ref="N74" si="360">(N73-N$3)^2</f>
        <v>5433.6331449009331</v>
      </c>
      <c r="O74" s="3">
        <f t="shared" ref="O74" si="361">(O73-O$3)^2</f>
        <v>9959.5286647220164</v>
      </c>
      <c r="P74" s="3">
        <f t="shared" ref="P74" si="362">(P73-P$3)^2</f>
        <v>17461.395711555015</v>
      </c>
      <c r="Q74" s="3">
        <f t="shared" ref="Q74" si="363">(Q73-Q$3)^2</f>
        <v>29532.816767613589</v>
      </c>
      <c r="R74" s="3">
        <f t="shared" ref="R74" si="364">(R73-R$3)^2</f>
        <v>49347.181842698599</v>
      </c>
      <c r="S74" s="3">
        <f t="shared" ref="S74" si="365">(S73-S$3)^2</f>
        <v>76053.435815308025</v>
      </c>
      <c r="T74" s="3">
        <f t="shared" ref="T74" si="366">(T73-T$3)^2</f>
        <v>108293.55129749539</v>
      </c>
      <c r="U74" s="3">
        <f t="shared" ref="U74" si="367">(U73-U$3)^2</f>
        <v>172380.58417587826</v>
      </c>
      <c r="V74" s="3">
        <f t="shared" ref="V74" si="368">(V73-V$3)^2</f>
        <v>253866.272897986</v>
      </c>
      <c r="W74" s="3">
        <f t="shared" ref="W74" si="369">(W73-W$3)^2</f>
        <v>357085.37673761894</v>
      </c>
      <c r="X74" s="3">
        <f t="shared" ref="X74" si="370">(X73-X$3)^2</f>
        <v>483257.13428654592</v>
      </c>
      <c r="Y74" s="3">
        <f t="shared" ref="Y74" si="371">(Y73-Y$3)^2</f>
        <v>645875.06343599444</v>
      </c>
      <c r="Z74" s="3">
        <f t="shared" ref="Z74" si="372">(Z73-Z$3)^2</f>
        <v>808127.02507343853</v>
      </c>
      <c r="AA74" s="3">
        <f t="shared" ref="AA74" si="373">(AA73-AA$3)^2</f>
        <v>994494.69163144415</v>
      </c>
      <c r="AB74" s="46">
        <f t="shared" ref="AB74" si="374">(AB73-AB$3)^2</f>
        <v>1222716.356286742</v>
      </c>
      <c r="AC74" s="47">
        <f t="shared" ref="AC74" si="375">(AC73-AC$3)^2</f>
        <v>1578977.9231536509</v>
      </c>
      <c r="AD74" s="47">
        <f t="shared" ref="AD74" si="376">(AD73-AD$3)^2</f>
        <v>1937671.6930883732</v>
      </c>
      <c r="AE74" s="47">
        <f t="shared" ref="AE74" si="377">(AE73-AE$3)^2</f>
        <v>2178677.7031017598</v>
      </c>
      <c r="AF74" s="48">
        <f t="shared" ref="AF74" si="378">(AF73-AF$3)^2</f>
        <v>2714042.4801217895</v>
      </c>
    </row>
    <row r="75" spans="1:32" ht="15.75" thickBot="1" x14ac:dyDescent="0.3">
      <c r="A75" s="19" t="s">
        <v>30</v>
      </c>
      <c r="B75" s="20">
        <f>(B74/$AF$3)*100</f>
        <v>385.17032836578886</v>
      </c>
      <c r="C75" s="21">
        <f>((C74)/($AF$3-$AA$3))*100</f>
        <v>209.79606566760708</v>
      </c>
      <c r="D75" s="4" t="s">
        <v>10</v>
      </c>
      <c r="E75" s="5">
        <f>SUM(F75:AA75)</f>
        <v>6388.3045016312881</v>
      </c>
      <c r="F75">
        <f>SQRT(F74)</f>
        <v>3.6249318817343057</v>
      </c>
      <c r="G75">
        <f t="shared" ref="G75" si="379">SQRT(G74)</f>
        <v>5.7488280317080909</v>
      </c>
      <c r="H75">
        <f t="shared" ref="H75" si="380">SQRT(H74)</f>
        <v>8.8141660449246917</v>
      </c>
      <c r="I75">
        <f t="shared" ref="I75" si="381">SQRT(I74)</f>
        <v>13.216959096098408</v>
      </c>
      <c r="J75">
        <f t="shared" ref="J75" si="382">SQRT(J74)</f>
        <v>19.381831078711393</v>
      </c>
      <c r="K75">
        <f t="shared" ref="K75" si="383">SQRT(K74)</f>
        <v>28.177741076289134</v>
      </c>
      <c r="L75">
        <f t="shared" ref="L75" si="384">SQRT(L74)</f>
        <v>39.053501974862385</v>
      </c>
      <c r="M75">
        <f t="shared" ref="M75" si="385">SQRT(M74)</f>
        <v>54.145244383028192</v>
      </c>
      <c r="N75">
        <f t="shared" ref="N75" si="386">SQRT(N74)</f>
        <v>73.713181622427157</v>
      </c>
      <c r="O75">
        <f t="shared" ref="O75" si="387">SQRT(O74)</f>
        <v>99.7974381671294</v>
      </c>
      <c r="P75">
        <f t="shared" ref="P75" si="388">SQRT(P74)</f>
        <v>132.14157450081717</v>
      </c>
      <c r="Q75">
        <f t="shared" ref="Q75" si="389">SQRT(Q74)</f>
        <v>171.8511471233567</v>
      </c>
      <c r="R75">
        <f t="shared" ref="R75" si="390">SQRT(R74)</f>
        <v>222.14225586929336</v>
      </c>
      <c r="S75">
        <f t="shared" ref="S75" si="391">SQRT(S74)</f>
        <v>275.77787404958366</v>
      </c>
      <c r="T75">
        <f t="shared" ref="T75" si="392">SQRT(T74)</f>
        <v>329.07985550242267</v>
      </c>
      <c r="U75">
        <f t="shared" ref="U75" si="393">SQRT(U74)</f>
        <v>415.18740849871432</v>
      </c>
      <c r="V75">
        <f t="shared" ref="V75" si="394">SQRT(V74)</f>
        <v>503.85143931320272</v>
      </c>
      <c r="W75">
        <f t="shared" ref="W75" si="395">SQRT(W74)</f>
        <v>597.56621117464374</v>
      </c>
      <c r="X75">
        <f t="shared" ref="X75" si="396">SQRT(X74)</f>
        <v>695.16698302389614</v>
      </c>
      <c r="Y75">
        <f t="shared" ref="Y75" si="397">SQRT(Y74)</f>
        <v>803.66352625709874</v>
      </c>
      <c r="Z75">
        <f t="shared" ref="Z75" si="398">SQRT(Z74)</f>
        <v>898.95885616274927</v>
      </c>
      <c r="AA75">
        <f t="shared" ref="AA75" si="399">SQRT(AA74)</f>
        <v>997.2435467985963</v>
      </c>
      <c r="AB75" s="43">
        <f t="shared" ref="AB75" si="400">SQRT(AB74)</f>
        <v>1105.7650547411697</v>
      </c>
      <c r="AC75" s="44">
        <f t="shared" ref="AC75" si="401">SQRT(AC74)</f>
        <v>1256.5738828869758</v>
      </c>
      <c r="AD75" s="44">
        <f t="shared" ref="AD75" si="402">SQRT(AD74)</f>
        <v>1392.0027633192303</v>
      </c>
      <c r="AE75" s="44">
        <f t="shared" ref="AE75" si="403">SQRT(AE74)</f>
        <v>1476.0344518681668</v>
      </c>
      <c r="AF75" s="45">
        <f t="shared" ref="AF75" si="404">SQRT(AF74)</f>
        <v>1647.4351216730174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2.0953072327983957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6.1632393167336925</v>
      </c>
      <c r="J82">
        <f t="shared" ref="J82" si="408">K83-J83</f>
        <v>8.8090656843884787</v>
      </c>
      <c r="K82">
        <f t="shared" ref="K82" si="409">L83-K83</f>
        <v>10.918034162412958</v>
      </c>
      <c r="L82">
        <f t="shared" ref="L82" si="410">M83-L83</f>
        <v>15.143232303746359</v>
      </c>
      <c r="M82">
        <f t="shared" ref="M82" si="411">N83-M83</f>
        <v>19.62752815761381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98.444572139634658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149.70231544791284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3.4814068390269206</v>
      </c>
      <c r="G83">
        <f>$E$3+($C82/($C82+F5))*F4*(EXP(-EXP($A82-$B82*G81)))</f>
        <v>5.5767140718253163</v>
      </c>
      <c r="H83">
        <f>$E$3+($C82/($C82+G5))*G4*(EXP(-EXP($A82-$B82*H81)))</f>
        <v>8.6199904012240633</v>
      </c>
      <c r="I83">
        <f t="shared" ref="I83:AF83" si="430">$E$3+($C82/($C82+H5))*H4*(EXP(-EXP($A82-$B82*I81)))</f>
        <v>13.008143852723437</v>
      </c>
      <c r="J83">
        <f t="shared" si="430"/>
        <v>19.17138316945713</v>
      </c>
      <c r="K83">
        <f t="shared" si="430"/>
        <v>27.980448853845608</v>
      </c>
      <c r="L83">
        <f t="shared" si="430"/>
        <v>38.898483016258567</v>
      </c>
      <c r="M83">
        <f t="shared" si="430"/>
        <v>54.041715320004926</v>
      </c>
      <c r="N83">
        <f t="shared" si="430"/>
        <v>73.669243477618735</v>
      </c>
      <c r="O83">
        <f t="shared" si="430"/>
        <v>99.815781978906728</v>
      </c>
      <c r="P83">
        <f t="shared" si="430"/>
        <v>132.22766901633889</v>
      </c>
      <c r="Q83">
        <f t="shared" si="430"/>
        <v>172.00717623872046</v>
      </c>
      <c r="R83">
        <f t="shared" si="430"/>
        <v>222.37443451304935</v>
      </c>
      <c r="S83">
        <f t="shared" si="430"/>
        <v>276.1532570855972</v>
      </c>
      <c r="T83">
        <f t="shared" si="430"/>
        <v>329.86795348123474</v>
      </c>
      <c r="U83">
        <f t="shared" si="430"/>
        <v>417.85938697656127</v>
      </c>
      <c r="V83">
        <f t="shared" si="430"/>
        <v>507.46351843651604</v>
      </c>
      <c r="W83">
        <f t="shared" si="430"/>
        <v>605.9080905761507</v>
      </c>
      <c r="X83">
        <f t="shared" si="430"/>
        <v>718.6094554798924</v>
      </c>
      <c r="Y83">
        <f t="shared" si="430"/>
        <v>843.07089755275831</v>
      </c>
      <c r="Z83">
        <f t="shared" si="430"/>
        <v>965.4710151432372</v>
      </c>
      <c r="AA83">
        <f t="shared" si="430"/>
        <v>1115.17333059115</v>
      </c>
      <c r="AB83" s="43">
        <f t="shared" si="430"/>
        <v>1283.0629243794983</v>
      </c>
      <c r="AC83" s="44">
        <f t="shared" si="430"/>
        <v>1481.4049198085656</v>
      </c>
      <c r="AD83" s="44">
        <f t="shared" si="430"/>
        <v>1654.5311930226655</v>
      </c>
      <c r="AE83" s="44">
        <f t="shared" si="430"/>
        <v>1805.2190528332678</v>
      </c>
      <c r="AF83" s="45">
        <f t="shared" si="430"/>
        <v>2078.4631924132377</v>
      </c>
    </row>
    <row r="84" spans="1:32" x14ac:dyDescent="0.25">
      <c r="A84" s="16" t="s">
        <v>27</v>
      </c>
      <c r="B84" s="17">
        <f>AF83-$AF$3</f>
        <v>1650.7471924132378</v>
      </c>
      <c r="C84" s="28">
        <f>((AF83-AA83)-($AF$3-$AA$3))</f>
        <v>653.37386182208775</v>
      </c>
      <c r="D84" s="4" t="s">
        <v>9</v>
      </c>
      <c r="E84" s="5">
        <f>SUM(F84:AA84)</f>
        <v>4017198.7073414703</v>
      </c>
      <c r="F84" s="3">
        <f>(F83-F$3)^2</f>
        <v>12.057609255720932</v>
      </c>
      <c r="G84" s="3">
        <f t="shared" ref="G84" si="431">(G83-G$3)^2</f>
        <v>30.977173129314341</v>
      </c>
      <c r="H84" s="3">
        <f t="shared" ref="H84" si="432">(H83-H$3)^2</f>
        <v>74.063070785960733</v>
      </c>
      <c r="I84" s="3">
        <f t="shared" ref="I84" si="433">(I83-I$3)^2</f>
        <v>168.76981860215398</v>
      </c>
      <c r="J84" s="3">
        <f t="shared" ref="J84" si="434">(J83-J$3)^2</f>
        <v>366.69887577068806</v>
      </c>
      <c r="K84" s="3">
        <f t="shared" ref="K84" si="435">(K83-K$3)^2</f>
        <v>781.17169123373162</v>
      </c>
      <c r="L84" s="3">
        <f t="shared" ref="L84" si="436">(L83-L$3)^2</f>
        <v>1509.3600305965952</v>
      </c>
      <c r="M84" s="3">
        <f t="shared" ref="M84" si="437">(M83-M$3)^2</f>
        <v>2913.5937511674942</v>
      </c>
      <c r="N84" s="3">
        <f t="shared" ref="N84" si="438">(N83-N$3)^2</f>
        <v>5415.9654855560739</v>
      </c>
      <c r="O84" s="3">
        <f t="shared" ref="O84" si="439">(O83-O$3)^2</f>
        <v>9946.4283366881846</v>
      </c>
      <c r="P84" s="3">
        <f t="shared" ref="P84" si="440">(P83-P$3)^2</f>
        <v>17459.042221381365</v>
      </c>
      <c r="Q84" s="3">
        <f t="shared" ref="Q84" si="441">(Q83-Q$3)^2</f>
        <v>29547.264037435812</v>
      </c>
      <c r="R84" s="3">
        <f t="shared" ref="R84" si="442">(R83-R$3)^2</f>
        <v>49382.810400906514</v>
      </c>
      <c r="S84" s="3">
        <f t="shared" ref="S84" si="443">(S83-S$3)^2</f>
        <v>76106.605722530177</v>
      </c>
      <c r="T84" s="3">
        <f t="shared" ref="T84" si="444">(T83-T$3)^2</f>
        <v>108350.88326411734</v>
      </c>
      <c r="U84" s="3">
        <f t="shared" ref="U84" si="445">(U83-U$3)^2</f>
        <v>172432.05338440993</v>
      </c>
      <c r="V84" s="3">
        <f t="shared" ref="V84" si="446">(V83-V$3)^2</f>
        <v>253883.97776357169</v>
      </c>
      <c r="W84" s="3">
        <f t="shared" ref="W84" si="447">(W83-W$3)^2</f>
        <v>357047.12504091888</v>
      </c>
      <c r="X84" s="3">
        <f t="shared" ref="X84" si="448">(X83-X$3)^2</f>
        <v>483160.25018346088</v>
      </c>
      <c r="Y84" s="3">
        <f t="shared" ref="Y84" si="449">(Y83-Y$3)^2</f>
        <v>645757.41453634936</v>
      </c>
      <c r="Z84" s="3">
        <f t="shared" ref="Z84" si="450">(Z83-Z$3)^2</f>
        <v>808098.63436911837</v>
      </c>
      <c r="AA84" s="3">
        <f t="shared" ref="AA84" si="451">(AA83-AA$3)^2</f>
        <v>994753.56057448359</v>
      </c>
      <c r="AB84" s="46">
        <f t="shared" ref="AB84" si="452">(AB83-AB$3)^2</f>
        <v>1223596.4152718035</v>
      </c>
      <c r="AC84" s="47">
        <f t="shared" ref="AC84" si="453">(AC83-AC$3)^2</f>
        <v>1581067.1323587855</v>
      </c>
      <c r="AD84" s="47">
        <f t="shared" ref="AD84" si="454">(AD83-AD$3)^2</f>
        <v>1941650.4896885685</v>
      </c>
      <c r="AE84" s="47">
        <f t="shared" ref="AE84" si="455">(AE83-AE$3)^2</f>
        <v>2185131.5681592836</v>
      </c>
      <c r="AF84" s="48">
        <f t="shared" ref="AF84" si="456">(AF83-AF$3)^2</f>
        <v>2724966.2932601874</v>
      </c>
    </row>
    <row r="85" spans="1:32" ht="15.75" thickBot="1" x14ac:dyDescent="0.3">
      <c r="A85" s="19" t="s">
        <v>30</v>
      </c>
      <c r="B85" s="20">
        <f>(B84/$AF$3)*100</f>
        <v>385.94469049865745</v>
      </c>
      <c r="C85" s="29">
        <f>((C84)/($AF$3-$AA$3))*100</f>
        <v>210.8228880800242</v>
      </c>
      <c r="D85" s="4" t="s">
        <v>10</v>
      </c>
      <c r="E85" s="5">
        <f>SUM(F85:AA85)</f>
        <v>6386.8334196720971</v>
      </c>
      <c r="F85">
        <f>SQRT(F84)</f>
        <v>3.4724068390269207</v>
      </c>
      <c r="G85">
        <f t="shared" ref="G85" si="457">SQRT(G84)</f>
        <v>5.5657140718253162</v>
      </c>
      <c r="H85">
        <f t="shared" ref="H85" si="458">SQRT(H84)</f>
        <v>8.605990401224064</v>
      </c>
      <c r="I85">
        <f t="shared" ref="I85" si="459">SQRT(I84)</f>
        <v>12.991143852723438</v>
      </c>
      <c r="J85">
        <f t="shared" ref="J85" si="460">SQRT(J84)</f>
        <v>19.149383169457131</v>
      </c>
      <c r="K85">
        <f t="shared" ref="K85" si="461">SQRT(K84)</f>
        <v>27.94944885384561</v>
      </c>
      <c r="L85">
        <f t="shared" ref="L85" si="462">SQRT(L84)</f>
        <v>38.850483016258565</v>
      </c>
      <c r="M85">
        <f t="shared" ref="M85" si="463">SQRT(M84)</f>
        <v>53.977715320004926</v>
      </c>
      <c r="N85">
        <f t="shared" ref="N85" si="464">SQRT(N84)</f>
        <v>73.593243477618742</v>
      </c>
      <c r="O85">
        <f t="shared" ref="O85" si="465">SQRT(O84)</f>
        <v>99.731781978906724</v>
      </c>
      <c r="P85">
        <f t="shared" ref="P85" si="466">SQRT(P84)</f>
        <v>132.13266901633889</v>
      </c>
      <c r="Q85">
        <f t="shared" ref="Q85" si="467">SQRT(Q84)</f>
        <v>171.89317623872046</v>
      </c>
      <c r="R85">
        <f t="shared" ref="R85" si="468">SQRT(R84)</f>
        <v>222.22243451304936</v>
      </c>
      <c r="S85">
        <f t="shared" ref="S85" si="469">SQRT(S84)</f>
        <v>275.87425708559721</v>
      </c>
      <c r="T85">
        <f t="shared" ref="T85" si="470">SQRT(T84)</f>
        <v>329.16695348123471</v>
      </c>
      <c r="U85">
        <f t="shared" ref="U85" si="471">SQRT(U84)</f>
        <v>415.24938697656125</v>
      </c>
      <c r="V85">
        <f t="shared" ref="V85" si="472">SQRT(V84)</f>
        <v>503.86900853651605</v>
      </c>
      <c r="W85">
        <f t="shared" ref="W85" si="473">SQRT(W84)</f>
        <v>597.53420407615067</v>
      </c>
      <c r="X85">
        <f t="shared" ref="X85" si="474">SQRT(X84)</f>
        <v>695.09729547989241</v>
      </c>
      <c r="Y85">
        <f t="shared" ref="Y85" si="475">SQRT(Y84)</f>
        <v>803.59032755275825</v>
      </c>
      <c r="Z85">
        <f t="shared" ref="Z85" si="476">SQRT(Z84)</f>
        <v>898.94306514323716</v>
      </c>
      <c r="AA85">
        <f t="shared" ref="AA85" si="477">SQRT(AA84)</f>
        <v>997.37333059115008</v>
      </c>
      <c r="AB85" s="43">
        <f t="shared" ref="AB85" si="478">SQRT(AB84)</f>
        <v>1106.1629243794982</v>
      </c>
      <c r="AC85" s="44">
        <f t="shared" ref="AC85" si="479">SQRT(AC84)</f>
        <v>1257.4049198085656</v>
      </c>
      <c r="AD85" s="44">
        <f t="shared" ref="AD85" si="480">SQRT(AD84)</f>
        <v>1393.4311930226654</v>
      </c>
      <c r="AE85" s="44">
        <f t="shared" ref="AE85" si="481">SQRT(AE84)</f>
        <v>1478.2190528332678</v>
      </c>
      <c r="AF85" s="45">
        <f t="shared" ref="AF85" si="482">SQRT(AF84)</f>
        <v>1650.7471924132378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7.0000000000000001E-3</v>
      </c>
      <c r="F3" s="7">
        <f>'Models check 1995-2017-2022'!F3</f>
        <v>9.0000000000000011E-3</v>
      </c>
      <c r="G3" s="7">
        <f>'Models check 1995-2017-2022'!G3</f>
        <v>1.0999999999999999E-2</v>
      </c>
      <c r="H3" s="7">
        <f>'Models check 1995-2017-2022'!H3</f>
        <v>1.4E-2</v>
      </c>
      <c r="I3" s="7">
        <f>'Models check 1995-2017-2022'!I3</f>
        <v>1.7000000000000001E-2</v>
      </c>
      <c r="J3" s="7">
        <f>'Models check 1995-2017-2022'!J3</f>
        <v>2.1999999999999999E-2</v>
      </c>
      <c r="K3" s="7">
        <f>'Models check 1995-2017-2022'!K3</f>
        <v>3.1E-2</v>
      </c>
      <c r="L3" s="7">
        <f>'Models check 1995-2017-2022'!L3</f>
        <v>4.8000000000000001E-2</v>
      </c>
      <c r="M3" s="7">
        <f>'Models check 1995-2017-2022'!M3</f>
        <v>6.4000000000000001E-2</v>
      </c>
      <c r="N3" s="7">
        <f>'Models check 1995-2017-2022'!N3</f>
        <v>7.5999999999999998E-2</v>
      </c>
      <c r="O3" s="7">
        <f>'Models check 1995-2017-2022'!O3</f>
        <v>8.4000000000000005E-2</v>
      </c>
      <c r="P3" s="7">
        <f>'Models check 1995-2017-2022'!P3</f>
        <v>9.5000000000000001E-2</v>
      </c>
      <c r="Q3" s="7">
        <f>'Models check 1995-2017-2022'!Q3</f>
        <v>0.114</v>
      </c>
      <c r="R3" s="7">
        <f>'Models check 1995-2017-2022'!R3</f>
        <v>0.152</v>
      </c>
      <c r="S3" s="7">
        <f>'Models check 1995-2017-2022'!S3</f>
        <v>0.27900000000000003</v>
      </c>
      <c r="T3" s="7">
        <f>'Models check 1995-2017-2022'!T3</f>
        <v>0.70100000000000007</v>
      </c>
      <c r="U3" s="7">
        <f>'Models check 1995-2017-2022'!U3</f>
        <v>2.61</v>
      </c>
      <c r="V3" s="7">
        <f>'Models check 1995-2017-2022'!V3</f>
        <v>3.5945098999999998</v>
      </c>
      <c r="W3" s="7">
        <f>'Models check 1995-2017-2022'!W3</f>
        <v>8.3738865000000011</v>
      </c>
      <c r="X3" s="7">
        <f>'Models check 1995-2017-2022'!X3</f>
        <v>23.512160000000002</v>
      </c>
      <c r="Y3" s="7">
        <f>'Models check 1995-2017-2022'!Y3</f>
        <v>39.48057</v>
      </c>
      <c r="Z3" s="7">
        <f>'Models check 1995-2017-2022'!Z3</f>
        <v>66.527950000000004</v>
      </c>
      <c r="AA3" s="7">
        <f>'Models check 1995-2017-2022'!AA3</f>
        <v>117.8</v>
      </c>
      <c r="AB3" s="36">
        <f>'Models check 1995-2017-2022'!AB3</f>
        <v>176.9</v>
      </c>
      <c r="AC3" s="7">
        <f>'Models check 1995-2017-2022'!AC3</f>
        <v>224</v>
      </c>
      <c r="AD3" s="7">
        <f>'Models check 1995-2017-2022'!AD3</f>
        <v>261.10000000000002</v>
      </c>
      <c r="AE3" s="7">
        <f>'Models check 1995-2017-2022'!AE3</f>
        <v>327</v>
      </c>
      <c r="AF3" s="37">
        <f>'Models check 1995-2017-2022'!AF3</f>
        <v>427.71600000000001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2.0000000000000009E-3</v>
      </c>
      <c r="G8" s="3">
        <f t="shared" ref="G8:AF8" si="0">G$3-F$3</f>
        <v>1.9999999999999983E-3</v>
      </c>
      <c r="H8" s="3">
        <f t="shared" si="0"/>
        <v>3.0000000000000009E-3</v>
      </c>
      <c r="I8" s="3">
        <f t="shared" si="0"/>
        <v>3.0000000000000009E-3</v>
      </c>
      <c r="J8" s="3">
        <f t="shared" si="0"/>
        <v>4.9999999999999975E-3</v>
      </c>
      <c r="K8" s="3">
        <f t="shared" si="0"/>
        <v>9.0000000000000011E-3</v>
      </c>
      <c r="L8" s="3">
        <f t="shared" si="0"/>
        <v>1.7000000000000001E-2</v>
      </c>
      <c r="M8" s="3">
        <f t="shared" si="0"/>
        <v>1.6E-2</v>
      </c>
      <c r="N8" s="3">
        <f t="shared" si="0"/>
        <v>1.1999999999999997E-2</v>
      </c>
      <c r="O8" s="3">
        <f t="shared" si="0"/>
        <v>8.0000000000000071E-3</v>
      </c>
      <c r="P8" s="3">
        <f t="shared" si="0"/>
        <v>1.0999999999999996E-2</v>
      </c>
      <c r="Q8" s="3">
        <f t="shared" si="0"/>
        <v>1.9000000000000003E-2</v>
      </c>
      <c r="R8" s="3">
        <f t="shared" si="0"/>
        <v>3.7999999999999992E-2</v>
      </c>
      <c r="S8" s="3">
        <f t="shared" si="0"/>
        <v>0.12700000000000003</v>
      </c>
      <c r="T8" s="3">
        <f t="shared" si="0"/>
        <v>0.42200000000000004</v>
      </c>
      <c r="U8" s="3">
        <f t="shared" si="0"/>
        <v>1.9089999999999998</v>
      </c>
      <c r="V8" s="3">
        <f t="shared" si="0"/>
        <v>0.98450989999999994</v>
      </c>
      <c r="W8" s="3">
        <f t="shared" si="0"/>
        <v>4.7793766000000009</v>
      </c>
      <c r="X8" s="3">
        <f t="shared" si="0"/>
        <v>15.1382735</v>
      </c>
      <c r="Y8" s="3">
        <f t="shared" si="0"/>
        <v>15.968409999999999</v>
      </c>
      <c r="Z8" s="3">
        <f t="shared" si="0"/>
        <v>27.047380000000004</v>
      </c>
      <c r="AA8" s="3">
        <f t="shared" si="0"/>
        <v>51.272049999999993</v>
      </c>
      <c r="AB8" s="46">
        <f t="shared" si="0"/>
        <v>59.100000000000009</v>
      </c>
      <c r="AC8" s="47">
        <f t="shared" si="0"/>
        <v>47.099999999999994</v>
      </c>
      <c r="AD8" s="47">
        <f t="shared" si="0"/>
        <v>37.100000000000023</v>
      </c>
      <c r="AE8" s="47">
        <f t="shared" si="0"/>
        <v>65.899999999999977</v>
      </c>
      <c r="AF8" s="48">
        <f t="shared" si="0"/>
        <v>100.71600000000001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3.0312095676488777</v>
      </c>
      <c r="G9">
        <f>$A9*$C9+($B9-$A9)*F$10-($B9/$C9)*(F$10^2)</f>
        <v>3.6577314029604708</v>
      </c>
      <c r="H9">
        <f t="shared" ref="H9:AF9" si="1">$A9*$C9+($B9-$A9)*G$10-($B9/$C9)*(G$10^2)</f>
        <v>4.412469652572109</v>
      </c>
      <c r="I9">
        <f t="shared" si="1"/>
        <v>5.3210785779157117</v>
      </c>
      <c r="J9">
        <f t="shared" si="1"/>
        <v>6.4140780173300769</v>
      </c>
      <c r="K9">
        <f t="shared" si="1"/>
        <v>7.7276530755264305</v>
      </c>
      <c r="L9">
        <f t="shared" si="1"/>
        <v>9.3045269559075745</v>
      </c>
      <c r="M9">
        <f t="shared" si="1"/>
        <v>11.194882902045661</v>
      </c>
      <c r="N9">
        <f t="shared" si="1"/>
        <v>13.457290860832947</v>
      </c>
      <c r="O9">
        <f t="shared" si="1"/>
        <v>16.159564758050543</v>
      </c>
      <c r="P9">
        <f t="shared" si="1"/>
        <v>19.379434194344611</v>
      </c>
      <c r="Q9">
        <f t="shared" si="1"/>
        <v>23.204856669164421</v>
      </c>
      <c r="R9">
        <f t="shared" si="1"/>
        <v>27.733720182705305</v>
      </c>
      <c r="S9">
        <f t="shared" si="1"/>
        <v>33.072589818426422</v>
      </c>
      <c r="T9">
        <f t="shared" si="1"/>
        <v>39.334037895435614</v>
      </c>
      <c r="U9">
        <f t="shared" si="1"/>
        <v>46.631974914088715</v>
      </c>
      <c r="V9">
        <f t="shared" si="1"/>
        <v>55.074289667816053</v>
      </c>
      <c r="W9">
        <f t="shared" si="1"/>
        <v>64.752052832262336</v>
      </c>
      <c r="X9">
        <f t="shared" si="1"/>
        <v>75.724607253292803</v>
      </c>
      <c r="Y9">
        <f t="shared" si="1"/>
        <v>88.000159891161275</v>
      </c>
      <c r="Z9">
        <f t="shared" si="1"/>
        <v>101.5121315705187</v>
      </c>
      <c r="AA9">
        <f t="shared" si="1"/>
        <v>116.09263875074569</v>
      </c>
      <c r="AB9" s="43">
        <f>$A9*$C9+($B9-$A9)*AA$10-($B9/$C9)*(AA$10^2)</f>
        <v>131.44614301724954</v>
      </c>
      <c r="AC9" s="44">
        <f t="shared" si="1"/>
        <v>147.12840703052362</v>
      </c>
      <c r="AD9" s="44">
        <f t="shared" si="1"/>
        <v>162.53802781089578</v>
      </c>
      <c r="AE9" s="44">
        <f t="shared" si="1"/>
        <v>176.92913892070442</v>
      </c>
      <c r="AF9" s="45">
        <f t="shared" si="1"/>
        <v>189.4531480916867</v>
      </c>
      <c r="AG9" s="45">
        <f t="shared" ref="AG9" si="2">$A9*$C9+($B9-$A9)*AF$10-($B9/$C9)*(AF$10^2)</f>
        <v>199.23333540747552</v>
      </c>
      <c r="AH9" s="45">
        <f t="shared" ref="AH9" si="3">$A9*$C9+($B9-$A9)*AG$10-($B9/$C9)*(AG$10^2)</f>
        <v>205.46824581624222</v>
      </c>
      <c r="AI9" s="45">
        <f t="shared" ref="AI9" si="4">$A9*$C9+($B9-$A9)*AH$10-($B9/$C9)*(AH$10^2)</f>
        <v>207.54926316247</v>
      </c>
      <c r="AJ9" s="45">
        <f t="shared" ref="AJ9" si="5">$A9*$C9+($B9-$A9)*AI$10-($B9/$C9)*(AI$10^2)</f>
        <v>205.16802844680365</v>
      </c>
      <c r="AK9" s="45">
        <f t="shared" ref="AK9" si="6">$A9*$C9+($B9-$A9)*AJ$10-($B9/$C9)*(AJ$10^2)</f>
        <v>198.38544412635594</v>
      </c>
      <c r="AL9" s="45">
        <f t="shared" ref="AL9" si="7">$A9*$C9+($B9-$A9)*AK$10-($B9/$C9)*(AK$10^2)</f>
        <v>187.63990107989582</v>
      </c>
      <c r="AM9" s="45">
        <f t="shared" ref="AM9" si="8">$A9*$C9+($B9-$A9)*AL$10-($B9/$C9)*(AL$10^2)</f>
        <v>173.68802384661092</v>
      </c>
      <c r="AN9" s="69">
        <f t="shared" ref="AN9" si="9">$A9*$C9+($B9-$A9)*AM$10-($B9/$C9)*(AM$10^2)</f>
        <v>157.4912011311651</v>
      </c>
      <c r="AO9" s="45">
        <f t="shared" ref="AO9" si="10">$A9*$C9+($B9-$A9)*AN$10-($B9/$C9)*(AN$10^2)</f>
        <v>140.07685896546047</v>
      </c>
      <c r="AP9" s="45">
        <f t="shared" ref="AP9" si="11">$A9*$C9+($B9-$A9)*AO$10-($B9/$C9)*(AO$10^2)</f>
        <v>122.4080443785906</v>
      </c>
      <c r="AQ9" s="45">
        <f t="shared" ref="AQ9" si="12">$A9*$C9+($B9-$A9)*AP$10-($B9/$C9)*(AP$10^2)</f>
        <v>105.28746485302224</v>
      </c>
      <c r="AR9" s="45">
        <f t="shared" ref="AR9" si="13">$A9*$C9+($B9-$A9)*AQ$10-($B9/$C9)*(AQ$10^2)</f>
        <v>89.307612275809788</v>
      </c>
      <c r="AS9" s="45">
        <f t="shared" ref="AS9" si="14">$A9*$C9+($B9-$A9)*AR$10-($B9/$C9)*(AR$10^2)</f>
        <v>74.844146942092721</v>
      </c>
      <c r="AT9" s="45">
        <f t="shared" ref="AT9" si="15">$A9*$C9+($B9-$A9)*AS$10-($B9/$C9)*(AS$10^2)</f>
        <v>62.080494660099362</v>
      </c>
      <c r="AU9" s="45">
        <f t="shared" ref="AU9" si="16">$A9*$C9+($B9-$A9)*AT$10-($B9/$C9)*(AT$10^2)</f>
        <v>51.048932087677031</v>
      </c>
      <c r="AV9" s="45">
        <f t="shared" ref="AV9" si="17">$A9*$C9+($B9-$A9)*AU$10-($B9/$C9)*(AU$10^2)</f>
        <v>41.675606996797228</v>
      </c>
      <c r="AW9" s="45">
        <f t="shared" ref="AW9" si="18">$A9*$C9+($B9-$A9)*AV$10-($B9/$C9)*(AV$10^2)</f>
        <v>33.821250590962677</v>
      </c>
      <c r="AX9" s="69">
        <f t="shared" ref="AX9" si="19">$A9*$C9+($B9-$A9)*AW$10-($B9/$C9)*(AW$10^2)</f>
        <v>27.313612947540832</v>
      </c>
      <c r="AY9" s="45">
        <f t="shared" ref="AY9" si="20">$A9*$C9+($B9-$A9)*AX$10-($B9/$C9)*(AX$10^2)</f>
        <v>21.97079420353657</v>
      </c>
      <c r="AZ9" s="45">
        <f t="shared" ref="AZ9" si="21">$A9*$C9+($B9-$A9)*AY$10-($B9/$C9)*(AY$10^2)</f>
        <v>17.616452238300553</v>
      </c>
      <c r="BA9" s="45">
        <f t="shared" ref="BA9" si="22">$A9*$C9+($B9-$A9)*AZ$10-($B9/$C9)*(AZ$10^2)</f>
        <v>14.088613340631582</v>
      </c>
      <c r="BB9" s="45">
        <f t="shared" ref="BB9" si="23">$A9*$C9+($B9-$A9)*BA$10-($B9/$C9)*(BA$10^2)</f>
        <v>11.243891203424369</v>
      </c>
      <c r="BC9" s="45">
        <f t="shared" ref="BC9" si="24">$A9*$C9+($B9-$A9)*BB$10-($B9/$C9)*(BB$10^2)</f>
        <v>8.9586678929048276</v>
      </c>
      <c r="BD9" s="45">
        <f t="shared" ref="BD9" si="25">$A9*$C9+($B9-$A9)*BC$10-($B9/$C9)*(BC$10^2)</f>
        <v>7.1284305135503701</v>
      </c>
      <c r="BE9" s="45">
        <f t="shared" ref="BE9" si="26">$A9*$C9+($B9-$A9)*BD$10-($B9/$C9)*(BD$10^2)</f>
        <v>5.6661091869087841</v>
      </c>
      <c r="BF9" s="45">
        <f t="shared" ref="BF9" si="27">$A9*$C9+($B9-$A9)*BE$10-($B9/$C9)*(BE$10^2)</f>
        <v>4.4999758673350243</v>
      </c>
      <c r="BG9" s="45">
        <f t="shared" ref="BG9" si="28">$A9*$C9+($B9-$A9)*BF$10-($B9/$C9)*(BF$10^2)</f>
        <v>3.5714500475110071</v>
      </c>
      <c r="BH9" s="69">
        <f t="shared" ref="BH9" si="29">$A9*$C9+($B9-$A9)*BG$10-($B9/$C9)*(BG$10^2)</f>
        <v>2.83300874202871</v>
      </c>
    </row>
    <row r="10" spans="1:60" ht="15.75" thickBot="1" x14ac:dyDescent="0.3">
      <c r="A10" s="13" t="s">
        <v>68</v>
      </c>
      <c r="B10" s="65">
        <f>AN10</f>
        <v>3113.3182872988318</v>
      </c>
      <c r="C10" s="74">
        <f>AN10/$AN$4</f>
        <v>9.3015694496238144E-2</v>
      </c>
      <c r="D10" s="4" t="s">
        <v>8</v>
      </c>
      <c r="F10" s="6">
        <f>E$3+F9</f>
        <v>3.0382095676488778</v>
      </c>
      <c r="G10" s="6">
        <f>F10+G9</f>
        <v>6.6959409706093487</v>
      </c>
      <c r="H10" s="6">
        <f t="shared" ref="H10:AF10" si="30">G10+H9</f>
        <v>11.108410623181458</v>
      </c>
      <c r="I10" s="6">
        <f t="shared" si="30"/>
        <v>16.429489201097169</v>
      </c>
      <c r="J10" s="6">
        <f t="shared" si="30"/>
        <v>22.843567218427246</v>
      </c>
      <c r="K10" s="6">
        <f t="shared" si="30"/>
        <v>30.571220293953676</v>
      </c>
      <c r="L10" s="6">
        <f t="shared" si="30"/>
        <v>39.875747249861249</v>
      </c>
      <c r="M10" s="6">
        <f t="shared" si="30"/>
        <v>51.070630151906911</v>
      </c>
      <c r="N10" s="6">
        <f t="shared" si="30"/>
        <v>64.527921012739853</v>
      </c>
      <c r="O10" s="6">
        <f t="shared" si="30"/>
        <v>80.687485770790403</v>
      </c>
      <c r="P10" s="6">
        <f t="shared" si="30"/>
        <v>100.06691996513501</v>
      </c>
      <c r="Q10" s="6">
        <f t="shared" si="30"/>
        <v>123.27177663429944</v>
      </c>
      <c r="R10" s="6">
        <f t="shared" si="30"/>
        <v>151.00549681700474</v>
      </c>
      <c r="S10" s="6">
        <f t="shared" si="30"/>
        <v>184.07808663543116</v>
      </c>
      <c r="T10" s="6">
        <f t="shared" si="30"/>
        <v>223.41212453086678</v>
      </c>
      <c r="U10" s="6">
        <f t="shared" si="30"/>
        <v>270.04409944495546</v>
      </c>
      <c r="V10" s="6">
        <f t="shared" si="30"/>
        <v>325.11838911277152</v>
      </c>
      <c r="W10" s="6">
        <f t="shared" si="30"/>
        <v>389.87044194503386</v>
      </c>
      <c r="X10" s="6">
        <f t="shared" si="30"/>
        <v>465.59504919832665</v>
      </c>
      <c r="Y10" s="6">
        <f t="shared" si="30"/>
        <v>553.59520908948798</v>
      </c>
      <c r="Z10" s="6">
        <f t="shared" si="30"/>
        <v>655.10734066000668</v>
      </c>
      <c r="AA10" s="6">
        <f t="shared" si="30"/>
        <v>771.19997941075235</v>
      </c>
      <c r="AB10" s="49">
        <f t="shared" si="30"/>
        <v>902.64612242800195</v>
      </c>
      <c r="AC10" s="50">
        <f t="shared" si="30"/>
        <v>1049.7745294585256</v>
      </c>
      <c r="AD10" s="50">
        <f t="shared" si="30"/>
        <v>1212.3125572694214</v>
      </c>
      <c r="AE10" s="50">
        <f t="shared" si="30"/>
        <v>1389.2416961901258</v>
      </c>
      <c r="AF10" s="51">
        <f t="shared" si="30"/>
        <v>1578.6948442818125</v>
      </c>
      <c r="AG10" s="51">
        <f t="shared" ref="AG10" si="31">AF10+AG9</f>
        <v>1777.9281796892881</v>
      </c>
      <c r="AH10" s="51">
        <f t="shared" ref="AH10" si="32">AG10+AH9</f>
        <v>1983.3964255055303</v>
      </c>
      <c r="AI10" s="51">
        <f t="shared" ref="AI10" si="33">AH10+AI9</f>
        <v>2190.9456886680005</v>
      </c>
      <c r="AJ10" s="51">
        <f t="shared" ref="AJ10" si="34">AI10+AJ9</f>
        <v>2396.1137171148039</v>
      </c>
      <c r="AK10" s="51">
        <f t="shared" ref="AK10" si="35">AJ10+AK9</f>
        <v>2594.49916124116</v>
      </c>
      <c r="AL10" s="51">
        <f t="shared" ref="AL10" si="36">AK10+AL9</f>
        <v>2782.1390623210559</v>
      </c>
      <c r="AM10" s="51">
        <f t="shared" ref="AM10" si="37">AL10+AM9</f>
        <v>2955.8270861676669</v>
      </c>
      <c r="AN10" s="70">
        <f t="shared" ref="AN10" si="38">AM10+AN9</f>
        <v>3113.3182872988318</v>
      </c>
      <c r="AO10" s="51">
        <f t="shared" ref="AO10" si="39">AN10+AO9</f>
        <v>3253.3951462642922</v>
      </c>
      <c r="AP10" s="51">
        <f t="shared" ref="AP10" si="40">AO10+AP9</f>
        <v>3375.8031906428828</v>
      </c>
      <c r="AQ10" s="51">
        <f t="shared" ref="AQ10" si="41">AP10+AQ9</f>
        <v>3481.0906554959051</v>
      </c>
      <c r="AR10" s="51">
        <f t="shared" ref="AR10" si="42">AQ10+AR9</f>
        <v>3570.3982677717149</v>
      </c>
      <c r="AS10" s="51">
        <f t="shared" ref="AS10" si="43">AR10+AS9</f>
        <v>3645.2424147138076</v>
      </c>
      <c r="AT10" s="51">
        <f t="shared" ref="AT10" si="44">AS10+AT9</f>
        <v>3707.3229093739069</v>
      </c>
      <c r="AU10" s="51">
        <f t="shared" ref="AU10" si="45">AT10+AU9</f>
        <v>3758.3718414615842</v>
      </c>
      <c r="AV10" s="51">
        <f t="shared" ref="AV10" si="46">AU10+AV9</f>
        <v>3800.0474484583815</v>
      </c>
      <c r="AW10" s="51">
        <f t="shared" ref="AW10" si="47">AV10+AW9</f>
        <v>3833.8686990493443</v>
      </c>
      <c r="AX10" s="70">
        <f t="shared" ref="AX10" si="48">AW10+AX9</f>
        <v>3861.1823119968849</v>
      </c>
      <c r="AY10" s="51">
        <f t="shared" ref="AY10" si="49">AX10+AY9</f>
        <v>3883.1531062004215</v>
      </c>
      <c r="AZ10" s="51">
        <f t="shared" ref="AZ10" si="50">AY10+AZ9</f>
        <v>3900.769558438722</v>
      </c>
      <c r="BA10" s="51">
        <f t="shared" ref="BA10" si="51">AZ10+BA9</f>
        <v>3914.8581717793536</v>
      </c>
      <c r="BB10" s="51">
        <f t="shared" ref="BB10" si="52">BA10+BB9</f>
        <v>3926.1020629827781</v>
      </c>
      <c r="BC10" s="51">
        <f t="shared" ref="BC10" si="53">BB10+BC9</f>
        <v>3935.060730875683</v>
      </c>
      <c r="BD10" s="51">
        <f t="shared" ref="BD10" si="54">BC10+BD9</f>
        <v>3942.1891613892335</v>
      </c>
      <c r="BE10" s="51">
        <f t="shared" ref="BE10" si="55">BD10+BE9</f>
        <v>3947.8552705761422</v>
      </c>
      <c r="BF10" s="51">
        <f t="shared" ref="BF10" si="56">BE10+BF9</f>
        <v>3952.355246443477</v>
      </c>
      <c r="BG10" s="51">
        <f t="shared" ref="BG10" si="57">BF10+BG9</f>
        <v>3955.926696490988</v>
      </c>
      <c r="BH10" s="70">
        <f t="shared" ref="BH10" si="58">BG10+BH9</f>
        <v>3958.7597052330166</v>
      </c>
    </row>
    <row r="11" spans="1:60" ht="15.75" thickBot="1" x14ac:dyDescent="0.3">
      <c r="A11" s="13" t="s">
        <v>69</v>
      </c>
      <c r="B11" s="17">
        <f>AX10</f>
        <v>3861.1823119968849</v>
      </c>
      <c r="C11" s="73">
        <f>AX10/$AX$4</f>
        <v>9.7958595382887093E-2</v>
      </c>
      <c r="D11" s="4" t="s">
        <v>9</v>
      </c>
      <c r="E11" s="5">
        <f>SUM(F11:AF11)</f>
        <v>6268112.7540150452</v>
      </c>
      <c r="F11">
        <f>(F10-F3)^2</f>
        <v>9.1761106047355021</v>
      </c>
      <c r="G11">
        <f t="shared" ref="G11:AF11" si="59">(G10-G3)^2</f>
        <v>44.688435780531456</v>
      </c>
      <c r="H11">
        <f t="shared" si="59"/>
        <v>123.0859470757616</v>
      </c>
      <c r="I11">
        <f t="shared" si="59"/>
        <v>269.36980177613123</v>
      </c>
      <c r="J11">
        <f t="shared" si="59"/>
        <v>520.82393030519324</v>
      </c>
      <c r="K11">
        <f t="shared" si="59"/>
        <v>932.70505560321999</v>
      </c>
      <c r="L11">
        <f t="shared" si="59"/>
        <v>1586.2494509988301</v>
      </c>
      <c r="M11">
        <f t="shared" si="59"/>
        <v>2601.6763194534192</v>
      </c>
      <c r="N11">
        <f t="shared" si="59"/>
        <v>4154.0501222324574</v>
      </c>
      <c r="O11">
        <f t="shared" si="59"/>
        <v>6496.9219184020103</v>
      </c>
      <c r="P11">
        <f t="shared" si="59"/>
        <v>9994.3847815153604</v>
      </c>
      <c r="Q11">
        <f t="shared" si="59"/>
        <v>15167.837945503992</v>
      </c>
      <c r="R11">
        <f t="shared" si="59"/>
        <v>22756.777501918063</v>
      </c>
      <c r="S11">
        <f t="shared" si="59"/>
        <v>33782.104248018732</v>
      </c>
      <c r="T11">
        <f t="shared" si="59"/>
        <v>49600.24498980325</v>
      </c>
      <c r="U11">
        <f t="shared" si="59"/>
        <v>71520.997545934326</v>
      </c>
      <c r="V11">
        <f t="shared" si="59"/>
        <v>103377.60490402889</v>
      </c>
      <c r="W11">
        <f t="shared" si="59"/>
        <v>145539.62181642579</v>
      </c>
      <c r="X11">
        <f t="shared" si="59"/>
        <v>195437.28092193996</v>
      </c>
      <c r="Y11">
        <f t="shared" si="59"/>
        <v>264313.86212611455</v>
      </c>
      <c r="Z11">
        <f t="shared" si="59"/>
        <v>346425.6991097047</v>
      </c>
      <c r="AA11">
        <f t="shared" si="59"/>
        <v>426931.53309397167</v>
      </c>
      <c r="AB11" s="43">
        <f t="shared" si="59"/>
        <v>526707.43421928037</v>
      </c>
      <c r="AC11" s="44">
        <f t="shared" si="59"/>
        <v>681903.57350244944</v>
      </c>
      <c r="AD11" s="44">
        <f t="shared" si="59"/>
        <v>904805.32910703227</v>
      </c>
      <c r="AE11" s="44">
        <f t="shared" si="59"/>
        <v>1128357.4211248755</v>
      </c>
      <c r="AF11" s="45">
        <f t="shared" si="59"/>
        <v>1324752.299984297</v>
      </c>
    </row>
    <row r="12" spans="1:60" ht="15.75" thickBot="1" x14ac:dyDescent="0.3">
      <c r="A12" s="13" t="s">
        <v>70</v>
      </c>
      <c r="B12" s="66">
        <f>BH10</f>
        <v>3958.7597052330166</v>
      </c>
      <c r="C12" s="75">
        <f>BH10/$BH$4</f>
        <v>8.7270293326651718E-2</v>
      </c>
      <c r="D12" s="4" t="s">
        <v>10</v>
      </c>
      <c r="E12" s="5">
        <f>SUM(F12:AF12)</f>
        <v>8991.5512087321767</v>
      </c>
      <c r="F12">
        <f>SQRT(F11)</f>
        <v>3.0292095676488779</v>
      </c>
      <c r="G12">
        <f t="shared" ref="G12:AF12" si="60">SQRT(G11)</f>
        <v>6.6849409706093486</v>
      </c>
      <c r="H12">
        <f t="shared" si="60"/>
        <v>11.094410623181458</v>
      </c>
      <c r="I12">
        <f t="shared" si="60"/>
        <v>16.41248920109717</v>
      </c>
      <c r="J12">
        <f t="shared" si="60"/>
        <v>22.821567218427248</v>
      </c>
      <c r="K12">
        <f t="shared" si="60"/>
        <v>30.540220293953677</v>
      </c>
      <c r="L12">
        <f t="shared" si="60"/>
        <v>39.827747249861247</v>
      </c>
      <c r="M12">
        <f t="shared" si="60"/>
        <v>51.006630151906911</v>
      </c>
      <c r="N12">
        <f t="shared" si="60"/>
        <v>64.451921012739859</v>
      </c>
      <c r="O12">
        <f t="shared" si="60"/>
        <v>80.6034857707904</v>
      </c>
      <c r="P12">
        <f t="shared" si="60"/>
        <v>99.971919965135015</v>
      </c>
      <c r="Q12">
        <f t="shared" si="60"/>
        <v>123.15777663429944</v>
      </c>
      <c r="R12">
        <f t="shared" si="60"/>
        <v>150.85349681700475</v>
      </c>
      <c r="S12">
        <f t="shared" si="60"/>
        <v>183.79908663543117</v>
      </c>
      <c r="T12">
        <f t="shared" si="60"/>
        <v>222.71112453086678</v>
      </c>
      <c r="U12">
        <f t="shared" si="60"/>
        <v>267.43409944495545</v>
      </c>
      <c r="V12">
        <f t="shared" si="60"/>
        <v>321.52387921277153</v>
      </c>
      <c r="W12">
        <f t="shared" si="60"/>
        <v>381.49655544503383</v>
      </c>
      <c r="X12">
        <f t="shared" si="60"/>
        <v>442.08288919832665</v>
      </c>
      <c r="Y12">
        <f t="shared" si="60"/>
        <v>514.11463908948804</v>
      </c>
      <c r="Z12">
        <f t="shared" si="60"/>
        <v>588.57939066000665</v>
      </c>
      <c r="AA12">
        <f t="shared" si="60"/>
        <v>653.39997941075239</v>
      </c>
      <c r="AB12" s="43">
        <f t="shared" si="60"/>
        <v>725.74612242800197</v>
      </c>
      <c r="AC12" s="44">
        <f t="shared" si="60"/>
        <v>825.77452945852565</v>
      </c>
      <c r="AD12" s="44">
        <f t="shared" si="60"/>
        <v>951.21255726942138</v>
      </c>
      <c r="AE12" s="44">
        <f t="shared" si="60"/>
        <v>1062.2416961901258</v>
      </c>
      <c r="AF12" s="45">
        <f t="shared" si="60"/>
        <v>1150.9788442818126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2.0000000000000009E-3</v>
      </c>
      <c r="G15" s="3">
        <f t="shared" ref="G15:AF15" si="61">G$3-F$3</f>
        <v>1.9999999999999983E-3</v>
      </c>
      <c r="H15" s="3">
        <f t="shared" si="61"/>
        <v>3.0000000000000009E-3</v>
      </c>
      <c r="I15" s="3">
        <f t="shared" si="61"/>
        <v>3.0000000000000009E-3</v>
      </c>
      <c r="J15" s="3">
        <f t="shared" si="61"/>
        <v>4.9999999999999975E-3</v>
      </c>
      <c r="K15" s="3">
        <f t="shared" si="61"/>
        <v>9.0000000000000011E-3</v>
      </c>
      <c r="L15" s="3">
        <f t="shared" si="61"/>
        <v>1.7000000000000001E-2</v>
      </c>
      <c r="M15" s="3">
        <f t="shared" si="61"/>
        <v>1.6E-2</v>
      </c>
      <c r="N15" s="3">
        <f t="shared" si="61"/>
        <v>1.1999999999999997E-2</v>
      </c>
      <c r="O15" s="3">
        <f t="shared" si="61"/>
        <v>8.0000000000000071E-3</v>
      </c>
      <c r="P15" s="3">
        <f t="shared" si="61"/>
        <v>1.0999999999999996E-2</v>
      </c>
      <c r="Q15" s="3">
        <f t="shared" si="61"/>
        <v>1.9000000000000003E-2</v>
      </c>
      <c r="R15" s="3">
        <f t="shared" si="61"/>
        <v>3.7999999999999992E-2</v>
      </c>
      <c r="S15" s="3">
        <f t="shared" si="61"/>
        <v>0.12700000000000003</v>
      </c>
      <c r="T15" s="3">
        <f t="shared" si="61"/>
        <v>0.42200000000000004</v>
      </c>
      <c r="U15" s="3">
        <f t="shared" si="61"/>
        <v>1.9089999999999998</v>
      </c>
      <c r="V15" s="3">
        <f t="shared" si="61"/>
        <v>0.98450989999999994</v>
      </c>
      <c r="W15" s="3">
        <f t="shared" si="61"/>
        <v>4.7793766000000009</v>
      </c>
      <c r="X15" s="3">
        <f t="shared" si="61"/>
        <v>15.1382735</v>
      </c>
      <c r="Y15" s="3">
        <f t="shared" si="61"/>
        <v>15.968409999999999</v>
      </c>
      <c r="Z15" s="3">
        <f t="shared" si="61"/>
        <v>27.047380000000004</v>
      </c>
      <c r="AA15" s="3">
        <f t="shared" si="61"/>
        <v>51.272049999999993</v>
      </c>
      <c r="AB15" s="46">
        <f t="shared" si="61"/>
        <v>59.100000000000009</v>
      </c>
      <c r="AC15" s="47">
        <f t="shared" si="61"/>
        <v>47.099999999999994</v>
      </c>
      <c r="AD15" s="47">
        <f t="shared" si="61"/>
        <v>37.100000000000023</v>
      </c>
      <c r="AE15" s="47">
        <f t="shared" si="61"/>
        <v>65.899999999999977</v>
      </c>
      <c r="AF15" s="48">
        <f t="shared" si="61"/>
        <v>100.71600000000001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2.4700329126347049</v>
      </c>
      <c r="G16">
        <f>$A16*($C16*F$4)+($B16-$A16)*(F$17)-($B16/($C16*F$4))*(F17^2)</f>
        <v>3.1100791576852442</v>
      </c>
      <c r="H16">
        <f t="shared" ref="H16:AF16" si="62">$A16*($C16*G$4)+($B16-$A16)*(G$17)-($B16/($C16*G$4))*(G17^2)</f>
        <v>3.884068465848642</v>
      </c>
      <c r="I16">
        <f t="shared" si="62"/>
        <v>4.8191649266342536</v>
      </c>
      <c r="J16">
        <f t="shared" si="62"/>
        <v>5.9476699970579805</v>
      </c>
      <c r="K16">
        <f t="shared" si="62"/>
        <v>7.3078325433900719</v>
      </c>
      <c r="L16">
        <f t="shared" si="62"/>
        <v>8.9447136918668342</v>
      </c>
      <c r="M16">
        <f t="shared" si="62"/>
        <v>10.911072568385444</v>
      </c>
      <c r="N16">
        <f t="shared" si="62"/>
        <v>13.268216062335439</v>
      </c>
      <c r="O16">
        <f t="shared" si="62"/>
        <v>16.086723816105835</v>
      </c>
      <c r="P16">
        <f t="shared" si="62"/>
        <v>19.446916696609808</v>
      </c>
      <c r="Q16">
        <f t="shared" si="62"/>
        <v>23.43888145704604</v>
      </c>
      <c r="R16">
        <f t="shared" si="62"/>
        <v>28.161795838224965</v>
      </c>
      <c r="S16">
        <f t="shared" si="62"/>
        <v>33.722219384841807</v>
      </c>
      <c r="T16">
        <f t="shared" si="62"/>
        <v>40.230933024374764</v>
      </c>
      <c r="U16">
        <f t="shared" si="62"/>
        <v>47.797840078373859</v>
      </c>
      <c r="V16">
        <f t="shared" si="62"/>
        <v>56.524409359835367</v>
      </c>
      <c r="W16">
        <f t="shared" si="62"/>
        <v>66.493188576406595</v>
      </c>
      <c r="X16">
        <f t="shared" si="62"/>
        <v>77.754100420265104</v>
      </c>
      <c r="Y16">
        <f t="shared" si="62"/>
        <v>90.307622663676398</v>
      </c>
      <c r="Z16">
        <f t="shared" si="62"/>
        <v>104.08561124760382</v>
      </c>
      <c r="AA16">
        <f t="shared" si="62"/>
        <v>118.93147986498838</v>
      </c>
      <c r="AB16" s="43">
        <f t="shared" si="62"/>
        <v>134.58264312805755</v>
      </c>
      <c r="AC16" s="44">
        <f t="shared" si="62"/>
        <v>150.6593586062381</v>
      </c>
      <c r="AD16" s="44">
        <f t="shared" si="62"/>
        <v>166.66496922695501</v>
      </c>
      <c r="AE16" s="44">
        <f t="shared" si="62"/>
        <v>182.00248166683258</v>
      </c>
      <c r="AF16" s="45">
        <f t="shared" si="62"/>
        <v>196.01081699317541</v>
      </c>
      <c r="AG16" s="45">
        <f t="shared" ref="AG16" si="63">$A16*($C16*AF$4)+($B16-$A16)*(AF$17)-($B16/($C16*AF$4))*(AF17^2)</f>
        <v>208.02059917318579</v>
      </c>
      <c r="AH16" s="45">
        <f t="shared" ref="AH16" si="64">$A16*($C16*AG$4)+($B16-$A16)*(AG$17)-($B16/($C16*AG$4))*(AG17^2)</f>
        <v>221.02664138082608</v>
      </c>
      <c r="AI16" s="45">
        <f t="shared" ref="AI16" si="65">$A16*($C16*AH$4)+($B16-$A16)*(AH$17)-($B16/($C16*AH$4))*(AH17^2)</f>
        <v>223.75417979266786</v>
      </c>
      <c r="AJ16" s="45">
        <f t="shared" ref="AJ16" si="66">$A16*($C16*AI$4)+($B16-$A16)*(AI$17)-($B16/($C16*AI$4))*(AI17^2)</f>
        <v>226.66304958067622</v>
      </c>
      <c r="AK16" s="45">
        <f t="shared" ref="AK16" si="67">$A16*($C16*AJ$4)+($B16-$A16)*(AJ$17)-($B16/($C16*AJ$4))*(AJ17^2)</f>
        <v>226.19150790680897</v>
      </c>
      <c r="AL16" s="45">
        <f t="shared" ref="AL16" si="68">$A16*($C16*AK$4)+($B16-$A16)*(AK$17)-($B16/($C16*AK$4))*(AK17^2)</f>
        <v>222.55213817538896</v>
      </c>
      <c r="AM16" s="45">
        <f t="shared" ref="AM16" si="69">$A16*($C16*AL$4)+($B16-$A16)*(AL$17)-($B16/($C16*AL$4))*(AL17^2)</f>
        <v>216.1667381992317</v>
      </c>
      <c r="AN16" s="69">
        <f t="shared" ref="AN16" si="70">$A16*($C16*AM$4)+($B16-$A16)*(AM$17)-($B16/($C16*AM$4))*(AM17^2)</f>
        <v>207.60522155487882</v>
      </c>
      <c r="AO16" s="45">
        <f t="shared" ref="AO16" si="71">$A16*($C16*AN$4)+($B16-$A16)*(AN$17)-($B16/($C16*AN$4))*(AN17^2)</f>
        <v>197.51012064136114</v>
      </c>
      <c r="AP16" s="45">
        <f t="shared" ref="AP16" si="72">$A16*($C16*AO$4)+($B16-$A16)*(AO$17)-($B16/($C16*AO$4))*(AO17^2)</f>
        <v>186.52248183170207</v>
      </c>
      <c r="AQ16" s="45">
        <f t="shared" ref="AQ16" si="73">$A16*($C16*AP$4)+($B16-$A16)*(AP$17)-($B16/($C16*AP$4))*(AP17^2)</f>
        <v>175.22193134278166</v>
      </c>
      <c r="AR16" s="45">
        <f t="shared" ref="AR16" si="74">$A16*($C16*AQ$4)+($B16-$A16)*(AQ$17)-($B16/($C16*AQ$4))*(AQ17^2)</f>
        <v>164.0878304184539</v>
      </c>
      <c r="AS16" s="45">
        <f t="shared" ref="AS16" si="75">$A16*($C16*AR$4)+($B16-$A16)*(AR$17)-($B16/($C16*AR$4))*(AR17^2)</f>
        <v>153.48227944854045</v>
      </c>
      <c r="AT16" s="45">
        <f t="shared" ref="AT16" si="76">$A16*($C16*AS$4)+($B16-$A16)*(AS$17)-($B16/($C16*AS$4))*(AS17^2)</f>
        <v>143.65121615291957</v>
      </c>
      <c r="AU16" s="45">
        <f t="shared" ref="AU16" si="77">$A16*($C16*AT$4)+($B16-$A16)*(AT$17)-($B16/($C16*AT$4))*(AT17^2)</f>
        <v>134.7377222242618</v>
      </c>
      <c r="AV16" s="45">
        <f t="shared" ref="AV16" si="78">$A16*($C16*AU$4)+($B16-$A16)*(AU$17)-($B16/($C16*AU$4))*(AU17^2)</f>
        <v>126.80159661963955</v>
      </c>
      <c r="AW16" s="45">
        <f t="shared" ref="AW16" si="79">$A16*($C16*AV$4)+($B16-$A16)*(AV$17)-($B16/($C16*AV$4))*(AV17^2)</f>
        <v>119.84045283697083</v>
      </c>
      <c r="AX16" s="69">
        <f t="shared" ref="AX16" si="80">$A16*($C16*AW$4)+($B16-$A16)*(AW$17)-($B16/($C16*AW$4))*(AW17^2)</f>
        <v>113.80922816903922</v>
      </c>
      <c r="AY16" s="45">
        <f t="shared" ref="AY16" si="81">$A16*($C16*AX$4)+($B16-$A16)*(AX$17)-($B16/($C16*AX$4))*(AX17^2)</f>
        <v>108.63649409850507</v>
      </c>
      <c r="AZ16" s="45">
        <f t="shared" ref="AZ16" si="82">$A16*($C16*AY$4)+($B16-$A16)*(AY$17)-($B16/($C16*AY$4))*(AY17^2)</f>
        <v>104.23707068209603</v>
      </c>
      <c r="BA16" s="45">
        <f t="shared" ref="BA16" si="83">$A16*($C16*AZ$4)+($B16-$A16)*(AZ$17)-($B16/($C16*AZ$4))*(AZ17^2)</f>
        <v>100.5211371236386</v>
      </c>
      <c r="BB16" s="45">
        <f t="shared" ref="BB16" si="84">$A16*($C16*BA$4)+($B16-$A16)*(BA$17)-($B16/($C16*BA$4))*(BA17^2)</f>
        <v>97.400373306907795</v>
      </c>
      <c r="BC16" s="45">
        <f t="shared" ref="BC16" si="85">$A16*($C16*BB$4)+($B16-$A16)*(BB$17)-($B16/($C16*BB$4))*(BB17^2)</f>
        <v>94.791773705680271</v>
      </c>
      <c r="BD16" s="45">
        <f t="shared" ref="BD16" si="86">$A16*($C16*BC$4)+($B16-$A16)*(BC$17)-($B16/($C16*BC$4))*(BC17^2)</f>
        <v>92.619745570196073</v>
      </c>
      <c r="BE16" s="45">
        <f t="shared" ref="BE16" si="87">$A16*($C16*BD$4)+($B16-$A16)*(BD$17)-($B16/($C16*BD$4))*(BD17^2)</f>
        <v>90.817010230657161</v>
      </c>
      <c r="BF16" s="45">
        <f t="shared" ref="BF16" si="88">$A16*($C16*BE$4)+($B16-$A16)*(BE$17)-($B16/($C16*BE$4))*(BE17^2)</f>
        <v>89.324715135537645</v>
      </c>
      <c r="BG16" s="45">
        <f t="shared" ref="BG16" si="89">$A16*($C16*BF$4)+($B16-$A16)*(BF$17)-($B16/($C16*BF$4))*(BF17^2)</f>
        <v>88.092059219312205</v>
      </c>
      <c r="BH16" s="69">
        <f t="shared" ref="BH16" si="90">$A16*($C16*BG$4)+($B16-$A16)*(BG$17)-($B16/($C16*BG$4))*(BG17^2)</f>
        <v>87.075645898723224</v>
      </c>
    </row>
    <row r="17" spans="1:62" ht="15.75" thickBot="1" x14ac:dyDescent="0.3">
      <c r="A17" s="13" t="s">
        <v>68</v>
      </c>
      <c r="B17" s="65">
        <f>AN17</f>
        <v>3365.5519181391142</v>
      </c>
      <c r="C17" s="74">
        <f>AN17/$AN$4</f>
        <v>0.10055160447487139</v>
      </c>
      <c r="D17" s="4" t="s">
        <v>8</v>
      </c>
      <c r="F17" s="6">
        <f>E$3+F16</f>
        <v>2.477032912634705</v>
      </c>
      <c r="G17" s="6">
        <f>F17+G16</f>
        <v>5.5871120703199493</v>
      </c>
      <c r="H17" s="6">
        <f t="shared" ref="H17:AF17" si="91">G17+H16</f>
        <v>9.4711805361685908</v>
      </c>
      <c r="I17" s="6">
        <f t="shared" si="91"/>
        <v>14.290345462802843</v>
      </c>
      <c r="J17" s="6">
        <f t="shared" si="91"/>
        <v>20.238015459860826</v>
      </c>
      <c r="K17" s="6">
        <f t="shared" si="91"/>
        <v>27.545848003250896</v>
      </c>
      <c r="L17" s="6">
        <f t="shared" si="91"/>
        <v>36.490561695117734</v>
      </c>
      <c r="M17" s="6">
        <f t="shared" si="91"/>
        <v>47.401634263503176</v>
      </c>
      <c r="N17" s="6">
        <f t="shared" si="91"/>
        <v>60.669850325838617</v>
      </c>
      <c r="O17" s="6">
        <f t="shared" si="91"/>
        <v>76.756574141944455</v>
      </c>
      <c r="P17" s="6">
        <f t="shared" si="91"/>
        <v>96.203490838554259</v>
      </c>
      <c r="Q17" s="6">
        <f t="shared" si="91"/>
        <v>119.6423722956003</v>
      </c>
      <c r="R17" s="6">
        <f t="shared" si="91"/>
        <v>147.80416813382527</v>
      </c>
      <c r="S17" s="6">
        <f t="shared" si="91"/>
        <v>181.52638751866709</v>
      </c>
      <c r="T17" s="6">
        <f t="shared" si="91"/>
        <v>221.75732054304186</v>
      </c>
      <c r="U17" s="6">
        <f t="shared" si="91"/>
        <v>269.55516062141572</v>
      </c>
      <c r="V17" s="6">
        <f t="shared" si="91"/>
        <v>326.0795699812511</v>
      </c>
      <c r="W17" s="6">
        <f t="shared" si="91"/>
        <v>392.57275855765772</v>
      </c>
      <c r="X17" s="6">
        <f t="shared" si="91"/>
        <v>470.32685897792283</v>
      </c>
      <c r="Y17" s="6">
        <f t="shared" si="91"/>
        <v>560.63448164159922</v>
      </c>
      <c r="Z17" s="6">
        <f t="shared" si="91"/>
        <v>664.72009288920299</v>
      </c>
      <c r="AA17" s="6">
        <f t="shared" si="91"/>
        <v>783.65157275419142</v>
      </c>
      <c r="AB17" s="49">
        <f t="shared" si="91"/>
        <v>918.23421588224892</v>
      </c>
      <c r="AC17" s="50">
        <f t="shared" si="91"/>
        <v>1068.893574488487</v>
      </c>
      <c r="AD17" s="50">
        <f t="shared" si="91"/>
        <v>1235.5585437154421</v>
      </c>
      <c r="AE17" s="50">
        <f t="shared" si="91"/>
        <v>1417.5610253822747</v>
      </c>
      <c r="AF17" s="51">
        <f t="shared" si="91"/>
        <v>1613.5718423754502</v>
      </c>
      <c r="AG17" s="51">
        <f t="shared" ref="AG17" si="92">AF17+AG16</f>
        <v>1821.5924415486359</v>
      </c>
      <c r="AH17" s="51">
        <f t="shared" ref="AH17" si="93">AG17+AH16</f>
        <v>2042.6190829294619</v>
      </c>
      <c r="AI17" s="51">
        <f t="shared" ref="AI17" si="94">AH17+AI16</f>
        <v>2266.3732627221298</v>
      </c>
      <c r="AJ17" s="51">
        <f t="shared" ref="AJ17" si="95">AI17+AJ16</f>
        <v>2493.036312302806</v>
      </c>
      <c r="AK17" s="51">
        <f t="shared" ref="AK17" si="96">AJ17+AK16</f>
        <v>2719.2278202096149</v>
      </c>
      <c r="AL17" s="51">
        <f t="shared" ref="AL17" si="97">AK17+AL16</f>
        <v>2941.7799583850037</v>
      </c>
      <c r="AM17" s="51">
        <f t="shared" ref="AM17" si="98">AL17+AM16</f>
        <v>3157.9466965842353</v>
      </c>
      <c r="AN17" s="70">
        <f t="shared" ref="AN17" si="99">AM17+AN16</f>
        <v>3365.5519181391142</v>
      </c>
      <c r="AO17" s="51">
        <f t="shared" ref="AO17" si="100">AN17+AO16</f>
        <v>3563.0620387804752</v>
      </c>
      <c r="AP17" s="51">
        <f t="shared" ref="AP17" si="101">AO17+AP16</f>
        <v>3749.5845206121771</v>
      </c>
      <c r="AQ17" s="51">
        <f t="shared" ref="AQ17" si="102">AP17+AQ16</f>
        <v>3924.8064519549589</v>
      </c>
      <c r="AR17" s="51">
        <f t="shared" ref="AR17" si="103">AQ17+AR16</f>
        <v>4088.8942823734128</v>
      </c>
      <c r="AS17" s="51">
        <f t="shared" ref="AS17" si="104">AR17+AS16</f>
        <v>4242.3765618219531</v>
      </c>
      <c r="AT17" s="51">
        <f t="shared" ref="AT17" si="105">AS17+AT16</f>
        <v>4386.0277779748731</v>
      </c>
      <c r="AU17" s="51">
        <f t="shared" ref="AU17" si="106">AT17+AU16</f>
        <v>4520.7655001991352</v>
      </c>
      <c r="AV17" s="51">
        <f t="shared" ref="AV17" si="107">AU17+AV16</f>
        <v>4647.5670968187751</v>
      </c>
      <c r="AW17" s="51">
        <f t="shared" ref="AW17" si="108">AV17+AW16</f>
        <v>4767.4075496557462</v>
      </c>
      <c r="AX17" s="70">
        <f t="shared" ref="AX17" si="109">AW17+AX16</f>
        <v>4881.2167778247858</v>
      </c>
      <c r="AY17" s="51">
        <f t="shared" ref="AY17" si="110">AX17+AY16</f>
        <v>4989.8532719232908</v>
      </c>
      <c r="AZ17" s="51">
        <f t="shared" ref="AZ17" si="111">AY17+AZ16</f>
        <v>5094.0903426053865</v>
      </c>
      <c r="BA17" s="51">
        <f t="shared" ref="BA17" si="112">AZ17+BA16</f>
        <v>5194.6114797290247</v>
      </c>
      <c r="BB17" s="51">
        <f t="shared" ref="BB17" si="113">BA17+BB16</f>
        <v>5292.0118530359323</v>
      </c>
      <c r="BC17" s="51">
        <f t="shared" ref="BC17" si="114">BB17+BC16</f>
        <v>5386.8036267416128</v>
      </c>
      <c r="BD17" s="51">
        <f t="shared" ref="BD17" si="115">BC17+BD16</f>
        <v>5479.4233723118086</v>
      </c>
      <c r="BE17" s="51">
        <f t="shared" ref="BE17" si="116">BD17+BE16</f>
        <v>5570.2403825424663</v>
      </c>
      <c r="BF17" s="51">
        <f t="shared" ref="BF17" si="117">BE17+BF16</f>
        <v>5659.5650976780034</v>
      </c>
      <c r="BG17" s="51">
        <f t="shared" ref="BG17" si="118">BF17+BG16</f>
        <v>5747.6571568973159</v>
      </c>
      <c r="BH17" s="70">
        <f t="shared" ref="BH17" si="119">BG17+BH16</f>
        <v>5834.7328027960393</v>
      </c>
    </row>
    <row r="18" spans="1:62" ht="15.75" thickBot="1" x14ac:dyDescent="0.3">
      <c r="A18" s="13" t="s">
        <v>69</v>
      </c>
      <c r="B18" s="17">
        <f>AX17</f>
        <v>4881.2167778247858</v>
      </c>
      <c r="C18" s="73">
        <f>AX17/$AX$4</f>
        <v>0.12383697548531705</v>
      </c>
      <c r="D18" s="4" t="s">
        <v>9</v>
      </c>
      <c r="E18" s="5">
        <f>SUM(F18:AF18)</f>
        <v>6545527.3560250932</v>
      </c>
      <c r="F18">
        <f>(F3-F17)^2</f>
        <v>6.0911864578481465</v>
      </c>
      <c r="G18">
        <f t="shared" ref="G18:AF18" si="120">(G3-G17)^2</f>
        <v>31.093025820767828</v>
      </c>
      <c r="H18">
        <f t="shared" si="120"/>
        <v>89.438263693686054</v>
      </c>
      <c r="I18">
        <f>(I3-I17)^2</f>
        <v>203.72839070051452</v>
      </c>
      <c r="J18">
        <f t="shared" si="120"/>
        <v>408.68728107333197</v>
      </c>
      <c r="K18">
        <f t="shared" si="120"/>
        <v>757.06686064199982</v>
      </c>
      <c r="L18">
        <f t="shared" si="120"/>
        <v>1328.0603029024621</v>
      </c>
      <c r="M18">
        <f t="shared" si="120"/>
        <v>2240.8516176651897</v>
      </c>
      <c r="N18">
        <f t="shared" si="120"/>
        <v>3671.6146973101327</v>
      </c>
      <c r="O18">
        <f t="shared" si="120"/>
        <v>5878.6836255519693</v>
      </c>
      <c r="P18">
        <f t="shared" si="120"/>
        <v>9236.842011264469</v>
      </c>
      <c r="Q18">
        <f t="shared" si="120"/>
        <v>14287.031783635628</v>
      </c>
      <c r="R18">
        <f t="shared" si="120"/>
        <v>21801.16275461941</v>
      </c>
      <c r="S18">
        <f t="shared" si="120"/>
        <v>32850.615482341884</v>
      </c>
      <c r="T18">
        <f t="shared" si="120"/>
        <v>48865.896852028069</v>
      </c>
      <c r="U18">
        <f t="shared" si="120"/>
        <v>71259.718779193427</v>
      </c>
      <c r="V18">
        <f t="shared" si="120"/>
        <v>103996.61397560814</v>
      </c>
      <c r="W18">
        <f t="shared" si="120"/>
        <v>147608.77329037644</v>
      </c>
      <c r="X18">
        <f t="shared" si="120"/>
        <v>199643.37522273179</v>
      </c>
      <c r="Y18">
        <f t="shared" si="120"/>
        <v>271601.39961933985</v>
      </c>
      <c r="Z18">
        <f t="shared" si="120"/>
        <v>357833.83981437661</v>
      </c>
      <c r="AA18">
        <f t="shared" si="120"/>
        <v>443358.31693923031</v>
      </c>
      <c r="AB18" s="43">
        <f t="shared" si="120"/>
        <v>549576.41963774886</v>
      </c>
      <c r="AC18" s="44">
        <f t="shared" si="120"/>
        <v>713845.15221193258</v>
      </c>
      <c r="AD18" s="44">
        <f t="shared" si="120"/>
        <v>949569.45342002006</v>
      </c>
      <c r="AE18" s="44">
        <f t="shared" si="120"/>
        <v>1189323.3500828384</v>
      </c>
      <c r="AF18" s="45">
        <f t="shared" si="120"/>
        <v>1406254.0788959886</v>
      </c>
    </row>
    <row r="19" spans="1:62" ht="15.75" thickBot="1" x14ac:dyDescent="0.3">
      <c r="A19" s="13" t="s">
        <v>70</v>
      </c>
      <c r="B19" s="66">
        <f>BH17</f>
        <v>5834.7328027960393</v>
      </c>
      <c r="C19" s="75">
        <f>BH17/$BH$4</f>
        <v>0.12862585281686734</v>
      </c>
      <c r="D19" s="4" t="s">
        <v>10</v>
      </c>
      <c r="E19" s="5">
        <f>SUM(F19:AF19)</f>
        <v>9108.8895150682729</v>
      </c>
      <c r="F19">
        <f>SQRT(F18)</f>
        <v>2.4680329126347051</v>
      </c>
      <c r="G19">
        <f t="shared" ref="G19:AF19" si="121">SQRT(G18)</f>
        <v>5.5761120703199492</v>
      </c>
      <c r="H19">
        <f t="shared" si="121"/>
        <v>9.4571805361685914</v>
      </c>
      <c r="I19">
        <f t="shared" si="121"/>
        <v>14.273345462802844</v>
      </c>
      <c r="J19">
        <f t="shared" si="121"/>
        <v>20.216015459860827</v>
      </c>
      <c r="K19">
        <f t="shared" si="121"/>
        <v>27.514848003250897</v>
      </c>
      <c r="L19">
        <f t="shared" si="121"/>
        <v>36.442561695117732</v>
      </c>
      <c r="M19">
        <f t="shared" si="121"/>
        <v>47.337634263503176</v>
      </c>
      <c r="N19">
        <f t="shared" si="121"/>
        <v>60.593850325838616</v>
      </c>
      <c r="O19">
        <f t="shared" si="121"/>
        <v>76.672574141944452</v>
      </c>
      <c r="P19">
        <f t="shared" si="121"/>
        <v>96.10849083855426</v>
      </c>
      <c r="Q19">
        <f t="shared" si="121"/>
        <v>119.52837229560029</v>
      </c>
      <c r="R19">
        <f t="shared" si="121"/>
        <v>147.65216813382528</v>
      </c>
      <c r="S19">
        <f t="shared" si="121"/>
        <v>181.2473875186671</v>
      </c>
      <c r="T19">
        <f t="shared" si="121"/>
        <v>221.05632054304186</v>
      </c>
      <c r="U19">
        <f t="shared" si="121"/>
        <v>266.94516062141571</v>
      </c>
      <c r="V19">
        <f t="shared" si="121"/>
        <v>322.48506008125111</v>
      </c>
      <c r="W19">
        <f t="shared" si="121"/>
        <v>384.1988720576577</v>
      </c>
      <c r="X19">
        <f t="shared" si="121"/>
        <v>446.81469897792283</v>
      </c>
      <c r="Y19">
        <f t="shared" si="121"/>
        <v>521.15391164159928</v>
      </c>
      <c r="Z19">
        <f t="shared" si="121"/>
        <v>598.19214288920296</v>
      </c>
      <c r="AA19">
        <f t="shared" si="121"/>
        <v>665.85157275419147</v>
      </c>
      <c r="AB19" s="43">
        <f t="shared" si="121"/>
        <v>741.33421588224894</v>
      </c>
      <c r="AC19" s="44">
        <f t="shared" si="121"/>
        <v>844.89357448848705</v>
      </c>
      <c r="AD19" s="44">
        <f t="shared" si="121"/>
        <v>974.45854371544203</v>
      </c>
      <c r="AE19" s="44">
        <f t="shared" si="121"/>
        <v>1090.5610253822747</v>
      </c>
      <c r="AF19" s="45">
        <f t="shared" si="121"/>
        <v>1185.8558423754503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2.0000000000000009E-3</v>
      </c>
      <c r="G23" s="3">
        <f t="shared" ref="G23:AF23" si="122">G$3-F$3</f>
        <v>1.9999999999999983E-3</v>
      </c>
      <c r="H23" s="3">
        <f t="shared" si="122"/>
        <v>3.0000000000000009E-3</v>
      </c>
      <c r="I23" s="3">
        <f t="shared" si="122"/>
        <v>3.0000000000000009E-3</v>
      </c>
      <c r="J23" s="3">
        <f t="shared" si="122"/>
        <v>4.9999999999999975E-3</v>
      </c>
      <c r="K23" s="3">
        <f t="shared" si="122"/>
        <v>9.0000000000000011E-3</v>
      </c>
      <c r="L23" s="3">
        <f t="shared" si="122"/>
        <v>1.7000000000000001E-2</v>
      </c>
      <c r="M23" s="3">
        <f t="shared" si="122"/>
        <v>1.6E-2</v>
      </c>
      <c r="N23" s="3">
        <f t="shared" si="122"/>
        <v>1.1999999999999997E-2</v>
      </c>
      <c r="O23" s="3">
        <f t="shared" si="122"/>
        <v>8.0000000000000071E-3</v>
      </c>
      <c r="P23" s="3">
        <f t="shared" si="122"/>
        <v>1.0999999999999996E-2</v>
      </c>
      <c r="Q23" s="3">
        <f t="shared" si="122"/>
        <v>1.9000000000000003E-2</v>
      </c>
      <c r="R23" s="3">
        <f t="shared" si="122"/>
        <v>3.7999999999999992E-2</v>
      </c>
      <c r="S23" s="3">
        <f t="shared" si="122"/>
        <v>0.12700000000000003</v>
      </c>
      <c r="T23" s="3">
        <f t="shared" si="122"/>
        <v>0.42200000000000004</v>
      </c>
      <c r="U23" s="3">
        <f t="shared" si="122"/>
        <v>1.9089999999999998</v>
      </c>
      <c r="V23" s="3">
        <f t="shared" si="122"/>
        <v>0.98450989999999994</v>
      </c>
      <c r="W23" s="3">
        <f t="shared" si="122"/>
        <v>4.7793766000000009</v>
      </c>
      <c r="X23" s="3">
        <f t="shared" si="122"/>
        <v>15.1382735</v>
      </c>
      <c r="Y23" s="3">
        <f t="shared" si="122"/>
        <v>15.968409999999999</v>
      </c>
      <c r="Z23" s="3">
        <f t="shared" si="122"/>
        <v>27.047380000000004</v>
      </c>
      <c r="AA23" s="3">
        <f t="shared" si="122"/>
        <v>51.272049999999993</v>
      </c>
      <c r="AB23" s="46">
        <f t="shared" si="122"/>
        <v>59.100000000000009</v>
      </c>
      <c r="AC23" s="47">
        <f t="shared" si="122"/>
        <v>47.099999999999994</v>
      </c>
      <c r="AD23" s="47">
        <f t="shared" si="122"/>
        <v>37.100000000000023</v>
      </c>
      <c r="AE23" s="47">
        <f t="shared" si="122"/>
        <v>65.899999999999977</v>
      </c>
      <c r="AF23" s="48">
        <f t="shared" si="122"/>
        <v>100.71600000000001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1.7948928960687944</v>
      </c>
      <c r="G24">
        <f>$A24*($C24/($C24+F5))*F$4+($B24-$A24)*(F$25)-($B24/(($C24/($C24+F5))*F$4)*(F$25^2))</f>
        <v>2.3845482155841848</v>
      </c>
      <c r="H24">
        <f t="shared" ref="H24:AF24" si="123">$A24*($C24/($C24+G5))*G$4+($B24-$A24)*(G$25)-($B24/(($C24/($C24+G5))*G$4)*(G$25^2))</f>
        <v>3.1173881475711136</v>
      </c>
      <c r="I24">
        <f t="shared" si="123"/>
        <v>4.0241421882670831</v>
      </c>
      <c r="J24">
        <f t="shared" si="123"/>
        <v>5.1414054280668662</v>
      </c>
      <c r="K24">
        <f t="shared" si="123"/>
        <v>6.5125072681630503</v>
      </c>
      <c r="L24">
        <f t="shared" si="123"/>
        <v>8.188402124065048</v>
      </c>
      <c r="M24">
        <f t="shared" si="123"/>
        <v>10.228527555816029</v>
      </c>
      <c r="N24">
        <f t="shared" si="123"/>
        <v>12.701546661392459</v>
      </c>
      <c r="O24">
        <f t="shared" si="123"/>
        <v>15.685854611659781</v>
      </c>
      <c r="P24">
        <f t="shared" si="123"/>
        <v>19.26968364209084</v>
      </c>
      <c r="Q24">
        <f t="shared" si="123"/>
        <v>23.550587942885908</v>
      </c>
      <c r="R24">
        <f t="shared" si="123"/>
        <v>28.634033667508</v>
      </c>
      <c r="S24">
        <f t="shared" si="123"/>
        <v>34.630767807232573</v>
      </c>
      <c r="T24">
        <f t="shared" si="123"/>
        <v>41.652606847358605</v>
      </c>
      <c r="U24">
        <f t="shared" si="123"/>
        <v>49.806293034804767</v>
      </c>
      <c r="V24">
        <f t="shared" si="123"/>
        <v>59.185141387881103</v>
      </c>
      <c r="W24">
        <f t="shared" si="123"/>
        <v>69.858378264000351</v>
      </c>
      <c r="X24">
        <f t="shared" si="123"/>
        <v>81.858385180283364</v>
      </c>
      <c r="Y24">
        <f t="shared" si="123"/>
        <v>95.166528560661305</v>
      </c>
      <c r="Z24">
        <f t="shared" si="123"/>
        <v>109.69886272328066</v>
      </c>
      <c r="AA24">
        <f t="shared" si="123"/>
        <v>125.2936685283222</v>
      </c>
      <c r="AB24" s="43">
        <f t="shared" si="123"/>
        <v>141.70338666337366</v>
      </c>
      <c r="AC24" s="44">
        <f t="shared" si="123"/>
        <v>158.59379986950481</v>
      </c>
      <c r="AD24" s="44">
        <f t="shared" si="123"/>
        <v>175.55305175171651</v>
      </c>
      <c r="AE24" s="44">
        <f t="shared" si="123"/>
        <v>192.11204905102511</v>
      </c>
      <c r="AF24" s="45">
        <f t="shared" si="123"/>
        <v>207.77594107122817</v>
      </c>
      <c r="AG24" s="45">
        <f t="shared" ref="AG24" si="124">$A24*($C24/($C24+AF5))*AF$4+($B24-$A24)*(AF$25)-($B24/(($C24/($C24+AF5))*AF$4)*(AF$25^2))</f>
        <v>222.06395729005158</v>
      </c>
      <c r="AH24" s="45">
        <f t="shared" ref="AH24" si="125">$A24*($C24/($C24+AG5))*AG$4+($B24-$A24)*(AG$25)-($B24/(($C24/($C24+AG5))*AG$4)*(AG$25^2))</f>
        <v>238.98981795578669</v>
      </c>
      <c r="AI24" s="45">
        <f t="shared" ref="AI24" si="126">$A24*($C24/($C24+AH5))*AH$4+($B24-$A24)*(AH$25)-($B24/(($C24/($C24+AH5))*AH$4)*(AH$25^2))</f>
        <v>244.86799023337244</v>
      </c>
      <c r="AJ24" s="45">
        <f t="shared" ref="AJ24" si="127">$A24*($C24/($C24+AI5))*AI$4+($B24-$A24)*(AI$25)-($B24/(($C24/($C24+AI5))*AI$4)*(AI$25^2))</f>
        <v>252.83351808390637</v>
      </c>
      <c r="AK24" s="45">
        <f t="shared" ref="AK24" si="128">$A24*($C24/($C24+AJ5))*AJ$4+($B24-$A24)*(AJ$25)-($B24/(($C24/($C24+AJ5))*AJ$4)*(AJ$25^2))</f>
        <v>258.41827656352228</v>
      </c>
      <c r="AL24" s="45">
        <f t="shared" ref="AL24" si="129">$A24*($C24/($C24+AK5))*AK$4+($B24-$A24)*(AK$25)-($B24/(($C24/($C24+AK5))*AK$4)*(AK$25^2))</f>
        <v>261.70129001779429</v>
      </c>
      <c r="AM24" s="45">
        <f t="shared" ref="AM24" si="130">$A24*($C24/($C24+AL5))*AL$4+($B24-$A24)*(AL$25)-($B24/(($C24/($C24+AL5))*AL$4)*(AL$25^2))</f>
        <v>262.87739336376688</v>
      </c>
      <c r="AN24" s="69">
        <f t="shared" ref="AN24" si="131">$A24*($C24/($C24+AM5))*AM$4+($B24-$A24)*(AM$25)-($B24/(($C24/($C24+AM5))*AM$4)*(AM$25^2))</f>
        <v>262.22635720237872</v>
      </c>
      <c r="AO24" s="45">
        <f t="shared" ref="AO24" si="132">$A24*($C24/($C24+AN5))*AN$4+($B24-$A24)*(AN$25)-($B24/(($C24/($C24+AN5))*AN$4)*(AN$25^2))</f>
        <v>260.07711784130811</v>
      </c>
      <c r="AP24" s="45">
        <f t="shared" ref="AP24" si="133">$A24*($C24/($C24+AO5))*AO$4+($B24-$A24)*(AO$25)-($B24/(($C24/($C24+AO5))*AO$4)*(AO$25^2))</f>
        <v>256.77316100484461</v>
      </c>
      <c r="AQ24" s="45">
        <f t="shared" ref="AQ24" si="134">$A24*($C24/($C24+AP5))*AP$4+($B24-$A24)*(AP$25)-($B24/(($C24/($C24+AP5))*AP$4)*(AP$25^2))</f>
        <v>252.64364470441205</v>
      </c>
      <c r="AR24" s="45">
        <f t="shared" ref="AR24" si="135">$A24*($C24/($C24+AQ5))*AQ$4+($B24-$A24)*(AQ$25)-($B24/(($C24/($C24+AQ5))*AQ$4)*(AQ$25^2))</f>
        <v>247.98275090322102</v>
      </c>
      <c r="AS24" s="45">
        <f t="shared" ref="AS24" si="136">$A24*($C24/($C24+AR5))*AR$4+($B24-$A24)*(AR$25)-($B24/(($C24/($C24+AR5))*AR$4)*(AR$25^2))</f>
        <v>243.03772574778486</v>
      </c>
      <c r="AT24" s="45">
        <f t="shared" ref="AT24" si="137">$A24*($C24/($C24+AS5))*AS$4+($B24-$A24)*(AS$25)-($B24/(($C24/($C24+AS5))*AS$4)*(AS$25^2))</f>
        <v>238.00456959072892</v>
      </c>
      <c r="AU24" s="45">
        <f t="shared" ref="AU24" si="138">$A24*($C24/($C24+AT5))*AT$4+($B24-$A24)*(AT$25)-($B24/(($C24/($C24+AT5))*AT$4)*(AT$25^2))</f>
        <v>233.02953150027531</v>
      </c>
      <c r="AV24" s="45">
        <f t="shared" ref="AV24" si="139">$A24*($C24/($C24+AU5))*AU$4+($B24-$A24)*(AU$25)-($B24/(($C24/($C24+AU5))*AU$4)*(AU$25^2))</f>
        <v>228.21436931623862</v>
      </c>
      <c r="AW24" s="45">
        <f t="shared" ref="AW24" si="140">$A24*($C24/($C24+AV5))*AV$4+($B24-$A24)*(AV$25)-($B24/(($C24/($C24+AV5))*AV$4)*(AV$25^2))</f>
        <v>223.62355691024322</v>
      </c>
      <c r="AX24" s="69">
        <f t="shared" ref="AX24" si="141">$A24*($C24/($C24+AW5))*AW$4+($B24-$A24)*(AW$25)-($B24/(($C24/($C24+AW5))*AW$4)*(AW$25^2))</f>
        <v>219.29204342473736</v>
      </c>
      <c r="AY24" s="45">
        <f t="shared" ref="AY24" si="142">$A24*($C24/($C24+AX5))*AX$4+($B24-$A24)*(AX$25)-($B24/(($C24/($C24+AX5))*AX$4)*(AX$25^2))</f>
        <v>215.23263149603099</v>
      </c>
      <c r="AZ24" s="45">
        <f t="shared" ref="AZ24" si="143">$A24*($C24/($C24+AY5))*AY$4+($B24-$A24)*(AY$25)-($B24/(($C24/($C24+AY5))*AY$4)*(AY$25^2))</f>
        <v>211.44244550265807</v>
      </c>
      <c r="BA24" s="45">
        <f t="shared" ref="BA24" si="144">$A24*($C24/($C24+AZ5))*AZ$4+($B24-$A24)*(AZ$25)-($B24/(($C24/($C24+AZ5))*AZ$4)*(AZ$25^2))</f>
        <v>207.90826629522758</v>
      </c>
      <c r="BB24" s="45">
        <f t="shared" ref="BB24" si="145">$A24*($C24/($C24+BA5))*BA$4+($B24-$A24)*(BA$25)-($B24/(($C24/($C24+BA5))*BA$4)*(BA$25^2))</f>
        <v>204.61071286981905</v>
      </c>
      <c r="BC24" s="45">
        <f t="shared" ref="BC24" si="146">$A24*($C24/($C24+BB5))*BB$4+($B24-$A24)*(BB$25)-($B24/(($C24/($C24+BB5))*BB$4)*(BB$25^2))</f>
        <v>201.52737049201505</v>
      </c>
      <c r="BD24" s="45">
        <f t="shared" ref="BD24" si="147">$A24*($C24/($C24+BC5))*BC$4+($B24-$A24)*(BC$25)-($B24/(($C24/($C24+BC5))*BC$4)*(BC$25^2))</f>
        <v>198.63502146357632</v>
      </c>
      <c r="BE24" s="45">
        <f t="shared" ref="BE24" si="148">$A24*($C24/($C24+BD5))*BD$4+($B24-$A24)*(BD$25)-($B24/(($C24/($C24+BD5))*BD$4)*(BD$25^2))</f>
        <v>195.9111504009727</v>
      </c>
      <c r="BF24" s="45">
        <f t="shared" ref="BF24" si="149">$A24*($C24/($C24+BE5))*BE$4+($B24-$A24)*(BE$25)-($B24/(($C24/($C24+BE5))*BE$4)*(BE$25^2))</f>
        <v>193.3348875355623</v>
      </c>
      <c r="BG24" s="45">
        <f t="shared" ref="BG24" si="150">$A24*($C24/($C24+BF5))*BF$4+($B24-$A24)*(BF$25)-($B24/(($C24/($C24+BF5))*BF$4)*(BF$25^2))</f>
        <v>190.88753316828615</v>
      </c>
      <c r="BH24" s="69">
        <f t="shared" ref="BH24" si="151">$A24*($C24/($C24+BG5))*BG$4+($B24-$A24)*(BG$25)-($B24/(($C24/($C24+BG5))*BG$4)*(BG$25^2))</f>
        <v>188.55278175124931</v>
      </c>
    </row>
    <row r="25" spans="1:62" ht="15.75" thickBot="1" x14ac:dyDescent="0.3">
      <c r="A25" s="13" t="s">
        <v>68</v>
      </c>
      <c r="B25" s="65">
        <f>AN25</f>
        <v>3688.1079818003909</v>
      </c>
      <c r="C25" s="74">
        <f>AN25/$AN$4</f>
        <v>0.11018851708924381</v>
      </c>
      <c r="D25" s="4" t="s">
        <v>8</v>
      </c>
      <c r="F25" s="6">
        <f>E$3+F24</f>
        <v>1.8018928960687943</v>
      </c>
      <c r="G25" s="6">
        <f>F$25+G24</f>
        <v>4.1864411116529787</v>
      </c>
      <c r="H25" s="6">
        <f t="shared" ref="H25:BH25" si="152">G$25+H24</f>
        <v>7.3038292592240923</v>
      </c>
      <c r="I25" s="6">
        <f t="shared" si="152"/>
        <v>11.327971447491176</v>
      </c>
      <c r="J25" s="6">
        <f t="shared" si="152"/>
        <v>16.469376875558041</v>
      </c>
      <c r="K25" s="6">
        <f t="shared" si="152"/>
        <v>22.981884143721089</v>
      </c>
      <c r="L25" s="6">
        <f t="shared" si="152"/>
        <v>31.170286267786139</v>
      </c>
      <c r="M25" s="6">
        <f t="shared" si="152"/>
        <v>41.398813823602168</v>
      </c>
      <c r="N25" s="6">
        <f t="shared" si="152"/>
        <v>54.100360484994624</v>
      </c>
      <c r="O25" s="6">
        <f t="shared" si="152"/>
        <v>69.786215096654402</v>
      </c>
      <c r="P25" s="6">
        <f t="shared" si="152"/>
        <v>89.055898738745242</v>
      </c>
      <c r="Q25" s="6">
        <f t="shared" si="152"/>
        <v>112.60648668163115</v>
      </c>
      <c r="R25" s="6">
        <f t="shared" si="152"/>
        <v>141.24052034913916</v>
      </c>
      <c r="S25" s="6">
        <f t="shared" si="152"/>
        <v>175.87128815637175</v>
      </c>
      <c r="T25" s="6">
        <f t="shared" si="152"/>
        <v>217.52389500373036</v>
      </c>
      <c r="U25" s="6">
        <f t="shared" si="152"/>
        <v>267.33018803853514</v>
      </c>
      <c r="V25" s="6">
        <f t="shared" si="152"/>
        <v>326.51532942641626</v>
      </c>
      <c r="W25" s="6">
        <f t="shared" si="152"/>
        <v>396.37370769041661</v>
      </c>
      <c r="X25" s="6">
        <f t="shared" si="152"/>
        <v>478.23209287069994</v>
      </c>
      <c r="Y25" s="6">
        <f t="shared" si="152"/>
        <v>573.39862143136122</v>
      </c>
      <c r="Z25" s="6">
        <f t="shared" si="152"/>
        <v>683.09748415464185</v>
      </c>
      <c r="AA25" s="6">
        <f t="shared" si="152"/>
        <v>808.39115268296405</v>
      </c>
      <c r="AB25" s="6">
        <f t="shared" si="152"/>
        <v>950.09453934633768</v>
      </c>
      <c r="AC25" s="6">
        <f t="shared" si="152"/>
        <v>1108.6883392158425</v>
      </c>
      <c r="AD25" s="6">
        <f t="shared" si="152"/>
        <v>1284.241390967559</v>
      </c>
      <c r="AE25" s="6">
        <f t="shared" si="152"/>
        <v>1476.353440018584</v>
      </c>
      <c r="AF25" s="6">
        <f t="shared" si="152"/>
        <v>1684.1293810898121</v>
      </c>
      <c r="AG25" s="6">
        <f t="shared" si="152"/>
        <v>1906.1933383798637</v>
      </c>
      <c r="AH25" s="6">
        <f t="shared" si="152"/>
        <v>2145.1831563356504</v>
      </c>
      <c r="AI25" s="6">
        <f t="shared" si="152"/>
        <v>2390.0511465690229</v>
      </c>
      <c r="AJ25" s="6">
        <f t="shared" si="152"/>
        <v>2642.8846646529291</v>
      </c>
      <c r="AK25" s="6">
        <f t="shared" si="152"/>
        <v>2901.3029412164515</v>
      </c>
      <c r="AL25" s="6">
        <f t="shared" si="152"/>
        <v>3163.0042312342457</v>
      </c>
      <c r="AM25" s="6">
        <f t="shared" si="152"/>
        <v>3425.8816245980124</v>
      </c>
      <c r="AN25" s="71">
        <f t="shared" si="152"/>
        <v>3688.1079818003909</v>
      </c>
      <c r="AO25" s="6">
        <f t="shared" si="152"/>
        <v>3948.1850996416988</v>
      </c>
      <c r="AP25" s="6">
        <f t="shared" si="152"/>
        <v>4204.9582606465437</v>
      </c>
      <c r="AQ25" s="6">
        <f t="shared" si="152"/>
        <v>4457.6019053509553</v>
      </c>
      <c r="AR25" s="6">
        <f t="shared" si="152"/>
        <v>4705.5846562541765</v>
      </c>
      <c r="AS25" s="6">
        <f t="shared" si="152"/>
        <v>4948.6223820019613</v>
      </c>
      <c r="AT25" s="6">
        <f t="shared" si="152"/>
        <v>5186.6269515926906</v>
      </c>
      <c r="AU25" s="6">
        <f t="shared" si="152"/>
        <v>5419.6564830929656</v>
      </c>
      <c r="AV25" s="6">
        <f t="shared" si="152"/>
        <v>5647.8708524092044</v>
      </c>
      <c r="AW25" s="6">
        <f t="shared" si="152"/>
        <v>5871.4944093194481</v>
      </c>
      <c r="AX25" s="71">
        <f t="shared" si="152"/>
        <v>6090.7864527441852</v>
      </c>
      <c r="AY25" s="6">
        <f t="shared" si="152"/>
        <v>6306.0190842402162</v>
      </c>
      <c r="AZ25" s="6">
        <f t="shared" si="152"/>
        <v>6517.4615297428745</v>
      </c>
      <c r="BA25" s="6">
        <f t="shared" si="152"/>
        <v>6725.3697960381023</v>
      </c>
      <c r="BB25" s="6">
        <f t="shared" si="152"/>
        <v>6929.9805089079218</v>
      </c>
      <c r="BC25" s="6">
        <f t="shared" si="152"/>
        <v>7131.5078793999364</v>
      </c>
      <c r="BD25" s="6">
        <f t="shared" si="152"/>
        <v>7330.1429008635132</v>
      </c>
      <c r="BE25" s="6">
        <f t="shared" si="152"/>
        <v>7526.0540512644857</v>
      </c>
      <c r="BF25" s="6">
        <f>BE$25+BF24</f>
        <v>7719.388938800048</v>
      </c>
      <c r="BG25" s="6">
        <f t="shared" si="152"/>
        <v>7910.2764719683346</v>
      </c>
      <c r="BH25" s="71">
        <f t="shared" si="152"/>
        <v>8098.8292537195839</v>
      </c>
    </row>
    <row r="26" spans="1:62" ht="15.75" thickBot="1" x14ac:dyDescent="0.3">
      <c r="A26" s="13" t="s">
        <v>69</v>
      </c>
      <c r="B26" s="17">
        <f>AX25</f>
        <v>6090.7864527441852</v>
      </c>
      <c r="C26" s="73">
        <f>AX25/$AX$4</f>
        <v>0.15452388348359841</v>
      </c>
      <c r="D26" s="4" t="s">
        <v>9</v>
      </c>
      <c r="E26" s="5">
        <f>SUM(F26:AF26)</f>
        <v>7130493.3745790888</v>
      </c>
      <c r="F26">
        <f>(F3-F25)^2</f>
        <v>3.2144649367739491</v>
      </c>
      <c r="G26">
        <f t="shared" ref="G26:AF26" si="153">(G3-G25)^2</f>
        <v>17.43430847688186</v>
      </c>
      <c r="H26">
        <f t="shared" si="153"/>
        <v>53.141610628639675</v>
      </c>
      <c r="I26">
        <f t="shared" si="153"/>
        <v>127.93807508596065</v>
      </c>
      <c r="J26">
        <f t="shared" si="153"/>
        <v>270.51620608664143</v>
      </c>
      <c r="K26">
        <f t="shared" si="153"/>
        <v>526.74308297850814</v>
      </c>
      <c r="L26">
        <f t="shared" si="153"/>
        <v>968.59670253402976</v>
      </c>
      <c r="M26">
        <f t="shared" si="153"/>
        <v>1708.5668338318528</v>
      </c>
      <c r="N26">
        <f t="shared" si="153"/>
        <v>2918.6315258126488</v>
      </c>
      <c r="O26">
        <f t="shared" si="153"/>
        <v>4858.398789380276</v>
      </c>
      <c r="P26">
        <f t="shared" si="153"/>
        <v>7914.0415044052852</v>
      </c>
      <c r="Q26">
        <f t="shared" si="153"/>
        <v>12654.559559816962</v>
      </c>
      <c r="R26">
        <f t="shared" si="153"/>
        <v>19905.97057430946</v>
      </c>
      <c r="S26">
        <f t="shared" si="153"/>
        <v>30832.65165999029</v>
      </c>
      <c r="T26">
        <f t="shared" si="153"/>
        <v>47012.167797798684</v>
      </c>
      <c r="U26">
        <f t="shared" si="153"/>
        <v>70076.777955157391</v>
      </c>
      <c r="V26">
        <f t="shared" si="153"/>
        <v>104277.8556836123</v>
      </c>
      <c r="W26">
        <f t="shared" si="153"/>
        <v>150543.86124379525</v>
      </c>
      <c r="X26">
        <f t="shared" si="153"/>
        <v>206770.21734993387</v>
      </c>
      <c r="Y26">
        <f t="shared" si="153"/>
        <v>285068.48564426164</v>
      </c>
      <c r="Z26">
        <f t="shared" si="153"/>
        <v>380157.99044767203</v>
      </c>
      <c r="AA26">
        <f t="shared" si="153"/>
        <v>476916.14016398502</v>
      </c>
      <c r="AB26" s="43">
        <f t="shared" si="153"/>
        <v>597829.7956749954</v>
      </c>
      <c r="AC26" s="44">
        <f t="shared" si="153"/>
        <v>782673.45754448557</v>
      </c>
      <c r="AD26" s="44">
        <f t="shared" si="153"/>
        <v>1046818.3059110314</v>
      </c>
      <c r="AE26" s="44">
        <f t="shared" si="153"/>
        <v>1321013.3300825527</v>
      </c>
      <c r="AF26" s="45">
        <f t="shared" si="153"/>
        <v>1578574.5841815332</v>
      </c>
    </row>
    <row r="27" spans="1:62" ht="15.75" thickBot="1" x14ac:dyDescent="0.3">
      <c r="A27" s="13" t="s">
        <v>70</v>
      </c>
      <c r="B27" s="66">
        <f>BH25</f>
        <v>8098.8292537195839</v>
      </c>
      <c r="C27" s="75">
        <f>BH25/$BH$4</f>
        <v>0.17853753629963598</v>
      </c>
      <c r="D27" s="4" t="s">
        <v>10</v>
      </c>
      <c r="E27" s="5">
        <f>SUM(F27:AF27)</f>
        <v>9353.3387508695414</v>
      </c>
      <c r="F27">
        <f>SQRT(F26)</f>
        <v>1.7928928960687944</v>
      </c>
      <c r="G27">
        <f t="shared" ref="G27:AF27" si="154">SQRT(G26)</f>
        <v>4.1754411116529786</v>
      </c>
      <c r="H27">
        <f t="shared" si="154"/>
        <v>7.2898292592240921</v>
      </c>
      <c r="I27">
        <f t="shared" si="154"/>
        <v>11.310971447491177</v>
      </c>
      <c r="J27">
        <f t="shared" si="154"/>
        <v>16.447376875558042</v>
      </c>
      <c r="K27">
        <f t="shared" si="154"/>
        <v>22.95088414372109</v>
      </c>
      <c r="L27">
        <f t="shared" si="154"/>
        <v>31.122286267786141</v>
      </c>
      <c r="M27">
        <f t="shared" si="154"/>
        <v>41.334813823602168</v>
      </c>
      <c r="N27">
        <f t="shared" si="154"/>
        <v>54.024360484994624</v>
      </c>
      <c r="O27">
        <f t="shared" si="154"/>
        <v>69.702215096654399</v>
      </c>
      <c r="P27">
        <f t="shared" si="154"/>
        <v>88.960898738745243</v>
      </c>
      <c r="Q27">
        <f t="shared" si="154"/>
        <v>112.49248668163115</v>
      </c>
      <c r="R27">
        <f t="shared" si="154"/>
        <v>141.08852034913917</v>
      </c>
      <c r="S27">
        <f t="shared" si="154"/>
        <v>175.59228815637175</v>
      </c>
      <c r="T27">
        <f t="shared" si="154"/>
        <v>216.82289500373037</v>
      </c>
      <c r="U27">
        <f t="shared" si="154"/>
        <v>264.72018803853513</v>
      </c>
      <c r="V27">
        <f t="shared" si="154"/>
        <v>322.92081952641627</v>
      </c>
      <c r="W27">
        <f t="shared" si="154"/>
        <v>387.99982119041658</v>
      </c>
      <c r="X27">
        <f t="shared" si="154"/>
        <v>454.71993287069995</v>
      </c>
      <c r="Y27">
        <f t="shared" si="154"/>
        <v>533.91805143136116</v>
      </c>
      <c r="Z27">
        <f t="shared" si="154"/>
        <v>616.56953415464181</v>
      </c>
      <c r="AA27">
        <f t="shared" si="154"/>
        <v>690.59115268296409</v>
      </c>
      <c r="AB27" s="43">
        <f t="shared" si="154"/>
        <v>773.19453934633771</v>
      </c>
      <c r="AC27" s="44">
        <f t="shared" si="154"/>
        <v>884.68833921584246</v>
      </c>
      <c r="AD27" s="44">
        <f t="shared" si="154"/>
        <v>1023.141390967559</v>
      </c>
      <c r="AE27" s="44">
        <f t="shared" si="154"/>
        <v>1149.353440018584</v>
      </c>
      <c r="AF27" s="45">
        <f t="shared" si="154"/>
        <v>1256.413381089812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94.72193938491165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3253.5723562868088</v>
      </c>
      <c r="C34" s="74">
        <f>AN34/$AN$4</f>
        <v>9.7206024051061393E-2</v>
      </c>
      <c r="D34" s="4" t="s">
        <v>8</v>
      </c>
      <c r="F34" s="12">
        <f>$E$3+$C33*(1/(1+EXP(-$A33*(F32-$B33))))</f>
        <v>19.516506166421227</v>
      </c>
      <c r="G34" s="12">
        <f t="shared" ref="G34:BH34" si="156">$E$3+$C33*(1/(1+EXP(-$A33*(G32-$B33))))</f>
        <v>24.014081377300741</v>
      </c>
      <c r="H34" s="12">
        <f t="shared" si="156"/>
        <v>29.540336216517758</v>
      </c>
      <c r="I34" s="12">
        <f t="shared" si="156"/>
        <v>36.326371409300066</v>
      </c>
      <c r="J34" s="12">
        <f t="shared" si="156"/>
        <v>44.653075421532598</v>
      </c>
      <c r="K34" s="12">
        <f t="shared" si="156"/>
        <v>54.860765907453391</v>
      </c>
      <c r="L34" s="12">
        <f t="shared" si="156"/>
        <v>67.360140922669331</v>
      </c>
      <c r="M34" s="12">
        <f t="shared" si="156"/>
        <v>82.644414853771039</v>
      </c>
      <c r="N34" s="12">
        <f t="shared" si="156"/>
        <v>101.30230419369516</v>
      </c>
      <c r="O34" s="12">
        <f t="shared" si="156"/>
        <v>124.03120816369673</v>
      </c>
      <c r="P34" s="12">
        <f t="shared" si="156"/>
        <v>151.64946443189302</v>
      </c>
      <c r="Q34" s="12">
        <f t="shared" si="156"/>
        <v>185.10591889597339</v>
      </c>
      <c r="R34" s="12">
        <f t="shared" si="156"/>
        <v>225.48421444134681</v>
      </c>
      <c r="S34" s="12">
        <f t="shared" si="156"/>
        <v>273.99820009610596</v>
      </c>
      <c r="T34" s="12">
        <f t="shared" si="156"/>
        <v>331.97378964609686</v>
      </c>
      <c r="U34" s="12">
        <f t="shared" si="156"/>
        <v>400.81168598866333</v>
      </c>
      <c r="V34" s="12">
        <f t="shared" si="156"/>
        <v>481.92504363028519</v>
      </c>
      <c r="W34" s="12">
        <f t="shared" si="156"/>
        <v>576.64698301519684</v>
      </c>
      <c r="X34" s="12">
        <f t="shared" si="156"/>
        <v>686.10566341125684</v>
      </c>
      <c r="Y34" s="12">
        <f t="shared" si="156"/>
        <v>811.07006742874228</v>
      </c>
      <c r="Z34" s="12">
        <f t="shared" si="156"/>
        <v>951.77795266232442</v>
      </c>
      <c r="AA34" s="12">
        <f t="shared" si="156"/>
        <v>1107.7676789256238</v>
      </c>
      <c r="AB34" s="52">
        <f t="shared" si="156"/>
        <v>1277.7452802717646</v>
      </c>
      <c r="AC34" s="53">
        <f t="shared" si="156"/>
        <v>1459.5230959303397</v>
      </c>
      <c r="AD34" s="53">
        <f t="shared" si="156"/>
        <v>1650.0619862419553</v>
      </c>
      <c r="AE34" s="53">
        <f t="shared" si="156"/>
        <v>1845.6330986770213</v>
      </c>
      <c r="AF34" s="54">
        <f t="shared" si="156"/>
        <v>2042.0893142956568</v>
      </c>
      <c r="AG34" s="54">
        <f>$E$3+$C33*(1/(1+EXP(-$A33*(AG32-$B33))))</f>
        <v>2235.2082810986508</v>
      </c>
      <c r="AH34" s="54">
        <f t="shared" si="156"/>
        <v>2421.0487091659479</v>
      </c>
      <c r="AI34" s="54">
        <f t="shared" si="156"/>
        <v>2596.2577166374326</v>
      </c>
      <c r="AJ34" s="54">
        <f t="shared" si="156"/>
        <v>2758.281148806183</v>
      </c>
      <c r="AK34" s="54">
        <f t="shared" si="156"/>
        <v>2905.4549612292503</v>
      </c>
      <c r="AL34" s="54">
        <f t="shared" si="156"/>
        <v>3036.983749315355</v>
      </c>
      <c r="AM34" s="54">
        <f t="shared" si="156"/>
        <v>3152.8332027000251</v>
      </c>
      <c r="AN34" s="69">
        <f t="shared" si="156"/>
        <v>3253.5723562868088</v>
      </c>
      <c r="AO34" s="54">
        <f t="shared" si="156"/>
        <v>3340.1999112814347</v>
      </c>
      <c r="AP34" s="54">
        <f t="shared" si="156"/>
        <v>3413.9806374830387</v>
      </c>
      <c r="AQ34" s="54">
        <f t="shared" si="156"/>
        <v>3476.3074505400864</v>
      </c>
      <c r="AR34" s="54">
        <f t="shared" si="156"/>
        <v>3528.5954475948338</v>
      </c>
      <c r="AS34" s="54">
        <f t="shared" si="156"/>
        <v>3572.2075247583207</v>
      </c>
      <c r="AT34" s="54">
        <f t="shared" si="156"/>
        <v>3608.4073707766433</v>
      </c>
      <c r="AU34" s="54">
        <f t="shared" si="156"/>
        <v>3638.3340736608143</v>
      </c>
      <c r="AV34" s="54">
        <f t="shared" si="156"/>
        <v>3662.992513492045</v>
      </c>
      <c r="AW34" s="54">
        <f t="shared" si="156"/>
        <v>3683.2544520607612</v>
      </c>
      <c r="AX34" s="69">
        <f t="shared" si="156"/>
        <v>3699.8662729323746</v>
      </c>
      <c r="AY34" s="54">
        <f t="shared" si="156"/>
        <v>3713.46037600102</v>
      </c>
      <c r="AZ34" s="54">
        <f t="shared" si="156"/>
        <v>3724.568141464189</v>
      </c>
      <c r="BA34" s="54">
        <f t="shared" si="156"/>
        <v>3733.6330993326669</v>
      </c>
      <c r="BB34" s="54">
        <f t="shared" si="156"/>
        <v>3741.023475483149</v>
      </c>
      <c r="BC34" s="54">
        <f t="shared" si="156"/>
        <v>3747.0436613863599</v>
      </c>
      <c r="BD34" s="54">
        <f t="shared" si="156"/>
        <v>3751.9444063987576</v>
      </c>
      <c r="BE34" s="54">
        <f t="shared" si="156"/>
        <v>3755.9316914145529</v>
      </c>
      <c r="BF34" s="54">
        <f t="shared" si="156"/>
        <v>3759.174337833128</v>
      </c>
      <c r="BG34" s="54">
        <f t="shared" si="156"/>
        <v>3761.8104571364338</v>
      </c>
      <c r="BH34" s="69">
        <f t="shared" si="156"/>
        <v>3763.9528692354365</v>
      </c>
    </row>
    <row r="35" spans="1:60" ht="15.75" thickBot="1" x14ac:dyDescent="0.3">
      <c r="A35" s="13" t="s">
        <v>69</v>
      </c>
      <c r="B35" s="17">
        <f>AX34</f>
        <v>3699.8662729323746</v>
      </c>
      <c r="C35" s="73">
        <f>AX34/$AX$4</f>
        <v>9.3865990754923301E-2</v>
      </c>
      <c r="D35" s="4" t="s">
        <v>9</v>
      </c>
      <c r="E35" s="5">
        <f>SUM(F35:AF35)</f>
        <v>13426158.267883733</v>
      </c>
      <c r="F35" s="3">
        <f>(F34-F$3)^2</f>
        <v>380.54279683296215</v>
      </c>
      <c r="G35" s="3">
        <f t="shared" ref="G35:AF35" si="157">(G34-G$3)^2</f>
        <v>576.14791560532171</v>
      </c>
      <c r="H35" s="3">
        <f t="shared" si="157"/>
        <v>871.80453037084828</v>
      </c>
      <c r="I35" s="3">
        <f t="shared" si="157"/>
        <v>1318.3704521384968</v>
      </c>
      <c r="J35" s="3">
        <f t="shared" si="157"/>
        <v>1991.9328932825313</v>
      </c>
      <c r="K35" s="3">
        <f t="shared" si="157"/>
        <v>3006.3032294661384</v>
      </c>
      <c r="L35" s="3">
        <f t="shared" si="157"/>
        <v>4530.9243155932945</v>
      </c>
      <c r="M35" s="3">
        <f t="shared" si="157"/>
        <v>6819.5249174209293</v>
      </c>
      <c r="N35" s="3">
        <f t="shared" si="157"/>
        <v>10246.764660714509</v>
      </c>
      <c r="O35" s="3">
        <f t="shared" si="157"/>
        <v>15362.910411574769</v>
      </c>
      <c r="P35" s="3">
        <f t="shared" si="157"/>
        <v>22968.755689237929</v>
      </c>
      <c r="Q35" s="3">
        <f t="shared" si="157"/>
        <v>34222.010056814397</v>
      </c>
      <c r="R35" s="3">
        <f t="shared" si="157"/>
        <v>50774.606865041111</v>
      </c>
      <c r="S35" s="3">
        <f t="shared" si="157"/>
        <v>74922.200501252097</v>
      </c>
      <c r="T35" s="3">
        <f t="shared" si="157"/>
        <v>109741.66115990712</v>
      </c>
      <c r="U35" s="3">
        <f t="shared" si="157"/>
        <v>158564.58272421401</v>
      </c>
      <c r="V35" s="3">
        <f t="shared" si="157"/>
        <v>228800.09949869951</v>
      </c>
      <c r="W35" s="3">
        <f t="shared" si="157"/>
        <v>322934.31222297018</v>
      </c>
      <c r="X35" s="3">
        <f t="shared" si="157"/>
        <v>439030.15076280321</v>
      </c>
      <c r="Y35" s="3">
        <f t="shared" si="157"/>
        <v>595350.35254233913</v>
      </c>
      <c r="Z35" s="3">
        <f t="shared" si="157"/>
        <v>783667.56721364532</v>
      </c>
      <c r="AA35" s="3">
        <f t="shared" si="157"/>
        <v>980036.00531738717</v>
      </c>
      <c r="AB35" s="46">
        <f t="shared" si="157"/>
        <v>1211860.3310966198</v>
      </c>
      <c r="AC35" s="47">
        <f t="shared" si="157"/>
        <v>1526517.3205772913</v>
      </c>
      <c r="AD35" s="47">
        <f t="shared" si="157"/>
        <v>1929215.399225198</v>
      </c>
      <c r="AE35" s="47">
        <f t="shared" si="157"/>
        <v>2306246.4883973715</v>
      </c>
      <c r="AF35" s="48">
        <f t="shared" si="157"/>
        <v>2606201.1979099428</v>
      </c>
    </row>
    <row r="36" spans="1:60" ht="15.75" thickBot="1" x14ac:dyDescent="0.3">
      <c r="A36" s="13" t="s">
        <v>70</v>
      </c>
      <c r="B36" s="66">
        <f>BH34</f>
        <v>3763.9528692354365</v>
      </c>
      <c r="C36" s="75">
        <f>BH34/$BH$4</f>
        <v>8.2975804399457523E-2</v>
      </c>
      <c r="D36" s="4" t="s">
        <v>10</v>
      </c>
      <c r="E36" s="5">
        <f>SUM(F36:AF36)</f>
        <v>13363.286566222605</v>
      </c>
      <c r="F36">
        <f>SQRT(F35)</f>
        <v>19.507506166421226</v>
      </c>
      <c r="G36">
        <f t="shared" ref="G36:AF36" si="158">SQRT(G35)</f>
        <v>24.003081377300742</v>
      </c>
      <c r="H36">
        <f t="shared" si="158"/>
        <v>29.526336216517759</v>
      </c>
      <c r="I36">
        <f t="shared" si="158"/>
        <v>36.309371409300063</v>
      </c>
      <c r="J36">
        <f t="shared" si="158"/>
        <v>44.6310754215326</v>
      </c>
      <c r="K36">
        <f t="shared" si="158"/>
        <v>54.829765907453393</v>
      </c>
      <c r="L36">
        <f t="shared" si="158"/>
        <v>67.312140922669329</v>
      </c>
      <c r="M36">
        <f t="shared" si="158"/>
        <v>82.580414853771046</v>
      </c>
      <c r="N36">
        <f t="shared" si="158"/>
        <v>101.22630419369517</v>
      </c>
      <c r="O36">
        <f t="shared" si="158"/>
        <v>123.94720816369673</v>
      </c>
      <c r="P36">
        <f t="shared" si="158"/>
        <v>151.55446443189302</v>
      </c>
      <c r="Q36">
        <f t="shared" si="158"/>
        <v>184.99191889597338</v>
      </c>
      <c r="R36">
        <f t="shared" si="158"/>
        <v>225.33221444134682</v>
      </c>
      <c r="S36">
        <f t="shared" si="158"/>
        <v>273.71920009610596</v>
      </c>
      <c r="T36">
        <f t="shared" si="158"/>
        <v>331.27278964609684</v>
      </c>
      <c r="U36">
        <f t="shared" si="158"/>
        <v>398.20168598866331</v>
      </c>
      <c r="V36">
        <f t="shared" si="158"/>
        <v>478.3305337302852</v>
      </c>
      <c r="W36">
        <f t="shared" si="158"/>
        <v>568.27309651519681</v>
      </c>
      <c r="X36">
        <f t="shared" si="158"/>
        <v>662.59350341125685</v>
      </c>
      <c r="Y36">
        <f t="shared" si="158"/>
        <v>771.58949742874233</v>
      </c>
      <c r="Z36">
        <f t="shared" si="158"/>
        <v>885.25000266232439</v>
      </c>
      <c r="AA36">
        <f t="shared" si="158"/>
        <v>989.96767892562389</v>
      </c>
      <c r="AB36" s="43">
        <f t="shared" si="158"/>
        <v>1100.8452802717645</v>
      </c>
      <c r="AC36" s="44">
        <f t="shared" si="158"/>
        <v>1235.5230959303397</v>
      </c>
      <c r="AD36" s="44">
        <f t="shared" si="158"/>
        <v>1388.9619862419554</v>
      </c>
      <c r="AE36" s="44">
        <f t="shared" si="158"/>
        <v>1518.6330986770213</v>
      </c>
      <c r="AF36" s="45">
        <f t="shared" si="158"/>
        <v>1614.3733142956567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95.343592121030838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118.06741320601577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-5538.0600247867169</v>
      </c>
    </row>
    <row r="44" spans="1:60" ht="15.75" thickBot="1" x14ac:dyDescent="0.3">
      <c r="A44" s="13" t="s">
        <v>68</v>
      </c>
      <c r="B44" s="65">
        <f>AN44</f>
        <v>3530.9678895365469</v>
      </c>
      <c r="C44" s="74">
        <f>AN44/$AN$4</f>
        <v>0.10549368878506618</v>
      </c>
      <c r="D44" s="4" t="s">
        <v>8</v>
      </c>
      <c r="F44" s="12">
        <f>$E$3+$C43*E4*(1/(1+EXP(-$A43*(F42-$B43))))</f>
        <v>16.224625576529775</v>
      </c>
      <c r="G44" s="12">
        <f>$E$3+$C43*F4*(1/(1+EXP(-$A43*(G42-$B43))))</f>
        <v>20.472184446994561</v>
      </c>
      <c r="H44" s="12">
        <f t="shared" ref="H44:AF44" si="188">$E$3+$C43*G4*(1/(1+EXP(-$A43*(H42-$B43))))</f>
        <v>25.768947684237677</v>
      </c>
      <c r="I44" s="12">
        <f t="shared" si="188"/>
        <v>32.359767213457665</v>
      </c>
      <c r="J44" s="12">
        <f t="shared" si="188"/>
        <v>40.542224722029367</v>
      </c>
      <c r="K44" s="12">
        <f>$E$3+$C43*J4*(1/(1+EXP(-$A43*(K42-$B43))))</f>
        <v>50.676259044984207</v>
      </c>
      <c r="L44" s="12">
        <f t="shared" si="188"/>
        <v>63.194776164128697</v>
      </c>
      <c r="M44" s="12">
        <f t="shared" si="188"/>
        <v>78.614947815448645</v>
      </c>
      <c r="N44" s="12">
        <f t="shared" si="188"/>
        <v>97.54965458284434</v>
      </c>
      <c r="O44" s="12">
        <f t="shared" si="188"/>
        <v>120.71818190402354</v>
      </c>
      <c r="P44" s="12">
        <f t="shared" si="188"/>
        <v>148.95482007471867</v>
      </c>
      <c r="Q44" s="12">
        <f t="shared" si="188"/>
        <v>183.21345498030095</v>
      </c>
      <c r="R44" s="12">
        <f t="shared" si="188"/>
        <v>224.56559813844541</v>
      </c>
      <c r="S44" s="12">
        <f t="shared" si="188"/>
        <v>274.18867651778947</v>
      </c>
      <c r="T44" s="12">
        <f t="shared" si="188"/>
        <v>333.34094142588856</v>
      </c>
      <c r="U44" s="12">
        <f t="shared" si="188"/>
        <v>403.31930788013591</v>
      </c>
      <c r="V44" s="12">
        <f t="shared" si="188"/>
        <v>485.39713085965582</v>
      </c>
      <c r="W44" s="12">
        <f t="shared" si="188"/>
        <v>580.74072298068666</v>
      </c>
      <c r="X44" s="12">
        <f t="shared" si="188"/>
        <v>690.30658779060809</v>
      </c>
      <c r="Y44" s="12">
        <f t="shared" si="188"/>
        <v>814.72586242665591</v>
      </c>
      <c r="Z44" s="12">
        <f t="shared" si="188"/>
        <v>954.18779042202857</v>
      </c>
      <c r="AA44" s="12">
        <f t="shared" si="188"/>
        <v>1108.3389670505387</v>
      </c>
      <c r="AB44" s="52">
        <f t="shared" si="188"/>
        <v>1276.217834653896</v>
      </c>
      <c r="AC44" s="53">
        <f t="shared" si="188"/>
        <v>1456.2425989888116</v>
      </c>
      <c r="AD44" s="53">
        <f t="shared" si="188"/>
        <v>1646.2643066316466</v>
      </c>
      <c r="AE44" s="53">
        <f t="shared" si="188"/>
        <v>1843.6858167105286</v>
      </c>
      <c r="AF44" s="54">
        <f t="shared" si="188"/>
        <v>2045.6343218072723</v>
      </c>
      <c r="AG44" s="54">
        <f t="shared" ref="AG44" si="189">$E$3+$C43*AF4*(1/(1+EXP(-$A43*(AG42-$B43))))</f>
        <v>2249.1637422448398</v>
      </c>
      <c r="AH44" s="54">
        <f t="shared" ref="AH44" si="190">$E$3+$C43*AG4*(1/(1+EXP(-$A43*(AH42-$B43))))</f>
        <v>2501.1871591337781</v>
      </c>
      <c r="AI44" s="54">
        <f t="shared" ref="AI44" si="191">$E$3+$C43*AH4*(1/(1+EXP(-$A43*(AI42-$B43))))</f>
        <v>2650.0024523788343</v>
      </c>
      <c r="AJ44" s="54">
        <f t="shared" ref="AJ44" si="192">$E$3+$C43*AI4*(1/(1+EXP(-$A43*(AJ42-$B43))))</f>
        <v>2842.7160452204653</v>
      </c>
      <c r="AK44" s="54">
        <f t="shared" ref="AK44" si="193">$E$3+$C43*AJ4*(1/(1+EXP(-$A43*(AK42-$B43))))</f>
        <v>3028.0130039845003</v>
      </c>
      <c r="AL44" s="54">
        <f t="shared" ref="AL44" si="194">$E$3+$C43*AK4*(1/(1+EXP(-$A43*(AL42-$B43))))</f>
        <v>3204.8179915579503</v>
      </c>
      <c r="AM44" s="54">
        <f t="shared" ref="AM44" si="195">$E$3+$C43*AL4*(1/(1+EXP(-$A43*(AM42-$B43))))</f>
        <v>3372.5319864475696</v>
      </c>
      <c r="AN44" s="69">
        <f t="shared" ref="AN44" si="196">$E$3+$C43*AM4*(1/(1+EXP(-$A43*(AN42-$B43))))</f>
        <v>3530.9678895365469</v>
      </c>
      <c r="AO44" s="54">
        <f t="shared" ref="AO44" si="197">$E$3+$C43*AN4*(1/(1+EXP(-$A43*(AO42-$B43))))</f>
        <v>3680.2701862336453</v>
      </c>
      <c r="AP44" s="54">
        <f t="shared" ref="AP44" si="198">$E$3+$C43*AO4*(1/(1+EXP(-$A43*(AP42-$B43))))</f>
        <v>3820.8312569984273</v>
      </c>
      <c r="AQ44" s="54">
        <f t="shared" ref="AQ44" si="199">$E$3+$C43*AP4*(1/(1+EXP(-$A43*(AQ42-$B43))))</f>
        <v>3953.2133172530489</v>
      </c>
      <c r="AR44" s="54">
        <f t="shared" ref="AR44" si="200">$E$3+$C43*AQ4*(1/(1+EXP(-$A43*(AR42-$B43))))</f>
        <v>4078.0812709787906</v>
      </c>
      <c r="AS44" s="54">
        <f t="shared" ref="AS44" si="201">$E$3+$C43*AR4*(1/(1+EXP(-$A43*(AS42-$B43))))</f>
        <v>4196.1486841848064</v>
      </c>
      <c r="AT44" s="54">
        <f t="shared" ref="AT44" si="202">$E$3+$C43*AS4*(1/(1+EXP(-$A43*(AT42-$B43))))</f>
        <v>4308.1368960088139</v>
      </c>
      <c r="AU44" s="54">
        <f t="shared" ref="AU44" si="203">$E$3+$C43*AT4*(1/(1+EXP(-$A43*(AU42-$B43))))</f>
        <v>4414.7459621277321</v>
      </c>
      <c r="AV44" s="54">
        <f t="shared" ref="AV44" si="204">$E$3+$C43*AU4*(1/(1+EXP(-$A43*(AV42-$B43))))</f>
        <v>4516.6354941668178</v>
      </c>
      <c r="AW44" s="54">
        <f t="shared" ref="AW44" si="205">$E$3+$C43*AV4*(1/(1+EXP(-$A43*(AW42-$B43))))</f>
        <v>4614.4133065862807</v>
      </c>
      <c r="AX44" s="69">
        <f t="shared" ref="AX44" si="206">$E$3+$C43*AW4*(1/(1+EXP(-$A43*(AX42-$B43))))</f>
        <v>4708.6299175928179</v>
      </c>
      <c r="AY44" s="54">
        <f t="shared" ref="AY44" si="207">$E$3+$C43*AX4*(1/(1+EXP(-$A43*(AY42-$B43))))</f>
        <v>4799.7772279015562</v>
      </c>
      <c r="AZ44" s="54">
        <f t="shared" ref="AZ44" si="208">$E$3+$C43*AY4*(1/(1+EXP(-$A43*(AZ42-$B43))))</f>
        <v>4888.2900240199606</v>
      </c>
      <c r="BA44" s="54">
        <f t="shared" ref="BA44" si="209">$E$3+$C43*AZ4*(1/(1+EXP(-$A43*(BA42-$B43))))</f>
        <v>4974.5492643865573</v>
      </c>
      <c r="BB44" s="54">
        <f t="shared" ref="BB44" si="210">$E$3+$C43*BA4*(1/(1+EXP(-$A43*(BB42-$B43))))</f>
        <v>5058.8863789663783</v>
      </c>
      <c r="BC44" s="54">
        <f t="shared" ref="BC44" si="211">$E$3+$C43*BB4*(1/(1+EXP(-$A43*(BC42-$B43))))</f>
        <v>5141.5880358443319</v>
      </c>
      <c r="BD44" s="54">
        <f t="shared" ref="BD44" si="212">$E$3+$C43*BC4*(1/(1+EXP(-$A43*(BD42-$B43))))</f>
        <v>5222.9010024791351</v>
      </c>
      <c r="BE44" s="54">
        <f t="shared" ref="BE44" si="213">$E$3+$C43*BD4*(1/(1+EXP(-$A43*(BE42-$B43))))</f>
        <v>5303.0368602352946</v>
      </c>
      <c r="BF44" s="54">
        <f t="shared" ref="BF44" si="214">$E$3+$C43*BE4*(1/(1+EXP(-$A43*(BF42-$B43))))</f>
        <v>5382.1764261240041</v>
      </c>
      <c r="BG44" s="54">
        <f t="shared" ref="BG44" si="215">$E$3+$C43*BF4*(1/(1+EXP(-$A43*(BG42-$B43))))</f>
        <v>5460.4738029259024</v>
      </c>
      <c r="BH44" s="69">
        <f t="shared" ref="BH44" si="216">$E$3+$C43*BG4*(1/(1+EXP(-$A43*(BH42-$B43))))</f>
        <v>5538.0600247867169</v>
      </c>
    </row>
    <row r="45" spans="1:60" ht="15.75" thickBot="1" x14ac:dyDescent="0.3">
      <c r="A45" s="13" t="s">
        <v>69</v>
      </c>
      <c r="B45" s="17">
        <f>AX44</f>
        <v>4708.6299175928179</v>
      </c>
      <c r="C45" s="73">
        <f>AX44/$AX$4</f>
        <v>0.11945842895635951</v>
      </c>
      <c r="D45" s="4" t="s">
        <v>9</v>
      </c>
      <c r="E45" s="77">
        <f>SUM(F45:AF45)</f>
        <v>13431161.52006232</v>
      </c>
      <c r="F45" s="3">
        <f>(F44-F$3)^2</f>
        <v>262.94651283820656</v>
      </c>
      <c r="G45" s="3">
        <f t="shared" ref="G45:AF45" si="217">(G44-G$3)^2</f>
        <v>418.66006897393214</v>
      </c>
      <c r="H45" s="3">
        <f t="shared" si="217"/>
        <v>663.31733021781974</v>
      </c>
      <c r="I45" s="3">
        <f t="shared" si="217"/>
        <v>1046.0545910239118</v>
      </c>
      <c r="J45" s="3">
        <f t="shared" si="217"/>
        <v>1641.8886115237601</v>
      </c>
      <c r="K45" s="3">
        <f t="shared" si="217"/>
        <v>2564.9422637335547</v>
      </c>
      <c r="L45" s="3">
        <f t="shared" si="217"/>
        <v>3987.5153399225719</v>
      </c>
      <c r="M45" s="3">
        <f t="shared" si="217"/>
        <v>6170.2514027053376</v>
      </c>
      <c r="N45" s="3">
        <f t="shared" si="217"/>
        <v>9501.1133377356527</v>
      </c>
      <c r="O45" s="3">
        <f t="shared" si="217"/>
        <v>14552.60584365304</v>
      </c>
      <c r="P45" s="3">
        <f t="shared" si="217"/>
        <v>22159.246032677616</v>
      </c>
      <c r="Q45" s="3">
        <f t="shared" si="217"/>
        <v>33525.410414083257</v>
      </c>
      <c r="R45" s="3">
        <f t="shared" si="217"/>
        <v>50361.463029443672</v>
      </c>
      <c r="S45" s="3">
        <f t="shared" si="217"/>
        <v>75026.51089008007</v>
      </c>
      <c r="T45" s="3">
        <f t="shared" si="217"/>
        <v>110649.33063181856</v>
      </c>
      <c r="U45" s="3">
        <f t="shared" si="217"/>
        <v>160567.94942177754</v>
      </c>
      <c r="V45" s="3">
        <f t="shared" si="217"/>
        <v>232133.76556359377</v>
      </c>
      <c r="W45" s="3">
        <f t="shared" si="217"/>
        <v>327603.79550290905</v>
      </c>
      <c r="X45" s="3">
        <f t="shared" si="217"/>
        <v>444614.8089326045</v>
      </c>
      <c r="Y45" s="3">
        <f t="shared" si="217"/>
        <v>601005.2634296912</v>
      </c>
      <c r="Z45" s="3">
        <f t="shared" si="217"/>
        <v>787939.99229806114</v>
      </c>
      <c r="AA45" s="3">
        <f t="shared" si="217"/>
        <v>981167.44524554827</v>
      </c>
      <c r="AB45" s="46">
        <f t="shared" si="217"/>
        <v>1208499.7015881306</v>
      </c>
      <c r="AC45" s="47">
        <f t="shared" si="217"/>
        <v>1518421.822762701</v>
      </c>
      <c r="AD45" s="47">
        <f t="shared" si="217"/>
        <v>1918680.1563663299</v>
      </c>
      <c r="AE45" s="47">
        <f t="shared" si="217"/>
        <v>2300335.8666108833</v>
      </c>
      <c r="AF45" s="48">
        <f t="shared" si="217"/>
        <v>2617659.6960396599</v>
      </c>
    </row>
    <row r="46" spans="1:60" ht="15.75" thickBot="1" x14ac:dyDescent="0.3">
      <c r="A46" s="13" t="s">
        <v>70</v>
      </c>
      <c r="B46" s="66">
        <f>BH44</f>
        <v>5538.0600247867169</v>
      </c>
      <c r="C46" s="75">
        <f>BH44/$BH$4</f>
        <v>0.12208574372040419</v>
      </c>
      <c r="D46" s="4" t="s">
        <v>10</v>
      </c>
      <c r="E46" s="5">
        <f>SUM(F46:AF46)</f>
        <v>13335.114232094287</v>
      </c>
      <c r="F46">
        <f>SQRT(F45)</f>
        <v>16.215625576529774</v>
      </c>
      <c r="G46">
        <f t="shared" ref="G46:AF46" si="218">SQRT(G45)</f>
        <v>20.461184446994562</v>
      </c>
      <c r="H46">
        <f t="shared" si="218"/>
        <v>25.754947684237678</v>
      </c>
      <c r="I46">
        <f t="shared" si="218"/>
        <v>32.342767213457662</v>
      </c>
      <c r="J46">
        <f t="shared" si="218"/>
        <v>40.520224722029369</v>
      </c>
      <c r="K46">
        <f t="shared" si="218"/>
        <v>50.645259044984208</v>
      </c>
      <c r="L46">
        <f t="shared" si="218"/>
        <v>63.146776164128696</v>
      </c>
      <c r="M46">
        <f t="shared" si="218"/>
        <v>78.550947815448652</v>
      </c>
      <c r="N46">
        <f t="shared" si="218"/>
        <v>97.473654582844347</v>
      </c>
      <c r="O46">
        <f t="shared" si="218"/>
        <v>120.63418190402354</v>
      </c>
      <c r="P46">
        <f t="shared" si="218"/>
        <v>148.85982007471867</v>
      </c>
      <c r="Q46">
        <f t="shared" si="218"/>
        <v>183.09945498030095</v>
      </c>
      <c r="R46">
        <f t="shared" si="218"/>
        <v>224.41359813844542</v>
      </c>
      <c r="S46">
        <f t="shared" si="218"/>
        <v>273.90967651778948</v>
      </c>
      <c r="T46">
        <f t="shared" si="218"/>
        <v>332.63994142588854</v>
      </c>
      <c r="U46">
        <f t="shared" si="218"/>
        <v>400.7093078801359</v>
      </c>
      <c r="V46">
        <f t="shared" si="218"/>
        <v>481.80262095965583</v>
      </c>
      <c r="W46">
        <f t="shared" si="218"/>
        <v>572.36683648068663</v>
      </c>
      <c r="X46">
        <f t="shared" si="218"/>
        <v>666.7944277906081</v>
      </c>
      <c r="Y46">
        <f t="shared" si="218"/>
        <v>775.24529242665585</v>
      </c>
      <c r="Z46">
        <f t="shared" si="218"/>
        <v>887.65984042202854</v>
      </c>
      <c r="AA46">
        <f t="shared" si="218"/>
        <v>990.53896705053876</v>
      </c>
      <c r="AB46" s="43">
        <f t="shared" si="218"/>
        <v>1099.3178346538959</v>
      </c>
      <c r="AC46" s="44">
        <f t="shared" si="218"/>
        <v>1232.2425989888116</v>
      </c>
      <c r="AD46" s="44">
        <f t="shared" si="218"/>
        <v>1385.1643066316465</v>
      </c>
      <c r="AE46" s="44">
        <f t="shared" si="218"/>
        <v>1516.6858167105286</v>
      </c>
      <c r="AF46" s="45">
        <f t="shared" si="218"/>
        <v>1617.9183218072722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96.180335077009488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211.77584755061025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-7482.3081347161233</v>
      </c>
    </row>
    <row r="54" spans="1:60" ht="15.75" thickBot="1" x14ac:dyDescent="0.3">
      <c r="A54" s="13" t="s">
        <v>68</v>
      </c>
      <c r="B54" s="65">
        <f>AN54</f>
        <v>3807.5269839087505</v>
      </c>
      <c r="C54" s="74">
        <f>AN54/$AN$4</f>
        <v>0.11375636348081662</v>
      </c>
      <c r="D54" s="4" t="s">
        <v>8</v>
      </c>
      <c r="F54" s="12">
        <f>$E$3+($C53/($C53+E5))*E4*(1/(1+EXP(-$A53*(F52-$B53))))</f>
        <v>13.059953960524018</v>
      </c>
      <c r="G54" s="12">
        <f t="shared" ref="G54:AF54" si="248">$E$3+($C53/($C53+F5))*F4*(1/(1+EXP(-$A53*(G52-$B53))))</f>
        <v>16.896712380507463</v>
      </c>
      <c r="H54" s="12">
        <f t="shared" si="248"/>
        <v>21.78329191541302</v>
      </c>
      <c r="I54" s="12">
        <f t="shared" si="248"/>
        <v>27.983589569244003</v>
      </c>
      <c r="J54" s="12">
        <f t="shared" si="248"/>
        <v>35.819758338254275</v>
      </c>
      <c r="K54" s="12">
        <f t="shared" si="248"/>
        <v>45.681985593300936</v>
      </c>
      <c r="L54" s="12">
        <f t="shared" si="248"/>
        <v>58.038648065889525</v>
      </c>
      <c r="M54" s="12">
        <f t="shared" si="248"/>
        <v>73.446247467103447</v>
      </c>
      <c r="N54" s="12">
        <f t="shared" si="248"/>
        <v>92.558240313532735</v>
      </c>
      <c r="O54" s="12">
        <f t="shared" si="248"/>
        <v>116.1315355969807</v>
      </c>
      <c r="P54" s="12">
        <f t="shared" si="248"/>
        <v>145.02907304920632</v>
      </c>
      <c r="Q54" s="12">
        <f t="shared" si="248"/>
        <v>180.21656757793988</v>
      </c>
      <c r="R54" s="12">
        <f t="shared" si="248"/>
        <v>222.75129844945693</v>
      </c>
      <c r="S54" s="12">
        <f t="shared" si="248"/>
        <v>273.76085269933577</v>
      </c>
      <c r="T54" s="12">
        <f t="shared" si="248"/>
        <v>334.41013751180014</v>
      </c>
      <c r="U54" s="12">
        <f t="shared" si="248"/>
        <v>405.85588082808204</v>
      </c>
      <c r="V54" s="12">
        <f t="shared" si="248"/>
        <v>489.18930673454219</v>
      </c>
      <c r="W54" s="12">
        <f t="shared" si="248"/>
        <v>585.36964181155167</v>
      </c>
      <c r="X54" s="12">
        <f t="shared" si="248"/>
        <v>695.15334117397265</v>
      </c>
      <c r="Y54" s="12">
        <f t="shared" si="248"/>
        <v>819.02598492436687</v>
      </c>
      <c r="Z54" s="12">
        <f t="shared" si="248"/>
        <v>957.14511848283644</v>
      </c>
      <c r="AA54" s="12">
        <f t="shared" si="248"/>
        <v>1109.3023367263099</v>
      </c>
      <c r="AB54" s="52">
        <f t="shared" si="248"/>
        <v>1274.911303201646</v>
      </c>
      <c r="AC54" s="53">
        <f t="shared" si="248"/>
        <v>1453.0252202901916</v>
      </c>
      <c r="AD54" s="53">
        <f t="shared" si="248"/>
        <v>1642.3830721604988</v>
      </c>
      <c r="AE54" s="53">
        <f t="shared" si="248"/>
        <v>1841.4796659305794</v>
      </c>
      <c r="AF54" s="54">
        <f t="shared" si="248"/>
        <v>2048.6511042520497</v>
      </c>
      <c r="AG54" s="54">
        <f t="shared" ref="AG54" si="249">$E$3+($C53/($C53+AF5))*AF4*(1/(1+EXP(-$A53*(AG52-$B53))))</f>
        <v>2262.1655962886061</v>
      </c>
      <c r="AH54" s="54">
        <f t="shared" ref="AH54" si="250">$E$3+($C53/($C53+AG5))*AG4*(1/(1+EXP(-$A53*(AH52-$B53))))</f>
        <v>2530.6248069566295</v>
      </c>
      <c r="AI54" s="54">
        <f t="shared" ref="AI54" si="251">$E$3+($C53/($C53+AH5))*AH4*(1/(1+EXP(-$A53*(AI52-$B53))))</f>
        <v>2701.4621908651329</v>
      </c>
      <c r="AJ54" s="54">
        <f t="shared" ref="AJ54" si="252">$E$3+($C53/($C53+AI5))*AI4*(1/(1+EXP(-$A53*(AJ52-$B53))))</f>
        <v>2924.1499122621608</v>
      </c>
      <c r="AK54" s="54">
        <f t="shared" ref="AK54" si="253">$E$3+($C53/($C53+AJ5))*AJ4*(1/(1+EXP(-$A53*(AK52-$B53))))</f>
        <v>3147.0846216020232</v>
      </c>
      <c r="AL54" s="54">
        <f t="shared" ref="AL54" si="254">$E$3+($C53/($C53+AK5))*AK4*(1/(1+EXP(-$A53*(AL52-$B53))))</f>
        <v>3369.180710493255</v>
      </c>
      <c r="AM54" s="54">
        <f t="shared" ref="AM54" si="255">$E$3+($C53/($C53+AL5))*AL4*(1/(1+EXP(-$A53*(AM52-$B53))))</f>
        <v>3589.5571131412735</v>
      </c>
      <c r="AN54" s="69">
        <f t="shared" ref="AN54" si="256">$E$3+($C53/($C53+AM5))*AM4*(1/(1+EXP(-$A53*(AN52-$B53))))</f>
        <v>3807.5269839087505</v>
      </c>
      <c r="AO54" s="54">
        <f t="shared" ref="AO54" si="257">$E$3+($C53/($C53+AN5))*AN4*(1/(1+EXP(-$A53*(AO52-$B53))))</f>
        <v>4022.5791551855623</v>
      </c>
      <c r="AP54" s="54">
        <f t="shared" ref="AP54" si="258">$E$3+($C53/($C53+AO5))*AO4*(1/(1+EXP(-$A53*(AP52-$B53))))</f>
        <v>4234.3550027361725</v>
      </c>
      <c r="AQ54" s="54">
        <f t="shared" ref="AQ54" si="259">$E$3+($C53/($C53+AP5))*AP4*(1/(1+EXP(-$A53*(AQ52-$B53))))</f>
        <v>4442.6236676129283</v>
      </c>
      <c r="AR54" s="54">
        <f t="shared" ref="AR54" si="260">$E$3+($C53/($C53+AQ5))*AQ4*(1/(1+EXP(-$A53*(AR52-$B53))))</f>
        <v>4647.257797279336</v>
      </c>
      <c r="AS54" s="54">
        <f t="shared" ref="AS54" si="261">$E$3+($C53/($C53+AR5))*AR4*(1/(1+EXP(-$A53*(AS52-$B53))))</f>
        <v>4848.2112209252009</v>
      </c>
      <c r="AT54" s="54">
        <f t="shared" ref="AT54" si="262">$E$3+($C53/($C53+AS5))*AS4*(1/(1+EXP(-$A53*(AT52-$B53))))</f>
        <v>5045.4993467302484</v>
      </c>
      <c r="AU54" s="54">
        <f t="shared" ref="AU54" si="263">$E$3+($C53/($C53+AT5))*AT4*(1/(1+EXP(-$A53*(AU52-$B53))))</f>
        <v>5239.1825920104438</v>
      </c>
      <c r="AV54" s="54">
        <f t="shared" ref="AV54" si="264">$E$3+($C53/($C53+AU5))*AU4*(1/(1+EXP(-$A53*(AV52-$B53))))</f>
        <v>5429.352826832177</v>
      </c>
      <c r="AW54" s="54">
        <f t="shared" ref="AW54" si="265">$E$3+($C53/($C53+AV5))*AV4*(1/(1+EXP(-$A53*(AW52-$B53))))</f>
        <v>5616.1226058343227</v>
      </c>
      <c r="AX54" s="69">
        <f t="shared" ref="AX54" si="266">$E$3+($C53/($C53+AW5))*AW4*(1/(1+EXP(-$A53*(AX52-$B53))))</f>
        <v>5799.6168532163883</v>
      </c>
      <c r="AY54" s="54">
        <f t="shared" ref="AY54" si="267">$E$3+($C53/($C53+AX5))*AX4*(1/(1+EXP(-$A53*(AY52-$B53))))</f>
        <v>5979.9666243057773</v>
      </c>
      <c r="AZ54" s="54">
        <f t="shared" ref="AZ54" si="268">$E$3+($C53/($C53+AY5))*AY4*(1/(1+EXP(-$A53*(AZ52-$B53))))</f>
        <v>6157.3045701632673</v>
      </c>
      <c r="BA54" s="54">
        <f t="shared" ref="BA54" si="269">$E$3+($C53/($C53+AZ5))*AZ4*(1/(1+EXP(-$A53*(BA52-$B53))))</f>
        <v>6331.7617610309098</v>
      </c>
      <c r="BB54" s="54">
        <f t="shared" ref="BB54" si="270">$E$3+($C53/($C53+BA5))*BA4*(1/(1+EXP(-$A53*(BB52-$B53))))</f>
        <v>6503.4655669481026</v>
      </c>
      <c r="BC54" s="54">
        <f t="shared" ref="BC54" si="271">$E$3+($C53/($C53+BB5))*BB4*(1/(1+EXP(-$A53*(BC52-$B53))))</f>
        <v>6672.5383407873787</v>
      </c>
      <c r="BD54" s="54">
        <f t="shared" ref="BD54" si="272">$E$3+($C53/($C53+BC5))*BC4*(1/(1+EXP(-$A53*(BD52-$B53))))</f>
        <v>6839.0966948659434</v>
      </c>
      <c r="BE54" s="54">
        <f t="shared" ref="BE54" si="273">$E$3+($C53/($C53+BD5))*BD4*(1/(1+EXP(-$A53*(BE52-$B53))))</f>
        <v>7003.2512041511281</v>
      </c>
      <c r="BF54" s="54">
        <f t="shared" ref="BF54" si="274">$E$3+($C53/($C53+BE5))*BE4*(1/(1+EXP(-$A53*(BF52-$B53))))</f>
        <v>7165.1064055054167</v>
      </c>
      <c r="BG54" s="54">
        <f t="shared" ref="BG54" si="275">$E$3+($C53/($C53+BF5))*BF4*(1/(1+EXP(-$A53*(BG52-$B53))))</f>
        <v>7324.7609930405833</v>
      </c>
      <c r="BH54" s="69">
        <f t="shared" ref="BH54" si="276">$E$3+($C53/($C53+BG5))*BG4*(1/(1+EXP(-$A53*(BH52-$B53))))</f>
        <v>7482.3081347161233</v>
      </c>
    </row>
    <row r="55" spans="1:60" ht="15.75" thickBot="1" x14ac:dyDescent="0.3">
      <c r="A55" s="13" t="s">
        <v>69</v>
      </c>
      <c r="B55" s="17">
        <f>AX54</f>
        <v>5799.6168532163883</v>
      </c>
      <c r="C55" s="73">
        <f>AX54/$AX$4</f>
        <v>0.14713688057018515</v>
      </c>
      <c r="D55" s="4" t="s">
        <v>9</v>
      </c>
      <c r="E55" s="5">
        <f>SUM(F55:AF55)</f>
        <v>13436548.637626395</v>
      </c>
      <c r="F55" s="3">
        <f>(F54-F$3)^2</f>
        <v>170.32739927971753</v>
      </c>
      <c r="G55" s="3">
        <f t="shared" ref="G55:AF55" si="277">(G54-G$3)^2</f>
        <v>285.12728259722303</v>
      </c>
      <c r="H55" s="3">
        <f t="shared" si="277"/>
        <v>473.90207049846668</v>
      </c>
      <c r="I55" s="3">
        <f t="shared" si="277"/>
        <v>782.13013213454747</v>
      </c>
      <c r="J55" s="3">
        <f t="shared" si="277"/>
        <v>1281.4795020440536</v>
      </c>
      <c r="K55" s="3">
        <f t="shared" si="277"/>
        <v>2084.0124856397697</v>
      </c>
      <c r="L55" s="3">
        <f t="shared" si="277"/>
        <v>3362.9152631018565</v>
      </c>
      <c r="M55" s="3">
        <f t="shared" si="277"/>
        <v>5384.9542433232109</v>
      </c>
      <c r="N55" s="3">
        <f t="shared" si="277"/>
        <v>8552.9647734100199</v>
      </c>
      <c r="O55" s="3">
        <f t="shared" si="277"/>
        <v>13467.030518132502</v>
      </c>
      <c r="P55" s="3">
        <f t="shared" si="277"/>
        <v>21005.885530632673</v>
      </c>
      <c r="Q55" s="3">
        <f t="shared" si="277"/>
        <v>32436.934848166402</v>
      </c>
      <c r="R55" s="3">
        <f t="shared" si="277"/>
        <v>49550.447670190399</v>
      </c>
      <c r="S55" s="3">
        <f t="shared" si="277"/>
        <v>74792.323755861187</v>
      </c>
      <c r="T55" s="3">
        <f t="shared" si="277"/>
        <v>111361.78845886953</v>
      </c>
      <c r="U55" s="3">
        <f t="shared" si="277"/>
        <v>162607.24040481573</v>
      </c>
      <c r="V55" s="3">
        <f t="shared" si="277"/>
        <v>235802.30671278032</v>
      </c>
      <c r="W55" s="3">
        <f t="shared" si="277"/>
        <v>332924.10164754797</v>
      </c>
      <c r="X55" s="3">
        <f t="shared" si="277"/>
        <v>451101.87624876917</v>
      </c>
      <c r="Y55" s="3">
        <f t="shared" si="277"/>
        <v>607691.05392960343</v>
      </c>
      <c r="Z55" s="3">
        <f t="shared" si="277"/>
        <v>793198.94079638505</v>
      </c>
      <c r="AA55" s="3">
        <f t="shared" si="277"/>
        <v>983076.88373373298</v>
      </c>
      <c r="AB55" s="46">
        <f t="shared" si="277"/>
        <v>1205628.8219585768</v>
      </c>
      <c r="AC55" s="47">
        <f t="shared" si="277"/>
        <v>1510502.9921093539</v>
      </c>
      <c r="AD55" s="47">
        <f t="shared" si="277"/>
        <v>1907942.9254371454</v>
      </c>
      <c r="AE55" s="47">
        <f t="shared" si="277"/>
        <v>2293648.6585171991</v>
      </c>
      <c r="AF55" s="48">
        <f t="shared" si="277"/>
        <v>2627430.6121966033</v>
      </c>
    </row>
    <row r="56" spans="1:60" ht="15.75" thickBot="1" x14ac:dyDescent="0.3">
      <c r="A56" s="13" t="s">
        <v>70</v>
      </c>
      <c r="B56" s="66">
        <f>BH54</f>
        <v>7482.3081347161233</v>
      </c>
      <c r="C56" s="75">
        <f>BH54/$BH$4</f>
        <v>0.16494641612470215</v>
      </c>
      <c r="D56" s="4" t="s">
        <v>10</v>
      </c>
      <c r="E56" s="5">
        <f>SUM(F56:AF56)</f>
        <v>13298.727792605117</v>
      </c>
      <c r="F56">
        <f>SQRT(F55)</f>
        <v>13.050953960524017</v>
      </c>
      <c r="G56">
        <f t="shared" ref="G56:AF56" si="278">SQRT(G55)</f>
        <v>16.885712380507464</v>
      </c>
      <c r="H56">
        <f t="shared" si="278"/>
        <v>21.769291915413021</v>
      </c>
      <c r="I56">
        <f t="shared" si="278"/>
        <v>27.966589569244004</v>
      </c>
      <c r="J56">
        <f t="shared" si="278"/>
        <v>35.797758338254276</v>
      </c>
      <c r="K56">
        <f t="shared" si="278"/>
        <v>45.650985593300938</v>
      </c>
      <c r="L56">
        <f t="shared" si="278"/>
        <v>57.990648065889523</v>
      </c>
      <c r="M56">
        <f t="shared" si="278"/>
        <v>73.382247467103454</v>
      </c>
      <c r="N56">
        <f t="shared" si="278"/>
        <v>92.482240313532742</v>
      </c>
      <c r="O56">
        <f t="shared" si="278"/>
        <v>116.04753559698069</v>
      </c>
      <c r="P56">
        <f t="shared" si="278"/>
        <v>144.93407304920632</v>
      </c>
      <c r="Q56">
        <f t="shared" si="278"/>
        <v>180.10256757793988</v>
      </c>
      <c r="R56">
        <f t="shared" si="278"/>
        <v>222.59929844945694</v>
      </c>
      <c r="S56">
        <f t="shared" si="278"/>
        <v>273.48185269933578</v>
      </c>
      <c r="T56">
        <f t="shared" si="278"/>
        <v>333.70913751180012</v>
      </c>
      <c r="U56">
        <f t="shared" si="278"/>
        <v>403.24588082808202</v>
      </c>
      <c r="V56">
        <f t="shared" si="278"/>
        <v>485.59479683454219</v>
      </c>
      <c r="W56">
        <f t="shared" si="278"/>
        <v>576.99575531155165</v>
      </c>
      <c r="X56">
        <f t="shared" si="278"/>
        <v>671.64118117397265</v>
      </c>
      <c r="Y56">
        <f t="shared" si="278"/>
        <v>779.54541492436692</v>
      </c>
      <c r="Z56">
        <f t="shared" si="278"/>
        <v>890.61716848283641</v>
      </c>
      <c r="AA56">
        <f t="shared" si="278"/>
        <v>991.50233672630998</v>
      </c>
      <c r="AB56" s="43">
        <f t="shared" si="278"/>
        <v>1098.0113032016459</v>
      </c>
      <c r="AC56" s="44">
        <f t="shared" si="278"/>
        <v>1229.0252202901916</v>
      </c>
      <c r="AD56" s="44">
        <f t="shared" si="278"/>
        <v>1381.2830721604987</v>
      </c>
      <c r="AE56" s="44">
        <f t="shared" si="278"/>
        <v>1514.4796659305794</v>
      </c>
      <c r="AF56" s="45">
        <f t="shared" si="278"/>
        <v>1620.9351042520498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5.3425125411962018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96.024281957936807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303.72369105036796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-10540.949632319849</v>
      </c>
    </row>
    <row r="63" spans="1:60" ht="15.75" thickBot="1" x14ac:dyDescent="0.3">
      <c r="A63" s="13" t="s">
        <v>68</v>
      </c>
      <c r="B63" s="65">
        <f>AN63</f>
        <v>4221.5825078497337</v>
      </c>
      <c r="C63" s="74">
        <f>AN63/$AN$4</f>
        <v>0.1261269785497916</v>
      </c>
      <c r="D63" s="4" t="s">
        <v>8</v>
      </c>
      <c r="F63" s="12">
        <f>$E$3+($C62)*(EXP(-EXP($A62-$B62*F61)))</f>
        <v>5.6993119165805366</v>
      </c>
      <c r="G63" s="12">
        <f t="shared" ref="G63:AF63" si="308">$E$3+($C62)*(EXP(-EXP($A62-$B62*G61)))</f>
        <v>8.4780146516157</v>
      </c>
      <c r="H63" s="12">
        <f t="shared" si="308"/>
        <v>12.367934498700999</v>
      </c>
      <c r="I63" s="12">
        <f t="shared" si="308"/>
        <v>17.7104470398972</v>
      </c>
      <c r="J63" s="12">
        <f t="shared" si="308"/>
        <v>24.915967565124554</v>
      </c>
      <c r="K63" s="12">
        <f t="shared" si="308"/>
        <v>34.467841611196512</v>
      </c>
      <c r="L63" s="12">
        <f t="shared" si="308"/>
        <v>46.924015098261762</v>
      </c>
      <c r="M63" s="12">
        <f t="shared" si="308"/>
        <v>62.916089499214969</v>
      </c>
      <c r="N63" s="12">
        <f t="shared" si="308"/>
        <v>83.145491067038094</v>
      </c>
      <c r="O63" s="12">
        <f t="shared" si="308"/>
        <v>108.37663345741355</v>
      </c>
      <c r="P63" s="12">
        <f t="shared" si="308"/>
        <v>139.42711806823897</v>
      </c>
      <c r="Q63" s="12">
        <f t="shared" si="308"/>
        <v>177.15518283623138</v>
      </c>
      <c r="R63" s="12">
        <f t="shared" si="308"/>
        <v>222.44476510947544</v>
      </c>
      <c r="S63" s="12">
        <f t="shared" si="308"/>
        <v>276.18867614396243</v>
      </c>
      <c r="T63" s="12">
        <f t="shared" si="308"/>
        <v>339.27048491151754</v>
      </c>
      <c r="U63" s="12">
        <f t="shared" si="308"/>
        <v>412.54577160683323</v>
      </c>
      <c r="V63" s="12">
        <f t="shared" si="308"/>
        <v>496.82343426110873</v>
      </c>
      <c r="W63" s="12">
        <f t="shared" si="308"/>
        <v>592.84771621904554</v>
      </c>
      <c r="X63" s="12">
        <f t="shared" si="308"/>
        <v>701.28157172088481</v>
      </c>
      <c r="Y63" s="12">
        <f t="shared" si="308"/>
        <v>822.69190739627538</v>
      </c>
      <c r="Z63" s="12">
        <f t="shared" si="308"/>
        <v>957.53713644664185</v>
      </c>
      <c r="AA63" s="12">
        <f t="shared" si="308"/>
        <v>1106.1573676079524</v>
      </c>
      <c r="AB63" s="52">
        <f t="shared" si="308"/>
        <v>1268.7674305088569</v>
      </c>
      <c r="AC63" s="53">
        <f t="shared" si="308"/>
        <v>1445.4528199838294</v>
      </c>
      <c r="AD63" s="53">
        <f t="shared" si="308"/>
        <v>1636.168530414039</v>
      </c>
      <c r="AE63" s="53">
        <f t="shared" si="308"/>
        <v>1840.7406520721604</v>
      </c>
      <c r="AF63" s="54">
        <f t="shared" si="308"/>
        <v>2058.8705181304622</v>
      </c>
      <c r="AG63" s="54">
        <f t="shared" ref="AG63:BH63" si="309">$E$3+($C62)*(EXP(-EXP($A62-$B62*AG61)))</f>
        <v>2290.1411254314316</v>
      </c>
      <c r="AH63" s="54">
        <f t="shared" si="309"/>
        <v>2534.0255050020642</v>
      </c>
      <c r="AI63" s="54">
        <f t="shared" si="309"/>
        <v>2789.8966891982614</v>
      </c>
      <c r="AJ63" s="54">
        <f t="shared" si="309"/>
        <v>3057.0389099997869</v>
      </c>
      <c r="AK63" s="54">
        <f t="shared" si="309"/>
        <v>3334.6596654070991</v>
      </c>
      <c r="AL63" s="54">
        <f t="shared" si="309"/>
        <v>3621.9023057827831</v>
      </c>
      <c r="AM63" s="54">
        <f t="shared" si="309"/>
        <v>3917.8588167993657</v>
      </c>
      <c r="AN63" s="76">
        <f t="shared" si="309"/>
        <v>4221.5825078497337</v>
      </c>
      <c r="AO63" s="54">
        <f t="shared" si="309"/>
        <v>4532.1003519134829</v>
      </c>
      <c r="AP63" s="54">
        <f t="shared" si="309"/>
        <v>4848.4247627410778</v>
      </c>
      <c r="AQ63" s="54">
        <f t="shared" si="309"/>
        <v>5169.564635895139</v>
      </c>
      <c r="AR63" s="54">
        <f t="shared" si="309"/>
        <v>5494.5355200750982</v>
      </c>
      <c r="AS63" s="54">
        <f t="shared" si="309"/>
        <v>5822.3688229825484</v>
      </c>
      <c r="AT63" s="54">
        <f t="shared" si="309"/>
        <v>6152.1199908173576</v>
      </c>
      <c r="AU63" s="54">
        <f t="shared" si="309"/>
        <v>6482.8756316852414</v>
      </c>
      <c r="AV63" s="54">
        <f t="shared" si="309"/>
        <v>6813.7595803659187</v>
      </c>
      <c r="AW63" s="54">
        <f t="shared" si="309"/>
        <v>7143.9379248817604</v>
      </c>
      <c r="AX63" s="76">
        <f t="shared" si="309"/>
        <v>7472.623034147513</v>
      </c>
      <c r="AY63" s="54">
        <f t="shared" si="309"/>
        <v>7799.0766408420195</v>
      </c>
      <c r="AZ63" s="54">
        <f t="shared" si="309"/>
        <v>8122.6120447982439</v>
      </c>
      <c r="BA63" s="54">
        <f t="shared" si="309"/>
        <v>8442.5955100044666</v>
      </c>
      <c r="BB63" s="54">
        <f t="shared" si="309"/>
        <v>8758.4469331359523</v>
      </c>
      <c r="BC63" s="54">
        <f t="shared" si="309"/>
        <v>9069.6398638004684</v>
      </c>
      <c r="BD63" s="54">
        <f t="shared" si="309"/>
        <v>9375.700956789251</v>
      </c>
      <c r="BE63" s="54">
        <f t="shared" si="309"/>
        <v>9676.2089349693906</v>
      </c>
      <c r="BF63" s="54">
        <f t="shared" si="309"/>
        <v>9970.7931384003241</v>
      </c>
      <c r="BG63" s="54">
        <f t="shared" si="309"/>
        <v>10259.131731139732</v>
      </c>
      <c r="BH63" s="76">
        <f t="shared" si="309"/>
        <v>10540.949632319849</v>
      </c>
    </row>
    <row r="64" spans="1:60" ht="15.75" thickBot="1" x14ac:dyDescent="0.3">
      <c r="A64" s="13" t="s">
        <v>69</v>
      </c>
      <c r="B64" s="17">
        <f>AX63</f>
        <v>7472.623034147513</v>
      </c>
      <c r="C64" s="73">
        <f>AX63/$AX$4</f>
        <v>0.18958122075109329</v>
      </c>
      <c r="D64" s="4" t="s">
        <v>9</v>
      </c>
      <c r="E64" s="5">
        <f>SUM(F64:AF64)</f>
        <v>13441559.034219889</v>
      </c>
      <c r="F64" s="3">
        <f>(F63-F$3)^2</f>
        <v>32.379649707978459</v>
      </c>
      <c r="G64" s="3">
        <f t="shared" ref="G64:AF64" si="310">(G63-G$3)^2</f>
        <v>71.690337110674946</v>
      </c>
      <c r="H64" s="3">
        <f t="shared" si="310"/>
        <v>152.6196975981947</v>
      </c>
      <c r="I64" s="3">
        <f t="shared" si="310"/>
        <v>313.05806815364701</v>
      </c>
      <c r="J64" s="3">
        <f t="shared" si="310"/>
        <v>619.70962113347332</v>
      </c>
      <c r="K64" s="3">
        <f t="shared" si="310"/>
        <v>1185.8960601546357</v>
      </c>
      <c r="L64" s="3">
        <f t="shared" si="310"/>
        <v>2197.3607914924646</v>
      </c>
      <c r="M64" s="3">
        <f t="shared" si="310"/>
        <v>3950.3851544173285</v>
      </c>
      <c r="N64" s="3">
        <f t="shared" si="310"/>
        <v>6900.5403461367232</v>
      </c>
      <c r="O64" s="3">
        <f t="shared" si="310"/>
        <v>11727.294461141722</v>
      </c>
      <c r="P64" s="3">
        <f t="shared" si="310"/>
        <v>19413.439125381683</v>
      </c>
      <c r="Q64" s="3">
        <f t="shared" si="310"/>
        <v>31343.580420051905</v>
      </c>
      <c r="R64" s="3">
        <f t="shared" si="310"/>
        <v>49414.07342001643</v>
      </c>
      <c r="S64" s="3">
        <f t="shared" si="310"/>
        <v>76126.14938986623</v>
      </c>
      <c r="T64" s="3">
        <f t="shared" si="310"/>
        <v>114629.2961132503</v>
      </c>
      <c r="U64" s="3">
        <f t="shared" si="310"/>
        <v>168047.33684288972</v>
      </c>
      <c r="V64" s="3">
        <f t="shared" si="310"/>
        <v>243274.77182641631</v>
      </c>
      <c r="W64" s="3">
        <f t="shared" si="310"/>
        <v>341609.65762644779</v>
      </c>
      <c r="X64" s="3">
        <f t="shared" si="310"/>
        <v>459371.37546447426</v>
      </c>
      <c r="Y64" s="3">
        <f t="shared" si="310"/>
        <v>613419.99902606243</v>
      </c>
      <c r="Z64" s="3">
        <f t="shared" si="310"/>
        <v>793897.37033230648</v>
      </c>
      <c r="AA64" s="3">
        <f t="shared" si="310"/>
        <v>976850.28610492137</v>
      </c>
      <c r="AB64" s="46">
        <f t="shared" si="310"/>
        <v>1192174.4858060132</v>
      </c>
      <c r="AC64" s="47">
        <f t="shared" si="310"/>
        <v>1491946.9914464492</v>
      </c>
      <c r="AD64" s="47">
        <f t="shared" si="310"/>
        <v>1890813.4633350244</v>
      </c>
      <c r="AE64" s="47">
        <f t="shared" si="310"/>
        <v>2291410.7617358495</v>
      </c>
      <c r="AF64" s="48">
        <f t="shared" si="310"/>
        <v>2660665.0620174208</v>
      </c>
    </row>
    <row r="65" spans="1:60" ht="15.75" thickBot="1" x14ac:dyDescent="0.3">
      <c r="A65" s="13" t="s">
        <v>70</v>
      </c>
      <c r="B65" s="66">
        <f>BH63</f>
        <v>10540.949632319849</v>
      </c>
      <c r="C65" s="75">
        <f>BH63/$BH$4</f>
        <v>0.23237373188829807</v>
      </c>
      <c r="D65" s="4" t="s">
        <v>10</v>
      </c>
      <c r="E65" s="5">
        <f>SUM(F65:AF65)</f>
        <v>13219.040753442559</v>
      </c>
      <c r="F65">
        <f>SQRT(F64)</f>
        <v>5.6903119165805363</v>
      </c>
      <c r="G65">
        <f t="shared" ref="G65:AF65" si="311">SQRT(G64)</f>
        <v>8.4670146516157008</v>
      </c>
      <c r="H65">
        <f t="shared" si="311"/>
        <v>12.353934498700999</v>
      </c>
      <c r="I65">
        <f t="shared" si="311"/>
        <v>17.693447039897201</v>
      </c>
      <c r="J65">
        <f t="shared" si="311"/>
        <v>24.893967565124555</v>
      </c>
      <c r="K65">
        <f t="shared" si="311"/>
        <v>34.436841611196513</v>
      </c>
      <c r="L65">
        <f t="shared" si="311"/>
        <v>46.87601509826176</v>
      </c>
      <c r="M65">
        <f t="shared" si="311"/>
        <v>62.852089499214969</v>
      </c>
      <c r="N65">
        <f t="shared" si="311"/>
        <v>83.069491067038101</v>
      </c>
      <c r="O65">
        <f t="shared" si="311"/>
        <v>108.29263345741354</v>
      </c>
      <c r="P65">
        <f t="shared" si="311"/>
        <v>139.33211806823897</v>
      </c>
      <c r="Q65">
        <f t="shared" si="311"/>
        <v>177.04118283623137</v>
      </c>
      <c r="R65">
        <f t="shared" si="311"/>
        <v>222.29276510947545</v>
      </c>
      <c r="S65">
        <f t="shared" si="311"/>
        <v>275.90967614396243</v>
      </c>
      <c r="T65">
        <f t="shared" si="311"/>
        <v>338.56948491151752</v>
      </c>
      <c r="U65">
        <f t="shared" si="311"/>
        <v>409.93577160683321</v>
      </c>
      <c r="V65">
        <f t="shared" si="311"/>
        <v>493.22892436110874</v>
      </c>
      <c r="W65">
        <f t="shared" si="311"/>
        <v>584.47382971904551</v>
      </c>
      <c r="X65">
        <f t="shared" si="311"/>
        <v>677.76941172088482</v>
      </c>
      <c r="Y65">
        <f t="shared" si="311"/>
        <v>783.21133739627544</v>
      </c>
      <c r="Z65">
        <f t="shared" si="311"/>
        <v>891.00918644664182</v>
      </c>
      <c r="AA65">
        <f t="shared" si="311"/>
        <v>988.35736760795248</v>
      </c>
      <c r="AB65" s="43">
        <f t="shared" si="311"/>
        <v>1091.8674305088568</v>
      </c>
      <c r="AC65" s="44">
        <f t="shared" si="311"/>
        <v>1221.4528199838294</v>
      </c>
      <c r="AD65" s="44">
        <f t="shared" si="311"/>
        <v>1375.0685304140388</v>
      </c>
      <c r="AE65" s="44">
        <f t="shared" si="311"/>
        <v>1513.7406520721604</v>
      </c>
      <c r="AF65" s="45">
        <f t="shared" si="311"/>
        <v>1631.1545181304623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5.273551607588896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96.023368042249956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314.14621197523775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-11506.140479078462</v>
      </c>
    </row>
    <row r="73" spans="1:60" ht="15.75" thickBot="1" x14ac:dyDescent="0.3">
      <c r="A73" s="13" t="s">
        <v>68</v>
      </c>
      <c r="B73" s="65">
        <f>AN73</f>
        <v>4262.9596401501103</v>
      </c>
      <c r="C73" s="74">
        <f>AN73/$AN$4</f>
        <v>0.12736319095791049</v>
      </c>
      <c r="D73" s="4" t="s">
        <v>8</v>
      </c>
      <c r="F73" s="12">
        <f>$E$3+(E4*$C72)*(EXP(-EXP($A72-$B72*F71)))</f>
        <v>5.3134118583980685</v>
      </c>
      <c r="G73" s="12">
        <f t="shared" ref="G73:AF73" si="341">$E$3+(F4*$C72)*(EXP(-EXP($A72-$B72*G71)))</f>
        <v>8.0129381170244347</v>
      </c>
      <c r="H73" s="12">
        <f t="shared" si="341"/>
        <v>11.825557773139966</v>
      </c>
      <c r="I73" s="12">
        <f t="shared" si="341"/>
        <v>17.099109380728862</v>
      </c>
      <c r="J73" s="12">
        <f t="shared" si="341"/>
        <v>24.251302409490965</v>
      </c>
      <c r="K73" s="12">
        <f t="shared" si="341"/>
        <v>33.772968021187467</v>
      </c>
      <c r="L73" s="12">
        <f t="shared" si="341"/>
        <v>46.228917550007708</v>
      </c>
      <c r="M73" s="12">
        <f t="shared" si="341"/>
        <v>62.256085030309954</v>
      </c>
      <c r="N73" s="12">
        <f t="shared" si="341"/>
        <v>82.558779003317724</v>
      </c>
      <c r="O73" s="12">
        <f t="shared" si="341"/>
        <v>107.90103523446285</v>
      </c>
      <c r="P73" s="12">
        <f t="shared" si="341"/>
        <v>139.09623131303209</v>
      </c>
      <c r="Q73" s="12">
        <f t="shared" si="341"/>
        <v>176.99428221090503</v>
      </c>
      <c r="R73" s="12">
        <f t="shared" si="341"/>
        <v>222.46687048690239</v>
      </c>
      <c r="S73" s="12">
        <f t="shared" si="341"/>
        <v>276.39126670255843</v>
      </c>
      <c r="T73" s="12">
        <f t="shared" si="341"/>
        <v>339.63335917518611</v>
      </c>
      <c r="U73" s="12">
        <f t="shared" si="341"/>
        <v>413.03053561803546</v>
      </c>
      <c r="V73" s="12">
        <f t="shared" si="341"/>
        <v>497.37504415957841</v>
      </c>
      <c r="W73" s="12">
        <f t="shared" si="341"/>
        <v>593.39841220182836</v>
      </c>
      <c r="X73" s="12">
        <f t="shared" si="341"/>
        <v>701.7574251249905</v>
      </c>
      <c r="Y73" s="12">
        <f t="shared" si="341"/>
        <v>823.02207070387647</v>
      </c>
      <c r="Z73" s="12">
        <f t="shared" si="341"/>
        <v>957.66574735253448</v>
      </c>
      <c r="AA73" s="12">
        <f t="shared" si="341"/>
        <v>1106.0579226840609</v>
      </c>
      <c r="AB73" s="52">
        <f t="shared" si="341"/>
        <v>1268.4593201947796</v>
      </c>
      <c r="AC73" s="53">
        <f t="shared" si="341"/>
        <v>1445.0196117344506</v>
      </c>
      <c r="AD73" s="53">
        <f t="shared" si="341"/>
        <v>1635.7775059549404</v>
      </c>
      <c r="AE73" s="53">
        <f t="shared" si="341"/>
        <v>1840.6630508261176</v>
      </c>
      <c r="AF73" s="54">
        <f t="shared" si="341"/>
        <v>2059.5019128921845</v>
      </c>
      <c r="AG73" s="54">
        <f t="shared" ref="AG73" si="342">$E$3+(AF4*$C72)*(EXP(-EXP($A72-$B72*AG71)))</f>
        <v>2292.0213573488322</v>
      </c>
      <c r="AH73" s="54">
        <f t="shared" ref="AH73" si="343">$E$3+(AG4*$C72)*(EXP(-EXP($A72-$B72*AH71)))</f>
        <v>2589.3401194141388</v>
      </c>
      <c r="AI73" s="54">
        <f t="shared" ref="AI73" si="344">$E$3+(AH4*$C72)*(EXP(-EXP($A72-$B72*AI71)))</f>
        <v>2796.5644374207836</v>
      </c>
      <c r="AJ73" s="54">
        <f t="shared" ref="AJ73" si="345">$E$3+(AI4*$C72)*(EXP(-EXP($A72-$B72*AJ71)))</f>
        <v>3067.6222140346299</v>
      </c>
      <c r="AK73" s="54">
        <f t="shared" ref="AK73" si="346">$E$3+(AJ4*$C72)*(EXP(-EXP($A72-$B72*AK71)))</f>
        <v>3350.4479031375681</v>
      </c>
      <c r="AL73" s="54">
        <f t="shared" ref="AL73" si="347">$E$3+(AK4*$C72)*(EXP(-EXP($A72-$B72*AL71)))</f>
        <v>3644.4049714086195</v>
      </c>
      <c r="AM73" s="54">
        <f t="shared" ref="AM73" si="348">$E$3+(AL4*$C72)*(EXP(-EXP($A72-$B72*AM71)))</f>
        <v>3948.8134281748726</v>
      </c>
      <c r="AN73" s="76">
        <f t="shared" ref="AN73" si="349">$E$3+(AM4*$C72)*(EXP(-EXP($A72-$B72*AN71)))</f>
        <v>4262.9596401501103</v>
      </c>
      <c r="AO73" s="54">
        <f t="shared" ref="AO73" si="350">$E$3+(AN4*$C72)*(EXP(-EXP($A72-$B72*AO71)))</f>
        <v>4586.1057688066048</v>
      </c>
      <c r="AP73" s="54">
        <f t="shared" ref="AP73" si="351">$E$3+(AO4*$C72)*(EXP(-EXP($A72-$B72*AP71)))</f>
        <v>4917.4986902736673</v>
      </c>
      <c r="AQ73" s="54">
        <f t="shared" ref="AQ73" si="352">$E$3+(AP4*$C72)*(EXP(-EXP($A72-$B72*AQ71)))</f>
        <v>5256.3782897106357</v>
      </c>
      <c r="AR73" s="54">
        <f t="shared" ref="AR73" si="353">$E$3+(AQ4*$C72)*(EXP(-EXP($A72-$B72*AR71)))</f>
        <v>5601.9850521161416</v>
      </c>
      <c r="AS73" s="54">
        <f t="shared" ref="AS73" si="354">$E$3+(AR4*$C72)*(EXP(-EXP($A72-$B72*AS71)))</f>
        <v>5953.5668988505422</v>
      </c>
      <c r="AT73" s="54">
        <f t="shared" ref="AT73" si="355">$E$3+(AS4*$C72)*(EXP(-EXP($A72-$B72*AT71)))</f>
        <v>6310.3852433488773</v>
      </c>
      <c r="AU73" s="54">
        <f t="shared" ref="AU73" si="356">$E$3+(AT4*$C72)*(EXP(-EXP($A72-$B72*AU71)))</f>
        <v>6671.7202603775431</v>
      </c>
      <c r="AV73" s="54">
        <f t="shared" ref="AV73" si="357">$E$3+(AU4*$C72)*(EXP(-EXP($A72-$B72*AV71)))</f>
        <v>7036.8753807031344</v>
      </c>
      <c r="AW73" s="54">
        <f t="shared" ref="AW73" si="358">$E$3+(AV4*$C72)*(EXP(-EXP($A72-$B72*AW71)))</f>
        <v>7405.1810372845575</v>
      </c>
      <c r="AX73" s="76">
        <f t="shared" ref="AX73" si="359">$E$3+(AW4*$C72)*(EXP(-EXP($A72-$B72*AX71)))</f>
        <v>7775.9977002654159</v>
      </c>
      <c r="AY73" s="54">
        <f t="shared" ref="AY73" si="360">$E$3+(AX4*$C72)*(EXP(-EXP($A72-$B72*AY71)))</f>
        <v>8148.7182463883701</v>
      </c>
      <c r="AZ73" s="54">
        <f t="shared" ref="AZ73" si="361">$E$3+(AY4*$C72)*(EXP(-EXP($A72-$B72*AZ71)))</f>
        <v>8522.7697142787019</v>
      </c>
      <c r="BA73" s="54">
        <f t="shared" ref="BA73" si="362">$E$3+(AZ4*$C72)*(EXP(-EXP($A72-$B72*BA71)))</f>
        <v>8897.6145006711613</v>
      </c>
      <c r="BB73" s="54">
        <f t="shared" ref="BB73" si="363">$E$3+(BA4*$C72)*(EXP(-EXP($A72-$B72*BB71)))</f>
        <v>9272.7510544072484</v>
      </c>
      <c r="BC73" s="54">
        <f t="shared" ref="BC73" si="364">$E$3+(BB4*$C72)*(EXP(-EXP($A72-$B72*BC71)))</f>
        <v>9647.7141252242873</v>
      </c>
      <c r="BD73" s="54">
        <f t="shared" ref="BD73" si="365">$E$3+(BC4*$C72)*(EXP(-EXP($A72-$B72*BD71)))</f>
        <v>10022.074623290157</v>
      </c>
      <c r="BE73" s="54">
        <f t="shared" ref="BE73" si="366">$E$3+(BD4*$C72)*(EXP(-EXP($A72-$B72*BE71)))</f>
        <v>10395.4391433784</v>
      </c>
      <c r="BF73" s="54">
        <f t="shared" ref="BF73" si="367">$E$3+(BE4*$C72)*(EXP(-EXP($A72-$B72*BF71)))</f>
        <v>10767.44920477507</v>
      </c>
      <c r="BG73" s="54">
        <f t="shared" ref="BG73" si="368">$E$3+(BF4*$C72)*(EXP(-EXP($A72-$B72*BG71)))</f>
        <v>11137.780254667767</v>
      </c>
      <c r="BH73" s="76">
        <f t="shared" ref="BH73" si="369">$E$3+(BG4*$C72)*(EXP(-EXP($A72-$B72*BH71)))</f>
        <v>11506.140479078462</v>
      </c>
    </row>
    <row r="74" spans="1:60" ht="15.75" thickBot="1" x14ac:dyDescent="0.3">
      <c r="A74" s="13" t="s">
        <v>69</v>
      </c>
      <c r="B74" s="17">
        <f>AX73</f>
        <v>7775.9977002654159</v>
      </c>
      <c r="C74" s="73">
        <f>AX73/$AX$4</f>
        <v>0.19727786746868711</v>
      </c>
      <c r="D74" s="4" t="s">
        <v>9</v>
      </c>
      <c r="E74" s="5">
        <f>SUM(F74:AF74)</f>
        <v>13443104.649687342</v>
      </c>
      <c r="F74" s="3">
        <f>(F73-F$3)^2</f>
        <v>28.136785163514048</v>
      </c>
      <c r="G74" s="3">
        <f t="shared" ref="G74:AF74" si="370">(G73-G$3)^2</f>
        <v>64.031013628688569</v>
      </c>
      <c r="H74" s="3">
        <f t="shared" si="370"/>
        <v>139.51289702822316</v>
      </c>
      <c r="I74" s="3">
        <f t="shared" si="370"/>
        <v>291.79846089518503</v>
      </c>
      <c r="J74" s="3">
        <f t="shared" si="370"/>
        <v>587.05909525056472</v>
      </c>
      <c r="K74" s="3">
        <f t="shared" si="370"/>
        <v>1138.5204059428377</v>
      </c>
      <c r="L74" s="3">
        <f t="shared" si="370"/>
        <v>2132.6771457606096</v>
      </c>
      <c r="M74" s="3">
        <f t="shared" si="370"/>
        <v>3867.8554404173033</v>
      </c>
      <c r="N74" s="3">
        <f t="shared" si="370"/>
        <v>6803.4088321101526</v>
      </c>
      <c r="O74" s="3">
        <f t="shared" si="370"/>
        <v>11624.513086749404</v>
      </c>
      <c r="P74" s="3">
        <f t="shared" si="370"/>
        <v>19321.342306539053</v>
      </c>
      <c r="Q74" s="3">
        <f t="shared" si="370"/>
        <v>31286.634235009406</v>
      </c>
      <c r="R74" s="3">
        <f t="shared" si="370"/>
        <v>49423.901639608193</v>
      </c>
      <c r="S74" s="3">
        <f t="shared" si="370"/>
        <v>76237.98382362476</v>
      </c>
      <c r="T74" s="3">
        <f t="shared" si="370"/>
        <v>114875.14409605735</v>
      </c>
      <c r="U74" s="3">
        <f t="shared" si="370"/>
        <v>168445.01605699511</v>
      </c>
      <c r="V74" s="3">
        <f t="shared" si="370"/>
        <v>243819.21601367468</v>
      </c>
      <c r="W74" s="3">
        <f t="shared" si="370"/>
        <v>342253.69567264919</v>
      </c>
      <c r="X74" s="3">
        <f t="shared" si="370"/>
        <v>460016.63966446865</v>
      </c>
      <c r="Y74" s="3">
        <f t="shared" si="370"/>
        <v>613937.28332528274</v>
      </c>
      <c r="Z74" s="3">
        <f t="shared" si="370"/>
        <v>794126.57387032674</v>
      </c>
      <c r="AA74" s="3">
        <f t="shared" si="370"/>
        <v>976653.72174781549</v>
      </c>
      <c r="AB74" s="46">
        <f t="shared" si="370"/>
        <v>1191501.7495040891</v>
      </c>
      <c r="AC74" s="47">
        <f t="shared" si="370"/>
        <v>1490888.8922401485</v>
      </c>
      <c r="AD74" s="47">
        <f t="shared" si="370"/>
        <v>1889738.2453784954</v>
      </c>
      <c r="AE74" s="47">
        <f t="shared" si="370"/>
        <v>2291175.8314362299</v>
      </c>
      <c r="AF74" s="48">
        <f t="shared" si="370"/>
        <v>2662725.2655133801</v>
      </c>
    </row>
    <row r="75" spans="1:60" ht="15.75" thickBot="1" x14ac:dyDescent="0.3">
      <c r="A75" s="13" t="s">
        <v>70</v>
      </c>
      <c r="B75" s="66">
        <f>BH73</f>
        <v>11506.140479078462</v>
      </c>
      <c r="C75" s="75">
        <f>BH73/$BH$4</f>
        <v>0.25365122650396721</v>
      </c>
      <c r="D75" s="4" t="s">
        <v>10</v>
      </c>
      <c r="E75" s="5">
        <f>SUM(F75:AF75)</f>
        <v>13215.198597314027</v>
      </c>
      <c r="F75">
        <f>SQRT(F74)</f>
        <v>5.3044118583980682</v>
      </c>
      <c r="G75">
        <f t="shared" ref="G75:AF75" si="371">SQRT(G74)</f>
        <v>8.0019381170244355</v>
      </c>
      <c r="H75">
        <f t="shared" si="371"/>
        <v>11.811557773139967</v>
      </c>
      <c r="I75">
        <f t="shared" si="371"/>
        <v>17.082109380728863</v>
      </c>
      <c r="J75">
        <f t="shared" si="371"/>
        <v>24.229302409490966</v>
      </c>
      <c r="K75">
        <f t="shared" si="371"/>
        <v>33.741968021187468</v>
      </c>
      <c r="L75">
        <f t="shared" si="371"/>
        <v>46.180917550007706</v>
      </c>
      <c r="M75">
        <f t="shared" si="371"/>
        <v>62.192085030309954</v>
      </c>
      <c r="N75">
        <f t="shared" si="371"/>
        <v>82.482779003317731</v>
      </c>
      <c r="O75">
        <f t="shared" si="371"/>
        <v>107.81703523446285</v>
      </c>
      <c r="P75">
        <f t="shared" si="371"/>
        <v>139.00123131303209</v>
      </c>
      <c r="Q75">
        <f t="shared" si="371"/>
        <v>176.88028221090502</v>
      </c>
      <c r="R75">
        <f t="shared" si="371"/>
        <v>222.31487048690241</v>
      </c>
      <c r="S75">
        <f t="shared" si="371"/>
        <v>276.11226670255843</v>
      </c>
      <c r="T75">
        <f t="shared" si="371"/>
        <v>338.93235917518609</v>
      </c>
      <c r="U75">
        <f t="shared" si="371"/>
        <v>410.42053561803544</v>
      </c>
      <c r="V75">
        <f t="shared" si="371"/>
        <v>493.78053425957842</v>
      </c>
      <c r="W75">
        <f t="shared" si="371"/>
        <v>585.02452570182834</v>
      </c>
      <c r="X75">
        <f t="shared" si="371"/>
        <v>678.24526512499051</v>
      </c>
      <c r="Y75">
        <f t="shared" si="371"/>
        <v>783.54150070387641</v>
      </c>
      <c r="Z75">
        <f t="shared" si="371"/>
        <v>891.13779735253445</v>
      </c>
      <c r="AA75">
        <f t="shared" si="371"/>
        <v>988.25792268406099</v>
      </c>
      <c r="AB75" s="43">
        <f t="shared" si="371"/>
        <v>1091.5593201947795</v>
      </c>
      <c r="AC75" s="44">
        <f t="shared" si="371"/>
        <v>1221.0196117344506</v>
      </c>
      <c r="AD75" s="44">
        <f t="shared" si="371"/>
        <v>1374.6775059549404</v>
      </c>
      <c r="AE75" s="44">
        <f t="shared" si="371"/>
        <v>1513.6630508261176</v>
      </c>
      <c r="AF75" s="45">
        <f t="shared" si="371"/>
        <v>1631.7859128921846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5.2374218075035603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96.170603251975024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306.95405703007191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-10994.751189712946</v>
      </c>
    </row>
    <row r="83" spans="1:60" ht="15.75" thickBot="1" x14ac:dyDescent="0.3">
      <c r="A83" s="13" t="s">
        <v>68</v>
      </c>
      <c r="B83" s="65">
        <f>AN83</f>
        <v>4230.9411291388251</v>
      </c>
      <c r="C83" s="74">
        <f>AN83/$AN$4</f>
        <v>0.12640658332463375</v>
      </c>
      <c r="D83" s="4" t="s">
        <v>8</v>
      </c>
      <c r="F83" s="12">
        <f>$E$3+($C82/($C82+E5))*E4*(EXP(-EXP($A82-$B82*F81)))</f>
        <v>5.1965920310425782</v>
      </c>
      <c r="G83" s="12">
        <f>$E$3+($C82/($C82+F5))*F4*(EXP(-EXP($A82-$B82*G81)))</f>
        <v>7.8666122488596724</v>
      </c>
      <c r="H83" s="12">
        <f>$E$3+($C82/($C82+G5))*G4*(EXP(-EXP($A82-$B82*H81)))</f>
        <v>11.64619025495748</v>
      </c>
      <c r="I83" s="12">
        <f t="shared" ref="I83:AF83" si="401">$E$3+($C82/($C82+H5))*H4*(EXP(-EXP($A82-$B82*I81)))</f>
        <v>16.88361206246104</v>
      </c>
      <c r="J83" s="12">
        <f t="shared" si="401"/>
        <v>23.997247557647526</v>
      </c>
      <c r="K83" s="12">
        <f t="shared" si="401"/>
        <v>33.47884803961572</v>
      </c>
      <c r="L83" s="12">
        <f t="shared" si="401"/>
        <v>45.894476393986004</v>
      </c>
      <c r="M83" s="12">
        <f t="shared" si="401"/>
        <v>61.882742201529588</v>
      </c>
      <c r="N83" s="12">
        <f t="shared" si="401"/>
        <v>82.15015282845485</v>
      </c>
      <c r="O83" s="12">
        <f t="shared" si="401"/>
        <v>107.46354732167671</v>
      </c>
      <c r="P83" s="12">
        <f t="shared" si="401"/>
        <v>138.63974017291537</v>
      </c>
      <c r="Q83" s="12">
        <f t="shared" si="401"/>
        <v>176.53265447719724</v>
      </c>
      <c r="R83" s="12">
        <f t="shared" si="401"/>
        <v>222.01835792893772</v>
      </c>
      <c r="S83" s="12">
        <f t="shared" si="401"/>
        <v>275.97852202103263</v>
      </c>
      <c r="T83" s="12">
        <f t="shared" si="401"/>
        <v>339.28289908356811</v>
      </c>
      <c r="U83" s="12">
        <f t="shared" si="401"/>
        <v>412.77145069569673</v>
      </c>
      <c r="V83" s="12">
        <f t="shared" si="401"/>
        <v>497.23676458288929</v>
      </c>
      <c r="W83" s="12">
        <f t="shared" si="401"/>
        <v>593.40736783486432</v>
      </c>
      <c r="X83" s="12">
        <f t="shared" si="401"/>
        <v>701.93248650573128</v>
      </c>
      <c r="Y83" s="12">
        <f t="shared" si="401"/>
        <v>823.36872106713224</v>
      </c>
      <c r="Z83" s="12">
        <f t="shared" si="401"/>
        <v>958.16901020230739</v>
      </c>
      <c r="AA83" s="12">
        <f t="shared" si="401"/>
        <v>1106.6741486928827</v>
      </c>
      <c r="AB83" s="52">
        <f t="shared" si="401"/>
        <v>1269.1070150612939</v>
      </c>
      <c r="AC83" s="53">
        <f t="shared" si="401"/>
        <v>1445.5695569905674</v>
      </c>
      <c r="AD83" s="53">
        <f t="shared" si="401"/>
        <v>1636.0424822941593</v>
      </c>
      <c r="AE83" s="53">
        <f t="shared" si="401"/>
        <v>1840.3875142754403</v>
      </c>
      <c r="AF83" s="54">
        <f t="shared" si="401"/>
        <v>2058.3519955310585</v>
      </c>
      <c r="AG83" s="54">
        <f t="shared" ref="AG83" si="402">$E$3+($C82/($C82+AF5))*AF4*(EXP(-EXP($A82-$B82*AG81)))</f>
        <v>2289.5755653578667</v>
      </c>
      <c r="AH83" s="54">
        <f t="shared" ref="AH83" si="403">$E$3+($C82/($C82+AG5))*AG4*(EXP(-EXP($A82-$B82*AH81)))</f>
        <v>2584.9946843928651</v>
      </c>
      <c r="AI83" s="54">
        <f t="shared" ref="AI83" si="404">$E$3+($C82/($C82+AH5))*AH4*(EXP(-EXP($A82-$B82*AI81)))</f>
        <v>2789.8720282245149</v>
      </c>
      <c r="AJ83" s="54">
        <f t="shared" ref="AJ83" si="405">$E$3+($C82/($C82+AI5))*AI4*(EXP(-EXP($A82-$B82*AJ81)))</f>
        <v>3057.7683024205321</v>
      </c>
      <c r="AK83" s="54">
        <f t="shared" ref="AK83" si="406">$E$3+($C82/($C82+AJ5))*AJ4*(EXP(-EXP($A82-$B82*AK81)))</f>
        <v>3336.5929527395151</v>
      </c>
      <c r="AL83" s="54">
        <f t="shared" ref="AL83" si="407">$E$3+($C82/($C82+AK5))*AK4*(EXP(-EXP($A82-$B82*AL81)))</f>
        <v>3625.5966125082768</v>
      </c>
      <c r="AM83" s="54">
        <f t="shared" ref="AM83" si="408">$E$3+($C82/($C82+AL5))*AL4*(EXP(-EXP($A82-$B82*AM81)))</f>
        <v>3923.9870721087532</v>
      </c>
      <c r="AN83" s="76">
        <f t="shared" ref="AN83" si="409">$E$3+($C82/($C82+AM5))*AM4*(EXP(-EXP($A82-$B82*AN81)))</f>
        <v>4230.9411291388251</v>
      </c>
      <c r="AO83" s="54">
        <f t="shared" ref="AO83" si="410">$E$3+($C82/($C82+AN5))*AN4*(EXP(-EXP($A82-$B82*AO81)))</f>
        <v>4545.6159893414679</v>
      </c>
      <c r="AP83" s="54">
        <f t="shared" ref="AP83" si="411">$E$3+($C82/($C82+AO5))*AO4*(EXP(-EXP($A82-$B82*AP81)))</f>
        <v>4867.1600195690717</v>
      </c>
      <c r="AQ83" s="54">
        <f t="shared" ref="AQ83" si="412">$E$3+($C82/($C82+AP5))*AP4*(EXP(-EXP($A82-$B82*AQ81)))</f>
        <v>5194.7226953706104</v>
      </c>
      <c r="AR83" s="54">
        <f t="shared" ref="AR83" si="413">$E$3+($C82/($C82+AQ5))*AQ4*(EXP(-EXP($A82-$B82*AR81)))</f>
        <v>5527.4636263330758</v>
      </c>
      <c r="AS83" s="54">
        <f t="shared" ref="AS83" si="414">$E$3+($C82/($C82+AR5))*AR4*(EXP(-EXP($A82-$B82*AS81)))</f>
        <v>5864.5605807066349</v>
      </c>
      <c r="AT83" s="54">
        <f t="shared" ref="AT83" si="415">$E$3+($C82/($C82+AS5))*AS4*(EXP(-EXP($A82-$B82*AT81)))</f>
        <v>6205.2164660481067</v>
      </c>
      <c r="AU83" s="54">
        <f t="shared" ref="AU83" si="416">$E$3+($C82/($C82+AT5))*AT4*(EXP(-EXP($A82-$B82*AU81)))</f>
        <v>6548.6652538925091</v>
      </c>
      <c r="AV83" s="54">
        <f t="shared" ref="AV83" si="417">$E$3+($C82/($C82+AU5))*AU4*(EXP(-EXP($A82-$B82*AV81)))</f>
        <v>6894.1768633637466</v>
      </c>
      <c r="AW83" s="54">
        <f t="shared" ref="AW83" si="418">$E$3+($C82/($C82+AV5))*AV4*(EXP(-EXP($A82-$B82*AW81)))</f>
        <v>7241.0610409662286</v>
      </c>
      <c r="AX83" s="76">
        <f t="shared" ref="AX83" si="419">$E$3+($C82/($C82+AW5))*AW4*(EXP(-EXP($A82-$B82*AX81)))</f>
        <v>7588.6702915871219</v>
      </c>
      <c r="AY83" s="54">
        <f t="shared" ref="AY83" si="420">$E$3+($C82/($C82+AX5))*AX4*(EXP(-EXP($A82-$B82*AY81)))</f>
        <v>7936.4019291758268</v>
      </c>
      <c r="AZ83" s="54">
        <f t="shared" ref="AZ83" si="421">$E$3+($C82/($C82+AY5))*AY4*(EXP(-EXP($A82-$B82*AZ81)))</f>
        <v>8283.6993249791904</v>
      </c>
      <c r="BA83" s="54">
        <f t="shared" ref="BA83" si="422">$E$3+($C82/($C82+AZ5))*AZ4*(EXP(-EXP($A82-$B82*BA81)))</f>
        <v>8630.0524370119147</v>
      </c>
      <c r="BB83" s="54">
        <f t="shared" ref="BB83" si="423">$E$3+($C82/($C82+BA5))*BA4*(EXP(-EXP($A82-$B82*BB81)))</f>
        <v>8974.9977070989808</v>
      </c>
      <c r="BC83" s="54">
        <f t="shared" ref="BC83" si="424">$E$3+($C82/($C82+BB5))*BB4*(EXP(-EXP($A82-$B82*BC81)))</f>
        <v>9318.1174118315739</v>
      </c>
      <c r="BD83" s="54">
        <f t="shared" ref="BD83" si="425">$E$3+($C82/($C82+BC5))*BC4*(EXP(-EXP($A82-$B82*BD81)))</f>
        <v>9659.0385516183578</v>
      </c>
      <c r="BE83" s="54">
        <f t="shared" ref="BE83" si="426">$E$3+($C82/($C82+BD5))*BD4*(EXP(-EXP($A82-$B82*BE81)))</f>
        <v>9997.4313581551869</v>
      </c>
      <c r="BF83" s="54">
        <f t="shared" ref="BF83" si="427">$E$3+($C82/($C82+BE5))*BE4*(EXP(-EXP($A82-$B82*BF81)))</f>
        <v>10333.007495513462</v>
      </c>
      <c r="BG83" s="54">
        <f t="shared" ref="BG83" si="428">$E$3+($C82/($C82+BF5))*BF4*(EXP(-EXP($A82-$B82*BG81)))</f>
        <v>10665.518024040108</v>
      </c>
      <c r="BH83" s="76">
        <f t="shared" ref="BH83" si="429">$E$3+($C82/($C82+BG5))*BG4*(EXP(-EXP($A82-$B82*BH81)))</f>
        <v>10994.751189712946</v>
      </c>
    </row>
    <row r="84" spans="1:60" ht="15.75" thickBot="1" x14ac:dyDescent="0.3">
      <c r="A84" s="13" t="s">
        <v>69</v>
      </c>
      <c r="B84" s="17">
        <f>AX83</f>
        <v>7588.6702915871219</v>
      </c>
      <c r="C84" s="73">
        <f>AX83/$AX$4</f>
        <v>0.19252535169810919</v>
      </c>
      <c r="D84" s="4" t="s">
        <v>9</v>
      </c>
      <c r="E84" s="5">
        <f>SUM(F84:AF84)</f>
        <v>13443323.364297662</v>
      </c>
      <c r="F84" s="3">
        <f>(F83-F$3)^2</f>
        <v>26.911111080536458</v>
      </c>
      <c r="G84" s="3">
        <f t="shared" ref="G84:AF84" si="430">(G83-G$3)^2</f>
        <v>61.71064380443412</v>
      </c>
      <c r="H84" s="3">
        <f t="shared" si="430"/>
        <v>135.30785012752779</v>
      </c>
      <c r="I84" s="3">
        <f t="shared" si="430"/>
        <v>284.48260246555628</v>
      </c>
      <c r="J84" s="3">
        <f t="shared" si="430"/>
        <v>574.81249545048377</v>
      </c>
      <c r="K84" s="3">
        <f t="shared" si="430"/>
        <v>1118.7585384812253</v>
      </c>
      <c r="L84" s="3">
        <f t="shared" si="430"/>
        <v>2101.8993977443156</v>
      </c>
      <c r="M84" s="3">
        <f t="shared" si="430"/>
        <v>3821.5568873791754</v>
      </c>
      <c r="N84" s="3">
        <f t="shared" si="430"/>
        <v>6736.1665625085643</v>
      </c>
      <c r="O84" s="3">
        <f t="shared" si="430"/>
        <v>11530.367183008208</v>
      </c>
      <c r="P84" s="3">
        <f t="shared" si="430"/>
        <v>19194.645029580628</v>
      </c>
      <c r="Q84" s="3">
        <f t="shared" si="430"/>
        <v>31123.541647544705</v>
      </c>
      <c r="R84" s="3">
        <f t="shared" si="430"/>
        <v>49224.680780651513</v>
      </c>
      <c r="S84" s="3">
        <f t="shared" si="430"/>
        <v>76010.226442625863</v>
      </c>
      <c r="T84" s="3">
        <f t="shared" si="430"/>
        <v>114637.70238703549</v>
      </c>
      <c r="U84" s="3">
        <f t="shared" si="430"/>
        <v>168232.41563679845</v>
      </c>
      <c r="V84" s="3">
        <f t="shared" si="430"/>
        <v>243682.67560840654</v>
      </c>
      <c r="W84" s="3">
        <f t="shared" si="430"/>
        <v>342264.17428279098</v>
      </c>
      <c r="X84" s="3">
        <f t="shared" si="430"/>
        <v>460254.13941614307</v>
      </c>
      <c r="Y84" s="3">
        <f t="shared" si="430"/>
        <v>614480.63338344707</v>
      </c>
      <c r="Z84" s="3">
        <f t="shared" si="430"/>
        <v>795023.78023869474</v>
      </c>
      <c r="AA84" s="3">
        <f t="shared" si="430"/>
        <v>977872.0819530735</v>
      </c>
      <c r="AB84" s="46">
        <f t="shared" si="430"/>
        <v>1192916.1637491011</v>
      </c>
      <c r="AC84" s="47">
        <f t="shared" si="430"/>
        <v>1492232.1825661312</v>
      </c>
      <c r="AD84" s="47">
        <f t="shared" si="430"/>
        <v>1890466.8296172242</v>
      </c>
      <c r="AE84" s="47">
        <f t="shared" si="430"/>
        <v>2290341.7683647959</v>
      </c>
      <c r="AF84" s="48">
        <f t="shared" si="430"/>
        <v>2658973.7499215663</v>
      </c>
    </row>
    <row r="85" spans="1:60" ht="15.75" thickBot="1" x14ac:dyDescent="0.3">
      <c r="A85" s="13" t="s">
        <v>70</v>
      </c>
      <c r="B85" s="66">
        <f>BH83</f>
        <v>10994.751189712946</v>
      </c>
      <c r="C85" s="75">
        <f>BH83/$BH$4</f>
        <v>0.24237772252542511</v>
      </c>
      <c r="D85" s="4" t="s">
        <v>10</v>
      </c>
      <c r="E85" s="5">
        <f>SUM(F85:AF85)</f>
        <v>13211.598631957906</v>
      </c>
      <c r="F85">
        <f>SQRT(F84)</f>
        <v>5.1875920310425778</v>
      </c>
      <c r="G85">
        <f t="shared" ref="G85:AF85" si="431">SQRT(G84)</f>
        <v>7.8556122488596722</v>
      </c>
      <c r="H85">
        <f t="shared" si="431"/>
        <v>11.63219025495748</v>
      </c>
      <c r="I85">
        <f t="shared" si="431"/>
        <v>16.866612062461041</v>
      </c>
      <c r="J85">
        <f t="shared" si="431"/>
        <v>23.975247557647528</v>
      </c>
      <c r="K85">
        <f t="shared" si="431"/>
        <v>33.447848039615721</v>
      </c>
      <c r="L85">
        <f t="shared" si="431"/>
        <v>45.846476393986002</v>
      </c>
      <c r="M85">
        <f t="shared" si="431"/>
        <v>61.818742201529588</v>
      </c>
      <c r="N85">
        <f t="shared" si="431"/>
        <v>82.074152828454856</v>
      </c>
      <c r="O85">
        <f t="shared" si="431"/>
        <v>107.37954732167671</v>
      </c>
      <c r="P85">
        <f t="shared" si="431"/>
        <v>138.54474017291537</v>
      </c>
      <c r="Q85">
        <f t="shared" si="431"/>
        <v>176.41865447719724</v>
      </c>
      <c r="R85">
        <f t="shared" si="431"/>
        <v>221.86635792893773</v>
      </c>
      <c r="S85">
        <f t="shared" si="431"/>
        <v>275.69952202103264</v>
      </c>
      <c r="T85">
        <f t="shared" si="431"/>
        <v>338.58189908356809</v>
      </c>
      <c r="U85">
        <f t="shared" si="431"/>
        <v>410.16145069569671</v>
      </c>
      <c r="V85">
        <f t="shared" si="431"/>
        <v>493.6422546828893</v>
      </c>
      <c r="W85">
        <f t="shared" si="431"/>
        <v>585.03348133486429</v>
      </c>
      <c r="X85">
        <f t="shared" si="431"/>
        <v>678.42032650573128</v>
      </c>
      <c r="Y85">
        <f t="shared" si="431"/>
        <v>783.88815106713218</v>
      </c>
      <c r="Z85">
        <f t="shared" si="431"/>
        <v>891.64106020230736</v>
      </c>
      <c r="AA85">
        <f t="shared" si="431"/>
        <v>988.87414869288273</v>
      </c>
      <c r="AB85" s="43">
        <f t="shared" si="431"/>
        <v>1092.2070150612938</v>
      </c>
      <c r="AC85" s="44">
        <f t="shared" si="431"/>
        <v>1221.5695569905674</v>
      </c>
      <c r="AD85" s="44">
        <f t="shared" si="431"/>
        <v>1374.9424822941592</v>
      </c>
      <c r="AE85" s="44">
        <f t="shared" si="431"/>
        <v>1513.3875142754403</v>
      </c>
      <c r="AF85" s="45">
        <f t="shared" si="431"/>
        <v>1630.6359955310586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2024-02-05T08:03:34Z</dcterms:modified>
</cp:coreProperties>
</file>