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<sst xmlns="http://schemas.openxmlformats.org/spreadsheetml/2006/main" count="307" uniqueCount="74">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</sst>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54.241690909090913</c:v>
                </c:pt>
                <c:pt idx="1">
                  <c:v>62.114362626262619</c:v>
                </c:pt>
                <c:pt idx="2">
                  <c:v>67.746255454545448</c:v>
                </c:pt>
                <c:pt idx="3">
                  <c:v>75.135091111111123</c:v>
                </c:pt>
                <c:pt idx="4">
                  <c:v>92.403999999999996</c:v>
                </c:pt>
                <c:pt idx="5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453.50147868892464</c:v>
                </c:pt>
                <c:pt idx="1">
                  <c:v>548.28279288163469</c:v>
                </c:pt>
                <c:pt idx="2">
                  <c:v>655.65406818180611</c:v>
                </c:pt>
                <c:pt idx="3">
                  <c:v>774.34028226183204</c:v>
                </c:pt>
                <c:pt idx="4">
                  <c:v>901.8905935110397</c:v>
                </c:pt>
                <c:pt idx="5">
                  <c:v>1034.702196013259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412.66496935212945</c:v>
                </c:pt>
                <c:pt idx="1">
                  <c:v>505.00930107476449</c:v>
                </c:pt>
                <c:pt idx="2">
                  <c:v>612.64313358943411</c:v>
                </c:pt>
                <c:pt idx="3">
                  <c:v>734.70589008971433</c:v>
                </c:pt>
                <c:pt idx="4">
                  <c:v>868.53525068062174</c:v>
                </c:pt>
                <c:pt idx="5">
                  <c:v>1016.4150317783447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73.116514867236944</c:v>
                </c:pt>
                <c:pt idx="1">
                  <c:v>87.730147057756867</c:v>
                </c:pt>
                <c:pt idx="2">
                  <c:v>99.926493615590658</c:v>
                </c:pt>
                <c:pt idx="3">
                  <c:v>108.89174599125948</c:v>
                </c:pt>
                <c:pt idx="4">
                  <c:v>118.5951050912817</c:v>
                </c:pt>
                <c:pt idx="5">
                  <c:v>139.66866869017409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024"/>
        <c:axId val="1627553520"/>
      </c:lineChart>
      <c:catAx>
        <c:axId val="1627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3520"/>
        <c:crosses val="autoZero"/>
        <c:auto val="1"/>
        <c:lblAlgn val="ctr"/>
        <c:lblOffset val="100"/>
        <c:noMultiLvlLbl val="0"/>
      </c:catAx>
      <c:valAx>
        <c:axId val="16275535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62.114362626262619</c:v>
                </c:pt>
                <c:pt idx="1">
                  <c:v>67.746255454545448</c:v>
                </c:pt>
                <c:pt idx="2">
                  <c:v>75.135091111111123</c:v>
                </c:pt>
                <c:pt idx="3">
                  <c:v>92.403999999999996</c:v>
                </c:pt>
                <c:pt idx="4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1229.4914754549379</c:v>
                </c:pt>
                <c:pt idx="1">
                  <c:v>1347.0605763267738</c:v>
                </c:pt>
                <c:pt idx="2">
                  <c:v>1454.1377697112016</c:v>
                </c:pt>
                <c:pt idx="3">
                  <c:v>1548.951428626611</c:v>
                </c:pt>
                <c:pt idx="4">
                  <c:v>1630.8352919959109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1251.6494425365665</c:v>
                </c:pt>
                <c:pt idx="1">
                  <c:v>1412.1254994378496</c:v>
                </c:pt>
                <c:pt idx="2">
                  <c:v>1532.7092870532706</c:v>
                </c:pt>
                <c:pt idx="3">
                  <c:v>1617.4208425636102</c:v>
                </c:pt>
                <c:pt idx="4">
                  <c:v>1794.0210725091176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1260.4531624418019</c:v>
                </c:pt>
                <c:pt idx="1">
                  <c:v>1433.843283168778</c:v>
                </c:pt>
                <c:pt idx="2">
                  <c:v>1573.2611759015999</c:v>
                </c:pt>
                <c:pt idx="3">
                  <c:v>1682.331705634258</c:v>
                </c:pt>
                <c:pt idx="4">
                  <c:v>1894.7861360660775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3936"/>
        <c:axId val="1627549168"/>
      </c:lineChart>
      <c:catAx>
        <c:axId val="16275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9168"/>
        <c:crosses val="autoZero"/>
        <c:auto val="1"/>
        <c:lblAlgn val="ctr"/>
        <c:lblOffset val="100"/>
        <c:noMultiLvlLbl val="0"/>
      </c:catAx>
      <c:valAx>
        <c:axId val="16275491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62.114362626262619</c:v>
                </c:pt>
                <c:pt idx="1">
                  <c:v>67.746255454545448</c:v>
                </c:pt>
                <c:pt idx="2">
                  <c:v>75.135091111111123</c:v>
                </c:pt>
                <c:pt idx="3">
                  <c:v>92.403999999999996</c:v>
                </c:pt>
                <c:pt idx="4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1270.518658547506</c:v>
                </c:pt>
                <c:pt idx="1">
                  <c:v>1435.7207475441551</c:v>
                </c:pt>
                <c:pt idx="2">
                  <c:v>1610.2958796418352</c:v>
                </c:pt>
                <c:pt idx="3">
                  <c:v>1793.4426425569188</c:v>
                </c:pt>
                <c:pt idx="4">
                  <c:v>1984.2780492345814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1282.6975547411698</c:v>
                </c:pt>
                <c:pt idx="1">
                  <c:v>1480.6063828869758</c:v>
                </c:pt>
                <c:pt idx="2">
                  <c:v>1653.1352633192305</c:v>
                </c:pt>
                <c:pt idx="3">
                  <c:v>1803.0669518681668</c:v>
                </c:pt>
                <c:pt idx="4">
                  <c:v>2075.1836216730171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1283.0954243794984</c:v>
                </c:pt>
                <c:pt idx="1">
                  <c:v>1481.4374198085657</c:v>
                </c:pt>
                <c:pt idx="2">
                  <c:v>1654.5636930226656</c:v>
                </c:pt>
                <c:pt idx="3">
                  <c:v>1805.2515528332679</c:v>
                </c:pt>
                <c:pt idx="4">
                  <c:v>2078.4956924132375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2848"/>
        <c:axId val="1627522512"/>
      </c:lineChart>
      <c:catAx>
        <c:axId val="16275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2512"/>
        <c:crosses val="autoZero"/>
        <c:auto val="1"/>
        <c:lblAlgn val="ctr"/>
        <c:lblOffset val="100"/>
        <c:noMultiLvlLbl val="0"/>
      </c:catAx>
      <c:valAx>
        <c:axId val="16275225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4144"/>
        <c:axId val="1627540464"/>
      </c:lineChart>
      <c:catAx>
        <c:axId val="16275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auto val="1"/>
        <c:lblAlgn val="ctr"/>
        <c:lblOffset val="100"/>
        <c:noMultiLvlLbl val="0"/>
      </c:catAx>
      <c:valAx>
        <c:axId val="16275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3.0774321019273287</c:v>
                </c:pt>
                <c:pt idx="1">
                  <c:v>6.7432641264866158</c:v>
                </c:pt>
                <c:pt idx="2">
                  <c:v>11.165489294086719</c:v>
                </c:pt>
                <c:pt idx="3">
                  <c:v>16.49830808077715</c:v>
                </c:pt>
                <c:pt idx="4">
                  <c:v>22.926502741476508</c:v>
                </c:pt>
                <c:pt idx="5">
                  <c:v>30.671112466950504</c:v>
                </c:pt>
                <c:pt idx="6">
                  <c:v>39.995982124084222</c:v>
                </c:pt>
                <c:pt idx="7">
                  <c:v>51.215233299828135</c:v>
                </c:pt>
                <c:pt idx="8">
                  <c:v>64.701661691477881</c:v>
                </c:pt>
                <c:pt idx="9">
                  <c:v>80.895990359072798</c:v>
                </c:pt>
                <c:pt idx="10">
                  <c:v>100.31679158112846</c:v>
                </c:pt>
                <c:pt idx="11">
                  <c:v>123.57071537686966</c:v>
                </c:pt>
                <c:pt idx="12">
                  <c:v>151.36241159074419</c:v>
                </c:pt>
                <c:pt idx="13">
                  <c:v>184.50318478780997</c:v>
                </c:pt>
                <c:pt idx="14">
                  <c:v>223.91695937630703</c:v>
                </c:pt>
                <c:pt idx="15">
                  <c:v>270.64154817668356</c:v>
                </c:pt>
                <c:pt idx="16">
                  <c:v>325.82252496854198</c:v>
                </c:pt>
                <c:pt idx="17">
                  <c:v>390.69625578964832</c:v>
                </c:pt>
                <c:pt idx="18">
                  <c:v>466.55796889550265</c:v>
                </c:pt>
                <c:pt idx="19">
                  <c:v>554.710363500526</c:v>
                </c:pt>
                <c:pt idx="20">
                  <c:v>656.38852374651947</c:v>
                </c:pt>
                <c:pt idx="21">
                  <c:v>772.65829495632795</c:v>
                </c:pt>
                <c:pt idx="22">
                  <c:v>904.28833758894814</c:v>
                </c:pt>
                <c:pt idx="23">
                  <c:v>1051.6012392057085</c:v>
                </c:pt>
                <c:pt idx="24">
                  <c:v>1214.316358023234</c:v>
                </c:pt>
                <c:pt idx="25">
                  <c:v>1391.4056692398831</c:v>
                </c:pt>
                <c:pt idx="26">
                  <c:v>1580.9917257066279</c:v>
                </c:pt>
                <c:pt idx="27">
                  <c:v>1780.3205987718097</c:v>
                </c:pt>
                <c:pt idx="28">
                  <c:v>1985.8384855190432</c:v>
                </c:pt>
                <c:pt idx="29">
                  <c:v>2193.3859274647366</c:v>
                </c:pt>
                <c:pt idx="30">
                  <c:v>2398.4991584187205</c:v>
                </c:pt>
                <c:pt idx="31">
                  <c:v>2596.7798483747265</c:v>
                </c:pt>
                <c:pt idx="32">
                  <c:v>2784.272280134398</c:v>
                </c:pt>
                <c:pt idx="33">
                  <c:v>2957.7805166422709</c:v>
                </c:pt>
                <c:pt idx="34">
                  <c:v>3115.0716110312237</c:v>
                </c:pt>
                <c:pt idx="35">
                  <c:v>3254.9399961311301</c:v>
                </c:pt>
                <c:pt idx="36">
                  <c:v>3377.1417357840151</c:v>
                </c:pt>
                <c:pt idx="37">
                  <c:v>3482.2333220796918</c:v>
                </c:pt>
                <c:pt idx="38">
                  <c:v>3571.3611472328457</c:v>
                </c:pt>
                <c:pt idx="39">
                  <c:v>3646.0448088026087</c:v>
                </c:pt>
                <c:pt idx="40">
                  <c:v>3707.9852914630401</c:v>
                </c:pt>
                <c:pt idx="41">
                  <c:v>3758.9143461397489</c:v>
                </c:pt>
                <c:pt idx="42">
                  <c:v>3800.4888775664549</c:v>
                </c:pt>
                <c:pt idx="43">
                  <c:v>3834.2259622451693</c:v>
                </c:pt>
                <c:pt idx="44">
                  <c:v>3861.4701945873394</c:v>
                </c:pt>
                <c:pt idx="45">
                  <c:v>3883.384260462492</c:v>
                </c:pt>
                <c:pt idx="46">
                  <c:v>3900.9546323476397</c:v>
                </c:pt>
                <c:pt idx="47">
                  <c:v>3915.0060108104935</c:v>
                </c:pt>
                <c:pt idx="48">
                  <c:v>3926.2199408101105</c:v>
                </c:pt>
                <c:pt idx="49">
                  <c:v>3935.1545810106586</c:v>
                </c:pt>
                <c:pt idx="50">
                  <c:v>3942.2637937011523</c:v>
                </c:pt>
                <c:pt idx="51">
                  <c:v>3947.9145647508913</c:v>
                </c:pt>
                <c:pt idx="52">
                  <c:v>3952.4023196189023</c:v>
                </c:pt>
                <c:pt idx="53">
                  <c:v>3955.9640453842921</c:v>
                </c:pt>
                <c:pt idx="54">
                  <c:v>3958.7893247330221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2.5164384782158056</c:v>
                </c:pt>
                <c:pt idx="1">
                  <c:v>5.634867722025275</c:v>
                </c:pt>
                <c:pt idx="2">
                  <c:v>9.5290236011574727</c:v>
                </c:pt>
                <c:pt idx="3">
                  <c:v>14.36036144911861</c:v>
                </c:pt>
                <c:pt idx="4">
                  <c:v>20.322702180769884</c:v>
                </c:pt>
                <c:pt idx="5">
                  <c:v>27.648189058693266</c:v>
                </c:pt>
                <c:pt idx="6">
                  <c:v>36.614109559492746</c:v>
                </c:pt>
                <c:pt idx="7">
                  <c:v>47.550602625492253</c:v>
                </c:pt>
                <c:pt idx="8">
                  <c:v>60.849214378570565</c:v>
                </c:pt>
                <c:pt idx="9">
                  <c:v>76.972176108615699</c:v>
                </c:pt>
                <c:pt idx="10">
                  <c:v>96.46214599706741</c:v>
                </c:pt>
                <c:pt idx="11">
                  <c:v>119.95196798420369</c:v>
                </c:pt>
                <c:pt idx="12">
                  <c:v>148.17374454326776</c:v>
                </c:pt>
                <c:pt idx="13">
                  <c:v>181.96618443556389</c:v>
                </c:pt>
                <c:pt idx="14">
                  <c:v>222.27876868084672</c:v>
                </c:pt>
                <c:pt idx="15">
                  <c:v>270.17079010486452</c:v>
                </c:pt>
                <c:pt idx="16">
                  <c:v>326.80280271605409</c:v>
                </c:pt>
                <c:pt idx="17">
                  <c:v>393.41754702366723</c:v>
                </c:pt>
                <c:pt idx="18">
                  <c:v>471.30713362860632</c:v>
                </c:pt>
                <c:pt idx="19">
                  <c:v>561.76337560446791</c:v>
                </c:pt>
                <c:pt idx="20">
                  <c:v>666.00892963395336</c:v>
                </c:pt>
                <c:pt idx="21">
                  <c:v>785.10863318437396</c:v>
                </c:pt>
                <c:pt idx="22">
                  <c:v>919.86334750311084</c:v>
                </c:pt>
                <c:pt idx="23">
                  <c:v>1070.6927644968953</c:v>
                </c:pt>
                <c:pt idx="24">
                  <c:v>1237.5186412105245</c:v>
                </c:pt>
                <c:pt idx="25">
                  <c:v>1419.6648487922037</c:v>
                </c:pt>
                <c:pt idx="26">
                  <c:v>1615.7939238525596</c:v>
                </c:pt>
                <c:pt idx="27">
                  <c:v>1823.8996178127736</c:v>
                </c:pt>
                <c:pt idx="28">
                  <c:v>2044.9808671651281</c:v>
                </c:pt>
                <c:pt idx="29">
                  <c:v>2268.7368656673098</c:v>
                </c:pt>
                <c:pt idx="30">
                  <c:v>2495.3577740543928</c:v>
                </c:pt>
                <c:pt idx="31">
                  <c:v>2721.4656982157499</c:v>
                </c:pt>
                <c:pt idx="32">
                  <c:v>2943.898221426256</c:v>
                </c:pt>
                <c:pt idx="33">
                  <c:v>3159.9168888211443</c:v>
                </c:pt>
                <c:pt idx="34">
                  <c:v>3367.3543371323121</c:v>
                </c:pt>
                <c:pt idx="35">
                  <c:v>3564.6858842433085</c:v>
                </c:pt>
                <c:pt idx="36">
                  <c:v>3751.0271633523298</c:v>
                </c:pt>
                <c:pt idx="37">
                  <c:v>3926.0720947344857</c:v>
                </c:pt>
                <c:pt idx="38">
                  <c:v>4089.992319807372</c:v>
                </c:pt>
                <c:pt idx="39">
                  <c:v>4243.3199099017065</c:v>
                </c:pt>
                <c:pt idx="40">
                  <c:v>4386.8313668141163</c:v>
                </c:pt>
                <c:pt idx="41">
                  <c:v>4521.445037787249</c:v>
                </c:pt>
                <c:pt idx="42">
                  <c:v>4648.1381386391349</c:v>
                </c:pt>
                <c:pt idx="43">
                  <c:v>4767.8848585011547</c:v>
                </c:pt>
                <c:pt idx="44">
                  <c:v>4881.6139301557314</c:v>
                </c:pt>
                <c:pt idx="45">
                  <c:v>4990.1824568169905</c:v>
                </c:pt>
                <c:pt idx="46">
                  <c:v>5094.3623005377485</c:v>
                </c:pt>
                <c:pt idx="47">
                  <c:v>5194.835535691569</c:v>
                </c:pt>
                <c:pt idx="48">
                  <c:v>5292.1960079474566</c:v>
                </c:pt>
                <c:pt idx="49">
                  <c:v>5386.9546804419151</c:v>
                </c:pt>
                <c:pt idx="50">
                  <c:v>5479.5470594730104</c:v>
                </c:pt>
                <c:pt idx="51">
                  <c:v>5570.3415092182604</c:v>
                </c:pt>
                <c:pt idx="52">
                  <c:v>5659.6476709743138</c:v>
                </c:pt>
                <c:pt idx="53">
                  <c:v>5747.7245036256772</c:v>
                </c:pt>
                <c:pt idx="54">
                  <c:v>5834.7876752564216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1.8417679907578981</c:v>
                </c:pt>
                <c:pt idx="1">
                  <c:v>4.2353126882481513</c:v>
                </c:pt>
                <c:pt idx="2">
                  <c:v>7.3636555101629195</c:v>
                </c:pt>
                <c:pt idx="3">
                  <c:v>11.401109587629428</c:v>
                </c:pt>
                <c:pt idx="4">
                  <c:v>16.558653706186419</c:v>
                </c:pt>
                <c:pt idx="5">
                  <c:v>23.090674718811972</c:v>
                </c:pt>
                <c:pt idx="6">
                  <c:v>31.302599660705397</c:v>
                </c:pt>
                <c:pt idx="7">
                  <c:v>41.559383884316894</c:v>
                </c:pt>
                <c:pt idx="8">
                  <c:v>54.294737925295607</c:v>
                </c:pt>
                <c:pt idx="9">
                  <c:v>70.020855152816836</c:v>
                </c:pt>
                <c:pt idx="10">
                  <c:v>89.338235968517097</c:v>
                </c:pt>
                <c:pt idx="11">
                  <c:v>112.94498514317534</c:v>
                </c:pt>
                <c:pt idx="12">
                  <c:v>141.64468357964029</c:v>
                </c:pt>
                <c:pt idx="13">
                  <c:v>176.351609293297</c:v>
                </c:pt>
                <c:pt idx="14">
                  <c:v>218.09172361537298</c:v>
                </c:pt>
                <c:pt idx="15">
                  <c:v>267.99748765256629</c:v>
                </c:pt>
                <c:pt idx="16">
                  <c:v>327.29429968302219</c:v>
                </c:pt>
                <c:pt idx="17">
                  <c:v>397.2762492109639</c:v>
                </c:pt>
                <c:pt idx="18">
                  <c:v>479.26910324236627</c:v>
                </c:pt>
                <c:pt idx="19">
                  <c:v>574.57912885533085</c:v>
                </c:pt>
                <c:pt idx="20">
                  <c:v>684.42765201943598</c:v>
                </c:pt>
                <c:pt idx="21">
                  <c:v>809.87322237745263</c:v>
                </c:pt>
                <c:pt idx="22">
                  <c:v>951.72581582190446</c:v>
                </c:pt>
                <c:pt idx="23">
                  <c:v>1110.4603564315335</c:v>
                </c:pt>
                <c:pt idx="24">
                  <c:v>1286.1394117671136</c:v>
                </c:pt>
                <c:pt idx="25">
                  <c:v>1478.3564359343848</c:v>
                </c:pt>
                <c:pt idx="26">
                  <c:v>1686.2105941947768</c:v>
                </c:pt>
                <c:pt idx="27">
                  <c:v>1908.3214498762782</c:v>
                </c:pt>
                <c:pt idx="28">
                  <c:v>2147.3333363341694</c:v>
                </c:pt>
                <c:pt idx="29">
                  <c:v>2392.1779058167344</c:v>
                </c:pt>
                <c:pt idx="30">
                  <c:v>2644.9543260361552</c:v>
                </c:pt>
                <c:pt idx="31">
                  <c:v>2903.2852527827376</c:v>
                </c:pt>
                <c:pt idx="32">
                  <c:v>3164.8739474127665</c:v>
                </c:pt>
                <c:pt idx="33">
                  <c:v>3427.6195165432368</c:v>
                </c:pt>
                <c:pt idx="34">
                  <c:v>3689.701225154954</c:v>
                </c:pt>
                <c:pt idx="35">
                  <c:v>3949.6270888067693</c:v>
                </c:pt>
                <c:pt idx="36">
                  <c:v>4206.247972268904</c:v>
                </c:pt>
                <c:pt idx="37">
                  <c:v>4458.7429696730833</c:v>
                </c:pt>
                <c:pt idx="38">
                  <c:v>4706.5842950902024</c:v>
                </c:pt>
                <c:pt idx="39">
                  <c:v>4949.4903465813704</c:v>
                </c:pt>
                <c:pt idx="40">
                  <c:v>5187.3745553045756</c:v>
                </c:pt>
                <c:pt idx="41">
                  <c:v>5420.2957845248084</c:v>
                </c:pt>
                <c:pt idx="42">
                  <c:v>5648.4140103555637</c:v>
                </c:pt>
                <c:pt idx="43">
                  <c:v>5871.9532069018478</c:v>
                </c:pt>
                <c:pt idx="44">
                  <c:v>6091.1719726167748</c:v>
                </c:pt>
                <c:pt idx="45">
                  <c:v>6306.3415094882048</c:v>
                </c:pt>
                <c:pt idx="46">
                  <c:v>6517.7300433134142</c:v>
                </c:pt>
                <c:pt idx="47">
                  <c:v>6725.5925532642304</c:v>
                </c:pt>
                <c:pt idx="48">
                  <c:v>6930.1646612118566</c:v>
                </c:pt>
                <c:pt idx="49">
                  <c:v>7131.6596314190783</c:v>
                </c:pt>
                <c:pt idx="50">
                  <c:v>7330.2675873097851</c:v>
                </c:pt>
                <c:pt idx="51">
                  <c:v>7526.1562234257872</c:v>
                </c:pt>
                <c:pt idx="52">
                  <c:v>7719.4724535718633</c:v>
                </c:pt>
                <c:pt idx="53">
                  <c:v>7910.3445786523307</c:v>
                </c:pt>
                <c:pt idx="54">
                  <c:v>8098.8846756051498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3392"/>
        <c:axId val="1627542096"/>
      </c:lineChart>
      <c:catAx>
        <c:axId val="16275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auto val="1"/>
        <c:lblAlgn val="ctr"/>
        <c:lblOffset val="100"/>
        <c:noMultiLvlLbl val="0"/>
      </c:catAx>
      <c:valAx>
        <c:axId val="1627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19.549006166421226</c:v>
                </c:pt>
                <c:pt idx="1">
                  <c:v>24.04658137730074</c:v>
                </c:pt>
                <c:pt idx="2">
                  <c:v>29.572836216517757</c:v>
                </c:pt>
                <c:pt idx="3">
                  <c:v>36.358871409300065</c:v>
                </c:pt>
                <c:pt idx="4">
                  <c:v>44.685575421532597</c:v>
                </c:pt>
                <c:pt idx="5">
                  <c:v>54.89326590745339</c:v>
                </c:pt>
                <c:pt idx="6">
                  <c:v>67.392640922669329</c:v>
                </c:pt>
                <c:pt idx="7">
                  <c:v>82.676914853771038</c:v>
                </c:pt>
                <c:pt idx="8">
                  <c:v>101.33480419369516</c:v>
                </c:pt>
                <c:pt idx="9">
                  <c:v>124.06370816369673</c:v>
                </c:pt>
                <c:pt idx="10">
                  <c:v>151.68196443189302</c:v>
                </c:pt>
                <c:pt idx="11">
                  <c:v>185.13841889597339</c:v>
                </c:pt>
                <c:pt idx="12">
                  <c:v>225.51671444134681</c:v>
                </c:pt>
                <c:pt idx="13">
                  <c:v>274.03070009610593</c:v>
                </c:pt>
                <c:pt idx="14">
                  <c:v>332.00628964609683</c:v>
                </c:pt>
                <c:pt idx="15">
                  <c:v>400.8441859886633</c:v>
                </c:pt>
                <c:pt idx="16">
                  <c:v>481.95754363028516</c:v>
                </c:pt>
                <c:pt idx="17">
                  <c:v>576.67948301519687</c:v>
                </c:pt>
                <c:pt idx="18">
                  <c:v>686.13816341125687</c:v>
                </c:pt>
                <c:pt idx="19">
                  <c:v>811.1025674287423</c:v>
                </c:pt>
                <c:pt idx="20">
                  <c:v>951.81045266232445</c:v>
                </c:pt>
                <c:pt idx="21">
                  <c:v>1107.8001789256239</c:v>
                </c:pt>
                <c:pt idx="22">
                  <c:v>1277.7777802717646</c:v>
                </c:pt>
                <c:pt idx="23">
                  <c:v>1459.5555959303397</c:v>
                </c:pt>
                <c:pt idx="24">
                  <c:v>1650.0944862419553</c:v>
                </c:pt>
                <c:pt idx="25">
                  <c:v>1845.6655986770213</c:v>
                </c:pt>
                <c:pt idx="26">
                  <c:v>2042.1218142956568</c:v>
                </c:pt>
                <c:pt idx="27">
                  <c:v>2235.2407810986506</c:v>
                </c:pt>
                <c:pt idx="28">
                  <c:v>2421.0812091659477</c:v>
                </c:pt>
                <c:pt idx="29">
                  <c:v>2596.2902166374324</c:v>
                </c:pt>
                <c:pt idx="30">
                  <c:v>2758.3136488061828</c:v>
                </c:pt>
                <c:pt idx="31">
                  <c:v>2905.4874612292501</c:v>
                </c:pt>
                <c:pt idx="32">
                  <c:v>3037.0162493153548</c:v>
                </c:pt>
                <c:pt idx="33">
                  <c:v>3152.8657027000249</c:v>
                </c:pt>
                <c:pt idx="34">
                  <c:v>3253.6048562868086</c:v>
                </c:pt>
                <c:pt idx="35">
                  <c:v>3340.2324112814345</c:v>
                </c:pt>
                <c:pt idx="36">
                  <c:v>3414.0131374830385</c:v>
                </c:pt>
                <c:pt idx="37">
                  <c:v>3476.3399505400862</c:v>
                </c:pt>
                <c:pt idx="38">
                  <c:v>3528.6279475948336</c:v>
                </c:pt>
                <c:pt idx="39">
                  <c:v>3572.2400247583205</c:v>
                </c:pt>
                <c:pt idx="40">
                  <c:v>3608.4398707766431</c:v>
                </c:pt>
                <c:pt idx="41">
                  <c:v>3638.3665736608141</c:v>
                </c:pt>
                <c:pt idx="42">
                  <c:v>3663.0250134920448</c:v>
                </c:pt>
                <c:pt idx="43">
                  <c:v>3683.286952060761</c:v>
                </c:pt>
                <c:pt idx="44">
                  <c:v>3699.8987729323744</c:v>
                </c:pt>
                <c:pt idx="45">
                  <c:v>3713.4928760010198</c:v>
                </c:pt>
                <c:pt idx="46">
                  <c:v>3724.6006414641888</c:v>
                </c:pt>
                <c:pt idx="47">
                  <c:v>3733.6655993326667</c:v>
                </c:pt>
                <c:pt idx="48">
                  <c:v>3741.0559754831488</c:v>
                </c:pt>
                <c:pt idx="49">
                  <c:v>3747.0761613863597</c:v>
                </c:pt>
                <c:pt idx="50">
                  <c:v>3751.9769063987574</c:v>
                </c:pt>
                <c:pt idx="51">
                  <c:v>3755.9641914145527</c:v>
                </c:pt>
                <c:pt idx="52">
                  <c:v>3759.2068378331278</c:v>
                </c:pt>
                <c:pt idx="53">
                  <c:v>3761.8429571364336</c:v>
                </c:pt>
                <c:pt idx="54">
                  <c:v>3763.9853692354363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16.257125576529774</c:v>
                </c:pt>
                <c:pt idx="1">
                  <c:v>20.50468444699456</c:v>
                </c:pt>
                <c:pt idx="2">
                  <c:v>25.801447684237676</c:v>
                </c:pt>
                <c:pt idx="3">
                  <c:v>32.392267213457664</c:v>
                </c:pt>
                <c:pt idx="4">
                  <c:v>40.574724722029366</c:v>
                </c:pt>
                <c:pt idx="5">
                  <c:v>50.708759044984205</c:v>
                </c:pt>
                <c:pt idx="6">
                  <c:v>63.227276164128696</c:v>
                </c:pt>
                <c:pt idx="7">
                  <c:v>78.647447815448643</c:v>
                </c:pt>
                <c:pt idx="8">
                  <c:v>97.582154582844339</c:v>
                </c:pt>
                <c:pt idx="9">
                  <c:v>120.75068190402354</c:v>
                </c:pt>
                <c:pt idx="10">
                  <c:v>148.98732007471867</c:v>
                </c:pt>
                <c:pt idx="11">
                  <c:v>183.24595498030095</c:v>
                </c:pt>
                <c:pt idx="12">
                  <c:v>224.59809813844541</c:v>
                </c:pt>
                <c:pt idx="13">
                  <c:v>274.22117651778944</c:v>
                </c:pt>
                <c:pt idx="14">
                  <c:v>333.37344142588853</c:v>
                </c:pt>
                <c:pt idx="15">
                  <c:v>403.35180788013588</c:v>
                </c:pt>
                <c:pt idx="16">
                  <c:v>485.42963085965579</c:v>
                </c:pt>
                <c:pt idx="17">
                  <c:v>580.77322298068668</c:v>
                </c:pt>
                <c:pt idx="18">
                  <c:v>690.33908779060812</c:v>
                </c:pt>
                <c:pt idx="19">
                  <c:v>814.75836242665594</c:v>
                </c:pt>
                <c:pt idx="20">
                  <c:v>954.2202904220286</c:v>
                </c:pt>
                <c:pt idx="21">
                  <c:v>1108.3714670505387</c:v>
                </c:pt>
                <c:pt idx="22">
                  <c:v>1276.2503346538961</c:v>
                </c:pt>
                <c:pt idx="23">
                  <c:v>1456.2750989888116</c:v>
                </c:pt>
                <c:pt idx="24">
                  <c:v>1646.2968066316466</c:v>
                </c:pt>
                <c:pt idx="25">
                  <c:v>1843.7183167105286</c:v>
                </c:pt>
                <c:pt idx="26">
                  <c:v>2045.6668218072723</c:v>
                </c:pt>
                <c:pt idx="27">
                  <c:v>2249.1962422448396</c:v>
                </c:pt>
                <c:pt idx="28">
                  <c:v>2501.2196591337779</c:v>
                </c:pt>
                <c:pt idx="29">
                  <c:v>2650.0349523788341</c:v>
                </c:pt>
                <c:pt idx="30">
                  <c:v>2842.7485452204651</c:v>
                </c:pt>
                <c:pt idx="31">
                  <c:v>3028.0455039845001</c:v>
                </c:pt>
                <c:pt idx="32">
                  <c:v>3204.8504915579501</c:v>
                </c:pt>
                <c:pt idx="33">
                  <c:v>3372.5644864475694</c:v>
                </c:pt>
                <c:pt idx="34">
                  <c:v>3531.0003895365467</c:v>
                </c:pt>
                <c:pt idx="35">
                  <c:v>3680.3026862336451</c:v>
                </c:pt>
                <c:pt idx="36">
                  <c:v>3820.8637569984271</c:v>
                </c:pt>
                <c:pt idx="37">
                  <c:v>3953.2458172530487</c:v>
                </c:pt>
                <c:pt idx="38">
                  <c:v>4078.1137709787904</c:v>
                </c:pt>
                <c:pt idx="39">
                  <c:v>4196.1811841848066</c:v>
                </c:pt>
                <c:pt idx="40">
                  <c:v>4308.1693960088141</c:v>
                </c:pt>
                <c:pt idx="41">
                  <c:v>4414.7784621277324</c:v>
                </c:pt>
                <c:pt idx="42">
                  <c:v>4516.6679941668181</c:v>
                </c:pt>
                <c:pt idx="43">
                  <c:v>4614.4458065862809</c:v>
                </c:pt>
                <c:pt idx="44">
                  <c:v>4708.6624175928182</c:v>
                </c:pt>
                <c:pt idx="45">
                  <c:v>4799.8097279015565</c:v>
                </c:pt>
                <c:pt idx="46">
                  <c:v>4888.3225240199608</c:v>
                </c:pt>
                <c:pt idx="47">
                  <c:v>4974.5817643865576</c:v>
                </c:pt>
                <c:pt idx="48">
                  <c:v>5058.9188789663785</c:v>
                </c:pt>
                <c:pt idx="49">
                  <c:v>5141.6205358443322</c:v>
                </c:pt>
                <c:pt idx="50">
                  <c:v>5222.9335024791353</c:v>
                </c:pt>
                <c:pt idx="51">
                  <c:v>5303.0693602352949</c:v>
                </c:pt>
                <c:pt idx="52">
                  <c:v>5382.2089261240044</c:v>
                </c:pt>
                <c:pt idx="53">
                  <c:v>5460.5063029259027</c:v>
                </c:pt>
                <c:pt idx="54">
                  <c:v>5538.0925247867171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13.092453960524018</c:v>
                </c:pt>
                <c:pt idx="1">
                  <c:v>16.929212380507462</c:v>
                </c:pt>
                <c:pt idx="2">
                  <c:v>21.815791915413019</c:v>
                </c:pt>
                <c:pt idx="3">
                  <c:v>28.016089569244002</c:v>
                </c:pt>
                <c:pt idx="4">
                  <c:v>35.852258338254273</c:v>
                </c:pt>
                <c:pt idx="5">
                  <c:v>45.714485593300935</c:v>
                </c:pt>
                <c:pt idx="6">
                  <c:v>58.071148065889524</c:v>
                </c:pt>
                <c:pt idx="7">
                  <c:v>73.478747467103446</c:v>
                </c:pt>
                <c:pt idx="8">
                  <c:v>92.590740313532734</c:v>
                </c:pt>
                <c:pt idx="9">
                  <c:v>116.1640355969807</c:v>
                </c:pt>
                <c:pt idx="10">
                  <c:v>145.06157304920632</c:v>
                </c:pt>
                <c:pt idx="11">
                  <c:v>180.24906757793988</c:v>
                </c:pt>
                <c:pt idx="12">
                  <c:v>222.78379844945692</c:v>
                </c:pt>
                <c:pt idx="13">
                  <c:v>273.79335269933574</c:v>
                </c:pt>
                <c:pt idx="14">
                  <c:v>334.44263751180011</c:v>
                </c:pt>
                <c:pt idx="15">
                  <c:v>405.88838082808201</c:v>
                </c:pt>
                <c:pt idx="16">
                  <c:v>489.22180673454216</c:v>
                </c:pt>
                <c:pt idx="17">
                  <c:v>585.4021418115517</c:v>
                </c:pt>
                <c:pt idx="18">
                  <c:v>695.18584117397268</c:v>
                </c:pt>
                <c:pt idx="19">
                  <c:v>819.05848492436689</c:v>
                </c:pt>
                <c:pt idx="20">
                  <c:v>957.17761848283646</c:v>
                </c:pt>
                <c:pt idx="21">
                  <c:v>1109.33483672631</c:v>
                </c:pt>
                <c:pt idx="22">
                  <c:v>1274.943803201646</c:v>
                </c:pt>
                <c:pt idx="23">
                  <c:v>1453.0577202901916</c:v>
                </c:pt>
                <c:pt idx="24">
                  <c:v>1642.4155721604989</c:v>
                </c:pt>
                <c:pt idx="25">
                  <c:v>1841.5121659305794</c:v>
                </c:pt>
                <c:pt idx="26">
                  <c:v>2048.6836042520495</c:v>
                </c:pt>
                <c:pt idx="27">
                  <c:v>2262.1980962886059</c:v>
                </c:pt>
                <c:pt idx="28">
                  <c:v>2530.6573069566293</c:v>
                </c:pt>
                <c:pt idx="29">
                  <c:v>2701.4946908651327</c:v>
                </c:pt>
                <c:pt idx="30">
                  <c:v>2924.1824122621606</c:v>
                </c:pt>
                <c:pt idx="31">
                  <c:v>3147.117121602023</c:v>
                </c:pt>
                <c:pt idx="32">
                  <c:v>3369.2132104932548</c:v>
                </c:pt>
                <c:pt idx="33">
                  <c:v>3589.5896131412733</c:v>
                </c:pt>
                <c:pt idx="34">
                  <c:v>3807.5594839087503</c:v>
                </c:pt>
                <c:pt idx="35">
                  <c:v>4022.6116551855621</c:v>
                </c:pt>
                <c:pt idx="36">
                  <c:v>4234.3875027361728</c:v>
                </c:pt>
                <c:pt idx="37">
                  <c:v>4442.6561676129286</c:v>
                </c:pt>
                <c:pt idx="38">
                  <c:v>4647.2902972793363</c:v>
                </c:pt>
                <c:pt idx="39">
                  <c:v>4848.2437209252012</c:v>
                </c:pt>
                <c:pt idx="40">
                  <c:v>5045.5318467302486</c:v>
                </c:pt>
                <c:pt idx="41">
                  <c:v>5239.2150920104441</c:v>
                </c:pt>
                <c:pt idx="42">
                  <c:v>5429.3853268321773</c:v>
                </c:pt>
                <c:pt idx="43">
                  <c:v>5616.155105834323</c:v>
                </c:pt>
                <c:pt idx="44">
                  <c:v>5799.6493532163886</c:v>
                </c:pt>
                <c:pt idx="45">
                  <c:v>5979.9991243057775</c:v>
                </c:pt>
                <c:pt idx="46">
                  <c:v>6157.3370701632675</c:v>
                </c:pt>
                <c:pt idx="47">
                  <c:v>6331.7942610309101</c:v>
                </c:pt>
                <c:pt idx="48">
                  <c:v>6503.4980669481029</c:v>
                </c:pt>
                <c:pt idx="49">
                  <c:v>6672.570840787379</c:v>
                </c:pt>
                <c:pt idx="50">
                  <c:v>6839.1291948659436</c:v>
                </c:pt>
                <c:pt idx="51">
                  <c:v>7003.2837041511284</c:v>
                </c:pt>
                <c:pt idx="52">
                  <c:v>7165.1389055054169</c:v>
                </c:pt>
                <c:pt idx="53">
                  <c:v>7324.7934930405836</c:v>
                </c:pt>
                <c:pt idx="54">
                  <c:v>7482.3406347161235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0256"/>
        <c:axId val="1627526864"/>
      </c:lineChart>
      <c:catAx>
        <c:axId val="16275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6864"/>
        <c:crosses val="autoZero"/>
        <c:auto val="1"/>
        <c:lblAlgn val="ctr"/>
        <c:lblOffset val="100"/>
        <c:noMultiLvlLbl val="0"/>
      </c:catAx>
      <c:valAx>
        <c:axId val="1627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5.7318119165805372</c:v>
                </c:pt>
                <c:pt idx="1">
                  <c:v>8.5105146516157006</c:v>
                </c:pt>
                <c:pt idx="2">
                  <c:v>12.400434498700999</c:v>
                </c:pt>
                <c:pt idx="3">
                  <c:v>17.742947039897199</c:v>
                </c:pt>
                <c:pt idx="4">
                  <c:v>24.948467565124552</c:v>
                </c:pt>
                <c:pt idx="5">
                  <c:v>34.500341611196511</c:v>
                </c:pt>
                <c:pt idx="6">
                  <c:v>46.956515098261761</c:v>
                </c:pt>
                <c:pt idx="7">
                  <c:v>62.948589499214968</c:v>
                </c:pt>
                <c:pt idx="8">
                  <c:v>83.177991067038093</c:v>
                </c:pt>
                <c:pt idx="9">
                  <c:v>108.40913345741355</c:v>
                </c:pt>
                <c:pt idx="10">
                  <c:v>139.45961806823897</c:v>
                </c:pt>
                <c:pt idx="11">
                  <c:v>177.18768283623137</c:v>
                </c:pt>
                <c:pt idx="12">
                  <c:v>222.47726510947544</c:v>
                </c:pt>
                <c:pt idx="13">
                  <c:v>276.2211761439624</c:v>
                </c:pt>
                <c:pt idx="14">
                  <c:v>339.30298491151751</c:v>
                </c:pt>
                <c:pt idx="15">
                  <c:v>412.5782716068332</c:v>
                </c:pt>
                <c:pt idx="16">
                  <c:v>496.8559342611087</c:v>
                </c:pt>
                <c:pt idx="17">
                  <c:v>592.88021621904556</c:v>
                </c:pt>
                <c:pt idx="18">
                  <c:v>701.31407172088484</c:v>
                </c:pt>
                <c:pt idx="19">
                  <c:v>822.72440739627541</c:v>
                </c:pt>
                <c:pt idx="20">
                  <c:v>957.56963644664188</c:v>
                </c:pt>
                <c:pt idx="21">
                  <c:v>1106.1898676079525</c:v>
                </c:pt>
                <c:pt idx="22">
                  <c:v>1268.799930508857</c:v>
                </c:pt>
                <c:pt idx="23">
                  <c:v>1445.4853199838294</c:v>
                </c:pt>
                <c:pt idx="24">
                  <c:v>1636.201030414039</c:v>
                </c:pt>
                <c:pt idx="25">
                  <c:v>1840.7731520721604</c:v>
                </c:pt>
                <c:pt idx="26">
                  <c:v>2058.903018130462</c:v>
                </c:pt>
                <c:pt idx="27">
                  <c:v>2290.1736254314314</c:v>
                </c:pt>
                <c:pt idx="28">
                  <c:v>2534.058005002064</c:v>
                </c:pt>
                <c:pt idx="29">
                  <c:v>2789.9291891982612</c:v>
                </c:pt>
                <c:pt idx="30">
                  <c:v>3057.0714099997867</c:v>
                </c:pt>
                <c:pt idx="31">
                  <c:v>3334.6921654070989</c:v>
                </c:pt>
                <c:pt idx="32">
                  <c:v>3621.9348057827829</c:v>
                </c:pt>
                <c:pt idx="33">
                  <c:v>3917.8913167993655</c:v>
                </c:pt>
                <c:pt idx="34">
                  <c:v>4221.615007849734</c:v>
                </c:pt>
                <c:pt idx="35">
                  <c:v>4532.1328519134831</c:v>
                </c:pt>
                <c:pt idx="36">
                  <c:v>4848.457262741078</c:v>
                </c:pt>
                <c:pt idx="37">
                  <c:v>5169.5971358951392</c:v>
                </c:pt>
                <c:pt idx="38">
                  <c:v>5494.5680200750985</c:v>
                </c:pt>
                <c:pt idx="39">
                  <c:v>5822.4013229825487</c:v>
                </c:pt>
                <c:pt idx="40">
                  <c:v>6152.1524908173578</c:v>
                </c:pt>
                <c:pt idx="41">
                  <c:v>6482.9081316852416</c:v>
                </c:pt>
                <c:pt idx="42">
                  <c:v>6813.792080365919</c:v>
                </c:pt>
                <c:pt idx="43">
                  <c:v>7143.9704248817607</c:v>
                </c:pt>
                <c:pt idx="44">
                  <c:v>7472.6555341475132</c:v>
                </c:pt>
                <c:pt idx="45">
                  <c:v>7799.1091408420198</c:v>
                </c:pt>
                <c:pt idx="46">
                  <c:v>8122.6445447982442</c:v>
                </c:pt>
                <c:pt idx="47">
                  <c:v>8442.6280100044678</c:v>
                </c:pt>
                <c:pt idx="48">
                  <c:v>8758.4794331359535</c:v>
                </c:pt>
                <c:pt idx="49">
                  <c:v>9069.6723638004696</c:v>
                </c:pt>
                <c:pt idx="50">
                  <c:v>9375.7334567892522</c:v>
                </c:pt>
                <c:pt idx="51">
                  <c:v>9676.2414349693918</c:v>
                </c:pt>
                <c:pt idx="52">
                  <c:v>9970.8256384003253</c:v>
                </c:pt>
                <c:pt idx="53">
                  <c:v>10259.164231139734</c:v>
                </c:pt>
                <c:pt idx="54">
                  <c:v>10540.98213231985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5.3459118583980691</c:v>
                </c:pt>
                <c:pt idx="1">
                  <c:v>8.0454381170244353</c:v>
                </c:pt>
                <c:pt idx="2">
                  <c:v>11.858057773139967</c:v>
                </c:pt>
                <c:pt idx="3">
                  <c:v>17.131609380728861</c:v>
                </c:pt>
                <c:pt idx="4">
                  <c:v>24.283802409490963</c:v>
                </c:pt>
                <c:pt idx="5">
                  <c:v>33.805468021187465</c:v>
                </c:pt>
                <c:pt idx="6">
                  <c:v>46.261417550007707</c:v>
                </c:pt>
                <c:pt idx="7">
                  <c:v>62.288585030309953</c:v>
                </c:pt>
                <c:pt idx="8">
                  <c:v>82.591279003317723</c:v>
                </c:pt>
                <c:pt idx="9">
                  <c:v>107.93353523446285</c:v>
                </c:pt>
                <c:pt idx="10">
                  <c:v>139.12873131303209</c:v>
                </c:pt>
                <c:pt idx="11">
                  <c:v>177.02678221090503</c:v>
                </c:pt>
                <c:pt idx="12">
                  <c:v>222.49937048690239</c:v>
                </c:pt>
                <c:pt idx="13">
                  <c:v>276.4237667025584</c:v>
                </c:pt>
                <c:pt idx="14">
                  <c:v>339.66585917518609</c:v>
                </c:pt>
                <c:pt idx="15">
                  <c:v>413.06303561803543</c:v>
                </c:pt>
                <c:pt idx="16">
                  <c:v>497.40754415957838</c:v>
                </c:pt>
                <c:pt idx="17">
                  <c:v>593.43091220182839</c:v>
                </c:pt>
                <c:pt idx="18">
                  <c:v>701.78992512499053</c:v>
                </c:pt>
                <c:pt idx="19">
                  <c:v>823.05457070387649</c:v>
                </c:pt>
                <c:pt idx="20">
                  <c:v>957.69824735253451</c:v>
                </c:pt>
                <c:pt idx="21">
                  <c:v>1106.090422684061</c:v>
                </c:pt>
                <c:pt idx="22">
                  <c:v>1268.4918201947796</c:v>
                </c:pt>
                <c:pt idx="23">
                  <c:v>1445.0521117344506</c:v>
                </c:pt>
                <c:pt idx="24">
                  <c:v>1635.8100059549404</c:v>
                </c:pt>
                <c:pt idx="25">
                  <c:v>1840.6955508261176</c:v>
                </c:pt>
                <c:pt idx="26">
                  <c:v>2059.5344128921843</c:v>
                </c:pt>
                <c:pt idx="27">
                  <c:v>2292.053857348832</c:v>
                </c:pt>
                <c:pt idx="28">
                  <c:v>2589.3726194141386</c:v>
                </c:pt>
                <c:pt idx="29">
                  <c:v>2796.5969374207834</c:v>
                </c:pt>
                <c:pt idx="30">
                  <c:v>3067.6547140346297</c:v>
                </c:pt>
                <c:pt idx="31">
                  <c:v>3350.4804031375679</c:v>
                </c:pt>
                <c:pt idx="32">
                  <c:v>3644.4374714086193</c:v>
                </c:pt>
                <c:pt idx="33">
                  <c:v>3948.8459281748724</c:v>
                </c:pt>
                <c:pt idx="34">
                  <c:v>4262.9921401501106</c:v>
                </c:pt>
                <c:pt idx="35">
                  <c:v>4586.1382688066051</c:v>
                </c:pt>
                <c:pt idx="36">
                  <c:v>4917.5311902736676</c:v>
                </c:pt>
                <c:pt idx="37">
                  <c:v>5256.410789710636</c:v>
                </c:pt>
                <c:pt idx="38">
                  <c:v>5602.0175521161418</c:v>
                </c:pt>
                <c:pt idx="39">
                  <c:v>5953.5993988505425</c:v>
                </c:pt>
                <c:pt idx="40">
                  <c:v>6310.4177433488776</c:v>
                </c:pt>
                <c:pt idx="41">
                  <c:v>6671.7527603775434</c:v>
                </c:pt>
                <c:pt idx="42">
                  <c:v>7036.9078807031347</c:v>
                </c:pt>
                <c:pt idx="43">
                  <c:v>7405.2135372845578</c:v>
                </c:pt>
                <c:pt idx="44">
                  <c:v>7776.0302002654162</c:v>
                </c:pt>
                <c:pt idx="45">
                  <c:v>8148.7507463883703</c:v>
                </c:pt>
                <c:pt idx="46">
                  <c:v>8522.8022142787031</c:v>
                </c:pt>
                <c:pt idx="47">
                  <c:v>8897.6470006711625</c:v>
                </c:pt>
                <c:pt idx="48">
                  <c:v>9272.7835544072495</c:v>
                </c:pt>
                <c:pt idx="49">
                  <c:v>9647.7466252242884</c:v>
                </c:pt>
                <c:pt idx="50">
                  <c:v>10022.107123290158</c:v>
                </c:pt>
                <c:pt idx="51">
                  <c:v>10395.471643378401</c:v>
                </c:pt>
                <c:pt idx="52">
                  <c:v>10767.481704775071</c:v>
                </c:pt>
                <c:pt idx="53">
                  <c:v>11137.812754667768</c:v>
                </c:pt>
                <c:pt idx="54">
                  <c:v>11506.172979078463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5.2290920310425788</c:v>
                </c:pt>
                <c:pt idx="1">
                  <c:v>7.899112248859673</c:v>
                </c:pt>
                <c:pt idx="2">
                  <c:v>11.67869025495748</c:v>
                </c:pt>
                <c:pt idx="3">
                  <c:v>16.916112062461039</c:v>
                </c:pt>
                <c:pt idx="4">
                  <c:v>24.029747557647525</c:v>
                </c:pt>
                <c:pt idx="5">
                  <c:v>33.511348039615719</c:v>
                </c:pt>
                <c:pt idx="6">
                  <c:v>45.926976393986003</c:v>
                </c:pt>
                <c:pt idx="7">
                  <c:v>61.915242201529587</c:v>
                </c:pt>
                <c:pt idx="8">
                  <c:v>82.182652828454849</c:v>
                </c:pt>
                <c:pt idx="9">
                  <c:v>107.49604732167671</c:v>
                </c:pt>
                <c:pt idx="10">
                  <c:v>138.67224017291537</c:v>
                </c:pt>
                <c:pt idx="11">
                  <c:v>176.56515447719724</c:v>
                </c:pt>
                <c:pt idx="12">
                  <c:v>222.05085792893772</c:v>
                </c:pt>
                <c:pt idx="13">
                  <c:v>276.0110220210326</c:v>
                </c:pt>
                <c:pt idx="14">
                  <c:v>339.31539908356808</c:v>
                </c:pt>
                <c:pt idx="15">
                  <c:v>412.8039506956967</c:v>
                </c:pt>
                <c:pt idx="16">
                  <c:v>497.26926458288926</c:v>
                </c:pt>
                <c:pt idx="17">
                  <c:v>593.43986783486434</c:v>
                </c:pt>
                <c:pt idx="18">
                  <c:v>701.9649865057313</c:v>
                </c:pt>
                <c:pt idx="19">
                  <c:v>823.40122106713227</c:v>
                </c:pt>
                <c:pt idx="20">
                  <c:v>958.20151020230742</c:v>
                </c:pt>
                <c:pt idx="21">
                  <c:v>1106.7066486928827</c:v>
                </c:pt>
                <c:pt idx="22">
                  <c:v>1269.1395150612939</c:v>
                </c:pt>
                <c:pt idx="23">
                  <c:v>1445.6020569905675</c:v>
                </c:pt>
                <c:pt idx="24">
                  <c:v>1636.0749822941593</c:v>
                </c:pt>
                <c:pt idx="25">
                  <c:v>1840.4200142754403</c:v>
                </c:pt>
                <c:pt idx="26">
                  <c:v>2058.3844955310583</c:v>
                </c:pt>
                <c:pt idx="27">
                  <c:v>2289.6080653578665</c:v>
                </c:pt>
                <c:pt idx="28">
                  <c:v>2585.0271843928649</c:v>
                </c:pt>
                <c:pt idx="29">
                  <c:v>2789.9045282245147</c:v>
                </c:pt>
                <c:pt idx="30">
                  <c:v>3057.8008024205319</c:v>
                </c:pt>
                <c:pt idx="31">
                  <c:v>3336.6254527395149</c:v>
                </c:pt>
                <c:pt idx="32">
                  <c:v>3625.6291125082766</c:v>
                </c:pt>
                <c:pt idx="33">
                  <c:v>3924.019572108753</c:v>
                </c:pt>
                <c:pt idx="34">
                  <c:v>4230.9736291388253</c:v>
                </c:pt>
                <c:pt idx="35">
                  <c:v>4545.6484893414681</c:v>
                </c:pt>
                <c:pt idx="36">
                  <c:v>4867.1925195690719</c:v>
                </c:pt>
                <c:pt idx="37">
                  <c:v>5194.7551953706106</c:v>
                </c:pt>
                <c:pt idx="38">
                  <c:v>5527.4961263330761</c:v>
                </c:pt>
                <c:pt idx="39">
                  <c:v>5864.5930807066352</c:v>
                </c:pt>
                <c:pt idx="40">
                  <c:v>6205.2489660481069</c:v>
                </c:pt>
                <c:pt idx="41">
                  <c:v>6548.6977538925094</c:v>
                </c:pt>
                <c:pt idx="42">
                  <c:v>6894.2093633637469</c:v>
                </c:pt>
                <c:pt idx="43">
                  <c:v>7241.0935409662288</c:v>
                </c:pt>
                <c:pt idx="44">
                  <c:v>7588.7027915871222</c:v>
                </c:pt>
                <c:pt idx="45">
                  <c:v>7936.4344291758271</c:v>
                </c:pt>
                <c:pt idx="46">
                  <c:v>8283.7318249791915</c:v>
                </c:pt>
                <c:pt idx="47">
                  <c:v>8630.0849370119158</c:v>
                </c:pt>
                <c:pt idx="48">
                  <c:v>8975.0302070989819</c:v>
                </c:pt>
                <c:pt idx="49">
                  <c:v>9318.1499118315751</c:v>
                </c:pt>
                <c:pt idx="50">
                  <c:v>9659.071051618359</c:v>
                </c:pt>
                <c:pt idx="51">
                  <c:v>9997.4638581551881</c:v>
                </c:pt>
                <c:pt idx="52">
                  <c:v>10333.039995513464</c:v>
                </c:pt>
                <c:pt idx="53">
                  <c:v>10665.550524040109</c:v>
                </c:pt>
                <c:pt idx="54">
                  <c:v>10994.783689712947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5.45E-2</c:v>
                </c:pt>
                <c:pt idx="1">
                  <c:v>9.6302845890410965E-2</c:v>
                </c:pt>
                <c:pt idx="2">
                  <c:v>0.14324624999999999</c:v>
                </c:pt>
                <c:pt idx="3">
                  <c:v>0.218025</c:v>
                </c:pt>
                <c:pt idx="4">
                  <c:v>0.3440617191780822</c:v>
                </c:pt>
                <c:pt idx="5">
                  <c:v>0.49973921917808217</c:v>
                </c:pt>
                <c:pt idx="6">
                  <c:v>0.6946199999999999</c:v>
                </c:pt>
                <c:pt idx="7">
                  <c:v>0.953955</c:v>
                </c:pt>
                <c:pt idx="8">
                  <c:v>1.271622123287671</c:v>
                </c:pt>
                <c:pt idx="9">
                  <c:v>1.630088373287671</c:v>
                </c:pt>
                <c:pt idx="10">
                  <c:v>1.99563</c:v>
                </c:pt>
                <c:pt idx="11">
                  <c:v>2.3124674999999999</c:v>
                </c:pt>
                <c:pt idx="12">
                  <c:v>2.593971256849315</c:v>
                </c:pt>
                <c:pt idx="13">
                  <c:v>3.045512506849315</c:v>
                </c:pt>
                <c:pt idx="14">
                  <c:v>3.9813787500000002</c:v>
                </c:pt>
                <c:pt idx="15">
                  <c:v>5.4391499999999997</c:v>
                </c:pt>
                <c:pt idx="16">
                  <c:v>7.3719027636986301</c:v>
                </c:pt>
                <c:pt idx="17">
                  <c:v>12.90878151369863</c:v>
                </c:pt>
                <c:pt idx="18">
                  <c:v>23.548166250000001</c:v>
                </c:pt>
                <c:pt idx="19">
                  <c:v>34.540171952694998</c:v>
                </c:pt>
                <c:pt idx="20">
                  <c:v>43.325692929292927</c:v>
                </c:pt>
                <c:pt idx="21">
                  <c:v>54.241690909090913</c:v>
                </c:pt>
                <c:pt idx="22">
                  <c:v>62.114362626262619</c:v>
                </c:pt>
                <c:pt idx="23">
                  <c:v>67.746255454545448</c:v>
                </c:pt>
                <c:pt idx="24">
                  <c:v>75.135091111111123</c:v>
                </c:pt>
                <c:pt idx="25">
                  <c:v>92.403999999999996</c:v>
                </c:pt>
                <c:pt idx="26">
                  <c:v>102.398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4064"/>
        <c:axId val="1627550800"/>
      </c:lineChart>
      <c:catAx>
        <c:axId val="16275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0800"/>
        <c:crosses val="autoZero"/>
        <c:auto val="1"/>
        <c:lblAlgn val="ctr"/>
        <c:lblOffset val="100"/>
        <c:noMultiLvlLbl val="0"/>
      </c:catAx>
      <c:valAx>
        <c:axId val="16275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5" max="5" width="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3.95E-2</v>
      </c>
      <c r="F3" s="7">
        <v>5.45E-2</v>
      </c>
      <c r="G3" s="7">
        <v>9.6302845890410965E-2</v>
      </c>
      <c r="H3" s="7">
        <v>0.14324624999999999</v>
      </c>
      <c r="I3" s="7">
        <v>0.218025</v>
      </c>
      <c r="J3" s="7">
        <v>0.3440617191780822</v>
      </c>
      <c r="K3" s="7">
        <v>0.49973921917808217</v>
      </c>
      <c r="L3" s="7">
        <v>0.6946199999999999</v>
      </c>
      <c r="M3" s="7">
        <v>0.953955</v>
      </c>
      <c r="N3" s="7">
        <v>1.271622123287671</v>
      </c>
      <c r="O3" s="7">
        <v>1.630088373287671</v>
      </c>
      <c r="P3" s="7">
        <v>1.99563</v>
      </c>
      <c r="Q3" s="7">
        <v>2.3124674999999999</v>
      </c>
      <c r="R3" s="7">
        <v>2.593971256849315</v>
      </c>
      <c r="S3" s="7">
        <v>3.045512506849315</v>
      </c>
      <c r="T3" s="7">
        <v>3.9813787500000002</v>
      </c>
      <c r="U3" s="7">
        <v>5.4391499999999997</v>
      </c>
      <c r="V3" s="7">
        <v>7.3719027636986301</v>
      </c>
      <c r="W3" s="7">
        <v>12.90878151369863</v>
      </c>
      <c r="X3" s="7">
        <v>23.548166250000001</v>
      </c>
      <c r="Y3" s="7">
        <v>34.540171952694998</v>
      </c>
      <c r="Z3" s="7">
        <v>43.325692929292927</v>
      </c>
      <c r="AA3" s="7">
        <v>54.241690909090913</v>
      </c>
      <c r="AB3" s="36">
        <v>62.114362626262619</v>
      </c>
      <c r="AC3" s="7">
        <v>67.746255454545448</v>
      </c>
      <c r="AD3" s="7">
        <v>75.135091111111123</v>
      </c>
      <c r="AE3" s="7">
        <v>92.403999999999996</v>
      </c>
      <c r="AF3" s="37">
        <v>102.398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1.4999999999999999E-2</v>
      </c>
      <c r="G8" s="3">
        <f t="shared" ref="G8:AF8" si="0">G$3-F$3</f>
        <v>4.1802845890410965E-2</v>
      </c>
      <c r="H8" s="3">
        <f t="shared" si="0"/>
        <v>4.6943404109589026E-2</v>
      </c>
      <c r="I8" s="3">
        <f t="shared" si="0"/>
        <v>7.4778750000000005E-2</v>
      </c>
      <c r="J8" s="3">
        <f t="shared" si="0"/>
        <v>0.12603671917808221</v>
      </c>
      <c r="K8" s="3">
        <f t="shared" si="0"/>
        <v>0.15567749999999997</v>
      </c>
      <c r="L8" s="3">
        <f t="shared" si="0"/>
        <v>0.19488078082191773</v>
      </c>
      <c r="M8" s="3">
        <f t="shared" si="0"/>
        <v>0.25933500000000009</v>
      </c>
      <c r="N8" s="3">
        <f t="shared" si="0"/>
        <v>0.31766712328767099</v>
      </c>
      <c r="O8" s="3">
        <f t="shared" si="0"/>
        <v>0.35846624999999999</v>
      </c>
      <c r="P8" s="3">
        <f t="shared" si="0"/>
        <v>0.36554162671232904</v>
      </c>
      <c r="Q8" s="3">
        <f t="shared" si="0"/>
        <v>0.31683749999999988</v>
      </c>
      <c r="R8" s="3">
        <f t="shared" si="0"/>
        <v>0.28150375684931506</v>
      </c>
      <c r="S8" s="3">
        <f t="shared" si="0"/>
        <v>0.45154125000000001</v>
      </c>
      <c r="T8" s="3">
        <f t="shared" si="0"/>
        <v>0.93586624315068523</v>
      </c>
      <c r="U8" s="3">
        <f t="shared" si="0"/>
        <v>1.4577712499999995</v>
      </c>
      <c r="V8" s="3">
        <f t="shared" si="0"/>
        <v>1.9327527636986304</v>
      </c>
      <c r="W8" s="3">
        <f t="shared" si="0"/>
        <v>5.5368787499999996</v>
      </c>
      <c r="X8" s="3">
        <f t="shared" si="0"/>
        <v>10.639384736301372</v>
      </c>
      <c r="Y8" s="3">
        <f t="shared" si="0"/>
        <v>10.992005702694996</v>
      </c>
      <c r="Z8" s="3">
        <f t="shared" si="0"/>
        <v>8.7855209765979296</v>
      </c>
      <c r="AA8" s="3">
        <f t="shared" si="0"/>
        <v>10.915997979797986</v>
      </c>
      <c r="AB8" s="46">
        <f t="shared" si="0"/>
        <v>7.8726717171717056</v>
      </c>
      <c r="AC8" s="47">
        <f t="shared" si="0"/>
        <v>5.6318928282828296</v>
      </c>
      <c r="AD8" s="47">
        <f t="shared" si="0"/>
        <v>7.388835656565675</v>
      </c>
      <c r="AE8" s="47">
        <f t="shared" si="0"/>
        <v>17.268908888888873</v>
      </c>
      <c r="AF8" s="48">
        <f t="shared" si="0"/>
        <v>9.9939999999999998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0.78885297025793866</v>
      </c>
      <c r="G9">
        <f>$A9*$C9+($B9-$A9)*F$10-($B9/$C9)*(F$10^2)</f>
        <v>1.0008539364156863</v>
      </c>
      <c r="H9">
        <f t="shared" ref="H9:AF9" si="1">$A9*$C9+($B9-$A9)*G$10-($B9/$C9)*(G$10^2)</f>
        <v>1.2695860521819438</v>
      </c>
      <c r="I9">
        <f t="shared" si="1"/>
        <v>1.6100820854391518</v>
      </c>
      <c r="J9">
        <f t="shared" si="1"/>
        <v>2.0412677025601376</v>
      </c>
      <c r="K9">
        <f t="shared" si="1"/>
        <v>2.5869142440954409</v>
      </c>
      <c r="L9">
        <f t="shared" si="1"/>
        <v>3.2767905277055269</v>
      </c>
      <c r="M9">
        <f t="shared" si="1"/>
        <v>4.1480334014568854</v>
      </c>
      <c r="N9">
        <f t="shared" si="1"/>
        <v>5.2467428293252594</v>
      </c>
      <c r="O9">
        <f t="shared" si="1"/>
        <v>6.629779329143985</v>
      </c>
      <c r="P9">
        <f t="shared" si="1"/>
        <v>8.366691045897273</v>
      </c>
      <c r="Q9">
        <f t="shared" si="1"/>
        <v>10.541612279720196</v>
      </c>
      <c r="R9">
        <f t="shared" si="1"/>
        <v>13.254838107683533</v>
      </c>
      <c r="S9">
        <f t="shared" si="1"/>
        <v>16.623570063365662</v>
      </c>
      <c r="T9">
        <f t="shared" si="1"/>
        <v>20.781024184674525</v>
      </c>
      <c r="U9">
        <f t="shared" si="1"/>
        <v>25.872682238067345</v>
      </c>
      <c r="V9">
        <f t="shared" si="1"/>
        <v>32.047965879142353</v>
      </c>
      <c r="W9">
        <f t="shared" si="1"/>
        <v>39.445106075611747</v>
      </c>
      <c r="X9">
        <f t="shared" si="1"/>
        <v>48.166680546272261</v>
      </c>
      <c r="Y9">
        <f t="shared" si="1"/>
        <v>58.243624487755397</v>
      </c>
      <c r="Z9">
        <f t="shared" si="1"/>
        <v>69.58717733167542</v>
      </c>
      <c r="AA9">
        <f t="shared" si="1"/>
        <v>81.932103370476966</v>
      </c>
      <c r="AB9" s="43">
        <f>$A9*$C9+($B9-$A9)*AA$10-($B9/$C9)*(AA$10^2)</f>
        <v>94.781314192710084</v>
      </c>
      <c r="AC9" s="44">
        <f t="shared" si="1"/>
        <v>107.37127530017142</v>
      </c>
      <c r="AD9" s="44">
        <f t="shared" si="1"/>
        <v>118.68621408002588</v>
      </c>
      <c r="AE9" s="44">
        <f t="shared" si="1"/>
        <v>127.55031124920761</v>
      </c>
      <c r="AF9" s="45">
        <f t="shared" si="1"/>
        <v>132.81160250221933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0.82835297025793864</v>
      </c>
      <c r="G10" s="6">
        <f>F10+G9</f>
        <v>1.829206906673625</v>
      </c>
      <c r="H10" s="6">
        <f t="shared" ref="H10:AF10" si="2">G10+H9</f>
        <v>3.0987929588555687</v>
      </c>
      <c r="I10" s="6">
        <f t="shared" si="2"/>
        <v>4.7088750442947207</v>
      </c>
      <c r="J10" s="6">
        <f t="shared" si="2"/>
        <v>6.7501427468548583</v>
      </c>
      <c r="K10" s="6">
        <f t="shared" si="2"/>
        <v>9.3370569909502983</v>
      </c>
      <c r="L10" s="6">
        <f t="shared" si="2"/>
        <v>12.613847518655826</v>
      </c>
      <c r="M10" s="6">
        <f t="shared" si="2"/>
        <v>16.761880920112709</v>
      </c>
      <c r="N10" s="6">
        <f t="shared" si="2"/>
        <v>22.00862374943797</v>
      </c>
      <c r="O10" s="6">
        <f t="shared" si="2"/>
        <v>28.638403078581955</v>
      </c>
      <c r="P10" s="6">
        <f t="shared" si="2"/>
        <v>37.005094124479228</v>
      </c>
      <c r="Q10" s="6">
        <f t="shared" si="2"/>
        <v>47.546706404199426</v>
      </c>
      <c r="R10" s="6">
        <f t="shared" si="2"/>
        <v>60.801544511882959</v>
      </c>
      <c r="S10" s="6">
        <f t="shared" si="2"/>
        <v>77.425114575248614</v>
      </c>
      <c r="T10" s="6">
        <f t="shared" si="2"/>
        <v>98.206138759923135</v>
      </c>
      <c r="U10" s="6">
        <f t="shared" si="2"/>
        <v>124.07882099799048</v>
      </c>
      <c r="V10" s="6">
        <f t="shared" si="2"/>
        <v>156.12678687713282</v>
      </c>
      <c r="W10" s="6">
        <f t="shared" si="2"/>
        <v>195.57189295274458</v>
      </c>
      <c r="X10" s="6">
        <f t="shared" si="2"/>
        <v>243.73857349901684</v>
      </c>
      <c r="Y10" s="6">
        <f t="shared" si="2"/>
        <v>301.98219798677223</v>
      </c>
      <c r="Z10" s="6">
        <f t="shared" si="2"/>
        <v>371.56937531844767</v>
      </c>
      <c r="AA10" s="6">
        <f t="shared" si="2"/>
        <v>453.50147868892464</v>
      </c>
      <c r="AB10" s="49">
        <f t="shared" si="2"/>
        <v>548.28279288163469</v>
      </c>
      <c r="AC10" s="50">
        <f t="shared" si="2"/>
        <v>655.65406818180611</v>
      </c>
      <c r="AD10" s="50">
        <f t="shared" si="2"/>
        <v>774.34028226183204</v>
      </c>
      <c r="AE10" s="50">
        <f t="shared" si="2"/>
        <v>901.8905935110397</v>
      </c>
      <c r="AF10" s="51">
        <f t="shared" si="2"/>
        <v>1034.702196013259</v>
      </c>
    </row>
    <row r="11" spans="1:32" x14ac:dyDescent="0.25">
      <c r="A11" s="16" t="s">
        <v>27</v>
      </c>
      <c r="B11" s="17">
        <f>AF10-$AF$3</f>
        <v>932.304196013259</v>
      </c>
      <c r="C11" s="18">
        <f>((AF10-AA10)-($AF$3-$AA$3))</f>
        <v>533.04440823342532</v>
      </c>
      <c r="D11" s="4" t="s">
        <v>9</v>
      </c>
      <c r="E11" s="5">
        <f>SUM(F11:AA11)</f>
        <v>479504.16805844748</v>
      </c>
      <c r="F11">
        <f>(F10-F3)^2</f>
        <v>0.59884841957703405</v>
      </c>
      <c r="G11">
        <f t="shared" ref="G11:AF11" si="3">(G10-G3)^2</f>
        <v>3.0029564838789531</v>
      </c>
      <c r="H11">
        <f t="shared" si="3"/>
        <v>8.7352563482269847</v>
      </c>
      <c r="I11">
        <f t="shared" si="3"/>
        <v>20.167734120341894</v>
      </c>
      <c r="J11">
        <f t="shared" si="3"/>
        <v>41.037874133160336</v>
      </c>
      <c r="K11">
        <f t="shared" si="3"/>
        <v>78.09818539928105</v>
      </c>
      <c r="L11">
        <f t="shared" si="3"/>
        <v>142.0679846414823</v>
      </c>
      <c r="M11">
        <f t="shared" si="3"/>
        <v>249.89052189577123</v>
      </c>
      <c r="N11">
        <f t="shared" si="3"/>
        <v>430.02323644296013</v>
      </c>
      <c r="O11">
        <f t="shared" si="3"/>
        <v>729.44906322021552</v>
      </c>
      <c r="P11">
        <f t="shared" si="3"/>
        <v>1225.6625782831982</v>
      </c>
      <c r="Q11">
        <f t="shared" si="3"/>
        <v>2046.1363692421892</v>
      </c>
      <c r="R11">
        <f t="shared" si="3"/>
        <v>3388.1215842401079</v>
      </c>
      <c r="S11">
        <f t="shared" si="3"/>
        <v>5532.3252038534283</v>
      </c>
      <c r="T11">
        <f t="shared" si="3"/>
        <v>8878.3053989276086</v>
      </c>
      <c r="U11">
        <f t="shared" si="3"/>
        <v>14075.371534511423</v>
      </c>
      <c r="V11">
        <f t="shared" si="3"/>
        <v>22128.01554760123</v>
      </c>
      <c r="W11">
        <f t="shared" si="3"/>
        <v>33365.812280593316</v>
      </c>
      <c r="X11">
        <f t="shared" si="3"/>
        <v>48483.815444487882</v>
      </c>
      <c r="Y11">
        <f t="shared" si="3"/>
        <v>71525.237289212047</v>
      </c>
      <c r="Z11">
        <f t="shared" si="3"/>
        <v>107743.91502839229</v>
      </c>
      <c r="AA11">
        <f t="shared" si="3"/>
        <v>159408.37813799788</v>
      </c>
      <c r="AB11" s="43">
        <f t="shared" si="3"/>
        <v>236359.74257697258</v>
      </c>
      <c r="AC11" s="44">
        <f t="shared" si="3"/>
        <v>345635.59626575175</v>
      </c>
      <c r="AD11" s="44">
        <f t="shared" si="3"/>
        <v>488887.89933211618</v>
      </c>
      <c r="AE11" s="44">
        <f t="shared" si="3"/>
        <v>655268.54507410724</v>
      </c>
      <c r="AF11" s="45">
        <f t="shared" si="3"/>
        <v>869191.11390392925</v>
      </c>
    </row>
    <row r="12" spans="1:32" ht="15.75" thickBot="1" x14ac:dyDescent="0.3">
      <c r="A12" s="19" t="s">
        <v>30</v>
      </c>
      <c r="B12" s="20">
        <f>(B11/$AF$3)*100</f>
        <v>910.4710990578518</v>
      </c>
      <c r="C12" s="21">
        <f>((C11)/($AF$3-$AA$3))*100</f>
        <v>1106.9046160226867</v>
      </c>
      <c r="D12" s="4" t="s">
        <v>10</v>
      </c>
      <c r="E12" s="5">
        <f>SUM(F12:AA12)</f>
        <v>2072.9182307184415</v>
      </c>
      <c r="F12">
        <f>SQRT(F11)</f>
        <v>0.77385297025793864</v>
      </c>
      <c r="G12">
        <f t="shared" ref="G12:AF12" si="4">SQRT(G11)</f>
        <v>1.732904060783214</v>
      </c>
      <c r="H12">
        <f t="shared" si="4"/>
        <v>2.9555467088555689</v>
      </c>
      <c r="I12">
        <f t="shared" si="4"/>
        <v>4.4908500442947208</v>
      </c>
      <c r="J12">
        <f t="shared" si="4"/>
        <v>6.4060810276767759</v>
      </c>
      <c r="K12">
        <f t="shared" si="4"/>
        <v>8.8373177717722164</v>
      </c>
      <c r="L12">
        <f t="shared" si="4"/>
        <v>11.919227518655825</v>
      </c>
      <c r="M12">
        <f t="shared" si="4"/>
        <v>15.807925920112709</v>
      </c>
      <c r="N12">
        <f t="shared" si="4"/>
        <v>20.737001626150299</v>
      </c>
      <c r="O12">
        <f t="shared" si="4"/>
        <v>27.008314705294286</v>
      </c>
      <c r="P12">
        <f t="shared" si="4"/>
        <v>35.00946412447923</v>
      </c>
      <c r="Q12">
        <f t="shared" si="4"/>
        <v>45.234238904199429</v>
      </c>
      <c r="R12">
        <f t="shared" si="4"/>
        <v>58.207573255033644</v>
      </c>
      <c r="S12">
        <f t="shared" si="4"/>
        <v>74.379602068399294</v>
      </c>
      <c r="T12">
        <f t="shared" si="4"/>
        <v>94.224760009923131</v>
      </c>
      <c r="U12">
        <f t="shared" si="4"/>
        <v>118.63967099799048</v>
      </c>
      <c r="V12">
        <f t="shared" si="4"/>
        <v>148.75488411343417</v>
      </c>
      <c r="W12">
        <f t="shared" si="4"/>
        <v>182.66311143904593</v>
      </c>
      <c r="X12">
        <f t="shared" si="4"/>
        <v>220.19040724901683</v>
      </c>
      <c r="Y12">
        <f t="shared" si="4"/>
        <v>267.44202603407723</v>
      </c>
      <c r="Z12">
        <f t="shared" si="4"/>
        <v>328.24368238915474</v>
      </c>
      <c r="AA12">
        <f t="shared" si="4"/>
        <v>399.25978777983374</v>
      </c>
      <c r="AB12" s="43">
        <f t="shared" si="4"/>
        <v>486.16843025537207</v>
      </c>
      <c r="AC12" s="44">
        <f t="shared" si="4"/>
        <v>587.90781272726065</v>
      </c>
      <c r="AD12" s="44">
        <f t="shared" si="4"/>
        <v>699.20519115072091</v>
      </c>
      <c r="AE12" s="44">
        <f t="shared" si="4"/>
        <v>809.4865935110397</v>
      </c>
      <c r="AF12" s="45">
        <f t="shared" si="4"/>
        <v>932.304196013259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1.4999999999999999E-2</v>
      </c>
      <c r="G15" s="3">
        <f t="shared" ref="G15:AF15" si="5">G$3-F$3</f>
        <v>4.1802845890410965E-2</v>
      </c>
      <c r="H15" s="3">
        <f t="shared" si="5"/>
        <v>4.6943404109589026E-2</v>
      </c>
      <c r="I15" s="3">
        <f t="shared" si="5"/>
        <v>7.4778750000000005E-2</v>
      </c>
      <c r="J15" s="3">
        <f t="shared" si="5"/>
        <v>0.12603671917808221</v>
      </c>
      <c r="K15" s="3">
        <f t="shared" si="5"/>
        <v>0.15567749999999997</v>
      </c>
      <c r="L15" s="3">
        <f t="shared" si="5"/>
        <v>0.19488078082191773</v>
      </c>
      <c r="M15" s="3">
        <f t="shared" si="5"/>
        <v>0.25933500000000009</v>
      </c>
      <c r="N15" s="3">
        <f t="shared" si="5"/>
        <v>0.31766712328767099</v>
      </c>
      <c r="O15" s="3">
        <f t="shared" si="5"/>
        <v>0.35846624999999999</v>
      </c>
      <c r="P15" s="3">
        <f t="shared" si="5"/>
        <v>0.36554162671232904</v>
      </c>
      <c r="Q15" s="3">
        <f t="shared" si="5"/>
        <v>0.31683749999999988</v>
      </c>
      <c r="R15" s="3">
        <f t="shared" si="5"/>
        <v>0.28150375684931506</v>
      </c>
      <c r="S15" s="3">
        <f t="shared" si="5"/>
        <v>0.45154125000000001</v>
      </c>
      <c r="T15" s="3">
        <f t="shared" si="5"/>
        <v>0.93586624315068523</v>
      </c>
      <c r="U15" s="3">
        <f t="shared" si="5"/>
        <v>1.4577712499999995</v>
      </c>
      <c r="V15" s="3">
        <f t="shared" si="5"/>
        <v>1.9327527636986304</v>
      </c>
      <c r="W15" s="3">
        <f t="shared" si="5"/>
        <v>5.5368787499999996</v>
      </c>
      <c r="X15" s="3">
        <f t="shared" si="5"/>
        <v>10.639384736301372</v>
      </c>
      <c r="Y15" s="3">
        <f t="shared" si="5"/>
        <v>10.992005702694996</v>
      </c>
      <c r="Z15" s="3">
        <f t="shared" si="5"/>
        <v>8.7855209765979296</v>
      </c>
      <c r="AA15" s="3">
        <f t="shared" si="5"/>
        <v>10.915997979797986</v>
      </c>
      <c r="AB15" s="46">
        <f t="shared" si="5"/>
        <v>7.8726717171717056</v>
      </c>
      <c r="AC15" s="47">
        <f t="shared" si="5"/>
        <v>5.6318928282828296</v>
      </c>
      <c r="AD15" s="47">
        <f t="shared" si="5"/>
        <v>7.388835656565675</v>
      </c>
      <c r="AE15" s="47">
        <f t="shared" si="5"/>
        <v>17.268908888888873</v>
      </c>
      <c r="AF15" s="48">
        <f t="shared" si="5"/>
        <v>9.9939999999999998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0.55601354214642051</v>
      </c>
      <c r="G16">
        <f>$A16*($C16*F$4)+($B16-$A16)*(F$17)-($B16/($C16*F$4))*(F17^2)</f>
        <v>0.72828939825501993</v>
      </c>
      <c r="H16">
        <f t="shared" ref="H16:AF16" si="6">$A16*($C16*G$4)+($B16-$A16)*(G$17)-($B16/($C16*G$4))*(G17^2)</f>
        <v>0.94505273777901244</v>
      </c>
      <c r="I16">
        <f t="shared" si="6"/>
        <v>1.2240131937393139</v>
      </c>
      <c r="J16">
        <f t="shared" si="6"/>
        <v>1.5814485855570126</v>
      </c>
      <c r="K16">
        <f t="shared" si="6"/>
        <v>2.0465459757623909</v>
      </c>
      <c r="L16">
        <f t="shared" si="6"/>
        <v>2.6226878499042856</v>
      </c>
      <c r="M16">
        <f t="shared" si="6"/>
        <v>3.3692666816532042</v>
      </c>
      <c r="N16">
        <f t="shared" si="6"/>
        <v>4.3189872306887835</v>
      </c>
      <c r="O16">
        <f t="shared" si="6"/>
        <v>5.5338243878226372</v>
      </c>
      <c r="P16">
        <f t="shared" si="6"/>
        <v>7.0690930427789933</v>
      </c>
      <c r="Q16">
        <f t="shared" si="6"/>
        <v>9.0069235893839696</v>
      </c>
      <c r="R16">
        <f t="shared" si="6"/>
        <v>11.456388149180155</v>
      </c>
      <c r="S16">
        <f t="shared" si="6"/>
        <v>14.4975309294221</v>
      </c>
      <c r="T16">
        <f t="shared" si="6"/>
        <v>18.240912830450938</v>
      </c>
      <c r="U16">
        <f t="shared" si="6"/>
        <v>22.985144323967791</v>
      </c>
      <c r="V16">
        <f t="shared" si="6"/>
        <v>28.765293964107215</v>
      </c>
      <c r="W16">
        <f t="shared" si="6"/>
        <v>35.770851299333721</v>
      </c>
      <c r="X16">
        <f t="shared" si="6"/>
        <v>44.182852844502939</v>
      </c>
      <c r="Y16">
        <f t="shared" si="6"/>
        <v>54.102007212394099</v>
      </c>
      <c r="Z16">
        <f t="shared" si="6"/>
        <v>65.390903846449518</v>
      </c>
      <c r="AA16">
        <f t="shared" si="6"/>
        <v>78.23143773684987</v>
      </c>
      <c r="AB16" s="43">
        <f t="shared" si="6"/>
        <v>92.344331722635076</v>
      </c>
      <c r="AC16" s="44">
        <f t="shared" si="6"/>
        <v>107.63383251466965</v>
      </c>
      <c r="AD16" s="44">
        <f t="shared" si="6"/>
        <v>122.06275650028022</v>
      </c>
      <c r="AE16" s="44">
        <f t="shared" si="6"/>
        <v>133.82936059090741</v>
      </c>
      <c r="AF16" s="45">
        <f t="shared" si="6"/>
        <v>147.87978109772297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0.59551354214642049</v>
      </c>
      <c r="G17" s="6">
        <f>F17+G16</f>
        <v>1.3238029404014404</v>
      </c>
      <c r="H17" s="6">
        <f t="shared" ref="H17" si="7">G17+H16</f>
        <v>2.268855678180453</v>
      </c>
      <c r="I17" s="6">
        <f t="shared" ref="I17" si="8">H17+I16</f>
        <v>3.4928688719197671</v>
      </c>
      <c r="J17" s="6">
        <f t="shared" ref="J17" si="9">I17+J16</f>
        <v>5.0743174574767798</v>
      </c>
      <c r="K17" s="6">
        <f t="shared" ref="K17" si="10">J17+K16</f>
        <v>7.1208634332391707</v>
      </c>
      <c r="L17" s="6">
        <f t="shared" ref="L17" si="11">K17+L16</f>
        <v>9.7435512831434572</v>
      </c>
      <c r="M17" s="6">
        <f t="shared" ref="M17" si="12">L17+M16</f>
        <v>13.112817964796662</v>
      </c>
      <c r="N17" s="6">
        <f t="shared" ref="N17" si="13">M17+N16</f>
        <v>17.431805195485445</v>
      </c>
      <c r="O17" s="6">
        <f t="shared" ref="O17" si="14">N17+O16</f>
        <v>22.965629583308083</v>
      </c>
      <c r="P17" s="6">
        <f t="shared" ref="P17" si="15">O17+P16</f>
        <v>30.034722626087074</v>
      </c>
      <c r="Q17" s="6">
        <f t="shared" ref="Q17" si="16">P17+Q16</f>
        <v>39.041646215471047</v>
      </c>
      <c r="R17" s="6">
        <f t="shared" ref="R17" si="17">Q17+R16</f>
        <v>50.498034364651204</v>
      </c>
      <c r="S17" s="6">
        <f t="shared" ref="S17" si="18">R17+S16</f>
        <v>64.995565294073302</v>
      </c>
      <c r="T17" s="6">
        <f t="shared" ref="T17" si="19">S17+T16</f>
        <v>83.23647812452424</v>
      </c>
      <c r="U17" s="6">
        <f t="shared" ref="U17" si="20">T17+U16</f>
        <v>106.22162244849203</v>
      </c>
      <c r="V17" s="6">
        <f t="shared" ref="V17" si="21">U17+V16</f>
        <v>134.98691641259924</v>
      </c>
      <c r="W17" s="6">
        <f t="shared" ref="W17" si="22">V17+W16</f>
        <v>170.75776771193296</v>
      </c>
      <c r="X17" s="6">
        <f t="shared" ref="X17" si="23">W17+X16</f>
        <v>214.9406205564359</v>
      </c>
      <c r="Y17" s="6">
        <f t="shared" ref="Y17" si="24">X17+Y16</f>
        <v>269.04262776883002</v>
      </c>
      <c r="Z17" s="6">
        <f t="shared" ref="Z17" si="25">Y17+Z16</f>
        <v>334.43353161527955</v>
      </c>
      <c r="AA17" s="6">
        <f t="shared" ref="AA17" si="26">Z17+AA16</f>
        <v>412.66496935212945</v>
      </c>
      <c r="AB17" s="49">
        <f t="shared" ref="AB17" si="27">AA17+AB16</f>
        <v>505.00930107476449</v>
      </c>
      <c r="AC17" s="50">
        <f t="shared" ref="AC17" si="28">AB17+AC16</f>
        <v>612.64313358943411</v>
      </c>
      <c r="AD17" s="50">
        <f t="shared" ref="AD17" si="29">AC17+AD16</f>
        <v>734.70589008971433</v>
      </c>
      <c r="AE17" s="50">
        <f t="shared" ref="AE17" si="30">AD17+AE16</f>
        <v>868.53525068062174</v>
      </c>
      <c r="AF17" s="51">
        <f t="shared" ref="AF17" si="31">AE17+AF16</f>
        <v>1016.4150317783447</v>
      </c>
    </row>
    <row r="18" spans="1:32" x14ac:dyDescent="0.25">
      <c r="A18" s="16" t="s">
        <v>27</v>
      </c>
      <c r="B18" s="17">
        <f>AF17-$AF$3</f>
        <v>914.01703177834463</v>
      </c>
      <c r="C18" s="18">
        <f>((AF17-AA17)-($AF$3-$AA$3))</f>
        <v>555.59375333530613</v>
      </c>
      <c r="D18" s="4" t="s">
        <v>9</v>
      </c>
      <c r="E18" s="5">
        <f>SUM(F18:AA18)</f>
        <v>371771.03170940583</v>
      </c>
      <c r="F18">
        <f>(F3-F17)^2</f>
        <v>0.29269565278581672</v>
      </c>
      <c r="G18">
        <f t="shared" ref="G18:AF18" si="32">(G3-G17)^2</f>
        <v>1.5067564820245862</v>
      </c>
      <c r="H18">
        <f t="shared" si="32"/>
        <v>4.5182154411696329</v>
      </c>
      <c r="I18">
        <f>(I3-I17)^2</f>
        <v>10.724602385450453</v>
      </c>
      <c r="J18">
        <f t="shared" si="32"/>
        <v>22.375319349707755</v>
      </c>
      <c r="K18">
        <f t="shared" si="32"/>
        <v>43.839285858026074</v>
      </c>
      <c r="L18">
        <f t="shared" si="32"/>
        <v>81.883157367052291</v>
      </c>
      <c r="M18">
        <f t="shared" si="32"/>
        <v>147.83794859670385</v>
      </c>
      <c r="N18">
        <f t="shared" si="32"/>
        <v>261.15151692694752</v>
      </c>
      <c r="O18">
        <f t="shared" si="32"/>
        <v>455.2053187244793</v>
      </c>
      <c r="P18">
        <f t="shared" si="32"/>
        <v>786.19071529429061</v>
      </c>
      <c r="Q18">
        <f t="shared" si="32"/>
        <v>1349.0325691130117</v>
      </c>
      <c r="R18">
        <f t="shared" si="32"/>
        <v>2294.7992622362658</v>
      </c>
      <c r="S18">
        <f t="shared" si="32"/>
        <v>3837.8090403398387</v>
      </c>
      <c r="T18">
        <f t="shared" si="32"/>
        <v>6281.3707768657114</v>
      </c>
      <c r="U18">
        <f t="shared" si="32"/>
        <v>10157.106752831056</v>
      </c>
      <c r="V18">
        <f t="shared" si="32"/>
        <v>16285.59170860909</v>
      </c>
      <c r="W18">
        <f t="shared" si="32"/>
        <v>24916.302443810368</v>
      </c>
      <c r="X18">
        <f t="shared" si="32"/>
        <v>36631.071565441154</v>
      </c>
      <c r="Y18">
        <f t="shared" si="32"/>
        <v>54991.401783798356</v>
      </c>
      <c r="Z18">
        <f t="shared" si="32"/>
        <v>84743.773744426406</v>
      </c>
      <c r="AA18">
        <f t="shared" si="32"/>
        <v>128467.24652985594</v>
      </c>
      <c r="AB18" s="43">
        <f t="shared" si="32"/>
        <v>196155.92650330227</v>
      </c>
      <c r="AC18" s="44">
        <f t="shared" si="32"/>
        <v>296912.60780114768</v>
      </c>
      <c r="AD18" s="44">
        <f t="shared" si="32"/>
        <v>435033.63886527298</v>
      </c>
      <c r="AE18" s="44">
        <f t="shared" si="32"/>
        <v>602379.71828306606</v>
      </c>
      <c r="AF18" s="45">
        <f t="shared" si="32"/>
        <v>835427.13438089541</v>
      </c>
    </row>
    <row r="19" spans="1:32" ht="15.75" thickBot="1" x14ac:dyDescent="0.3">
      <c r="A19" s="19" t="s">
        <v>30</v>
      </c>
      <c r="B19" s="20">
        <f>(B18/$AF$3)*100</f>
        <v>892.61219142790344</v>
      </c>
      <c r="C19" s="21">
        <f>((C18)/($AF$3-$AA$3))*100</f>
        <v>1153.7299345065271</v>
      </c>
      <c r="D19" s="4" t="s">
        <v>10</v>
      </c>
      <c r="E19" s="5">
        <f>SUM(F19:AA19)</f>
        <v>1792.773851577607</v>
      </c>
      <c r="F19">
        <f>SQRT(F18)</f>
        <v>0.5410135421464205</v>
      </c>
      <c r="G19">
        <f t="shared" ref="G19" si="33">SQRT(G18)</f>
        <v>1.2275000945110295</v>
      </c>
      <c r="H19">
        <f t="shared" ref="H19" si="34">SQRT(H18)</f>
        <v>2.1256094281804532</v>
      </c>
      <c r="I19">
        <f t="shared" ref="I19" si="35">SQRT(I18)</f>
        <v>3.2748438719197672</v>
      </c>
      <c r="J19">
        <f t="shared" ref="J19" si="36">SQRT(J18)</f>
        <v>4.7302557382986974</v>
      </c>
      <c r="K19">
        <f t="shared" ref="K19" si="37">SQRT(K18)</f>
        <v>6.6211242140610889</v>
      </c>
      <c r="L19">
        <f t="shared" ref="L19" si="38">SQRT(L18)</f>
        <v>9.0489312831434567</v>
      </c>
      <c r="M19">
        <f t="shared" ref="M19" si="39">SQRT(M18)</f>
        <v>12.158862964796661</v>
      </c>
      <c r="N19">
        <f t="shared" ref="N19" si="40">SQRT(N18)</f>
        <v>16.160183072197775</v>
      </c>
      <c r="O19">
        <f t="shared" ref="O19" si="41">SQRT(O18)</f>
        <v>21.335541210020413</v>
      </c>
      <c r="P19">
        <f t="shared" ref="P19" si="42">SQRT(P18)</f>
        <v>28.039092626087076</v>
      </c>
      <c r="Q19">
        <f t="shared" ref="Q19" si="43">SQRT(Q18)</f>
        <v>36.729178715471051</v>
      </c>
      <c r="R19">
        <f t="shared" ref="R19" si="44">SQRT(R18)</f>
        <v>47.904063107801889</v>
      </c>
      <c r="S19">
        <f t="shared" ref="S19" si="45">SQRT(S18)</f>
        <v>61.950052787223989</v>
      </c>
      <c r="T19">
        <f t="shared" ref="T19" si="46">SQRT(T18)</f>
        <v>79.255099374524235</v>
      </c>
      <c r="U19">
        <f t="shared" ref="U19" si="47">SQRT(U18)</f>
        <v>100.78247244849203</v>
      </c>
      <c r="V19">
        <f t="shared" ref="V19" si="48">SQRT(V18)</f>
        <v>127.61501364890061</v>
      </c>
      <c r="W19">
        <f t="shared" ref="W19" si="49">SQRT(W18)</f>
        <v>157.84898619823431</v>
      </c>
      <c r="X19">
        <f t="shared" ref="X19" si="50">SQRT(X18)</f>
        <v>191.39245430643589</v>
      </c>
      <c r="Y19">
        <f t="shared" ref="Y19" si="51">SQRT(Y18)</f>
        <v>234.50245581613501</v>
      </c>
      <c r="Z19">
        <f t="shared" ref="Z19" si="52">SQRT(Z18)</f>
        <v>291.10783868598662</v>
      </c>
      <c r="AA19">
        <f t="shared" ref="AA19" si="53">SQRT(AA18)</f>
        <v>358.42327844303855</v>
      </c>
      <c r="AB19" s="43">
        <f t="shared" ref="AB19" si="54">SQRT(AB18)</f>
        <v>442.89493844850188</v>
      </c>
      <c r="AC19" s="44">
        <f t="shared" ref="AC19" si="55">SQRT(AC18)</f>
        <v>544.89687813488865</v>
      </c>
      <c r="AD19" s="44">
        <f t="shared" ref="AD19" si="56">SQRT(AD18)</f>
        <v>659.57079897860319</v>
      </c>
      <c r="AE19" s="44">
        <f t="shared" ref="AE19" si="57">SQRT(AE18)</f>
        <v>776.13125068062175</v>
      </c>
      <c r="AF19" s="45">
        <f t="shared" ref="AF19" si="58">SQRT(AF18)</f>
        <v>914.01703177834463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1.4999999999999999E-2</v>
      </c>
      <c r="G23" s="3">
        <f t="shared" ref="G23:AF23" si="59">G$3-F$3</f>
        <v>4.1802845890410965E-2</v>
      </c>
      <c r="H23" s="3">
        <f t="shared" si="59"/>
        <v>4.6943404109589026E-2</v>
      </c>
      <c r="I23" s="3">
        <f t="shared" si="59"/>
        <v>7.4778750000000005E-2</v>
      </c>
      <c r="J23" s="3">
        <f t="shared" si="59"/>
        <v>0.12603671917808221</v>
      </c>
      <c r="K23" s="3">
        <f t="shared" si="59"/>
        <v>0.15567749999999997</v>
      </c>
      <c r="L23" s="3">
        <f t="shared" si="59"/>
        <v>0.19488078082191773</v>
      </c>
      <c r="M23" s="3">
        <f t="shared" si="59"/>
        <v>0.25933500000000009</v>
      </c>
      <c r="N23" s="3">
        <f t="shared" si="59"/>
        <v>0.31766712328767099</v>
      </c>
      <c r="O23" s="3">
        <f t="shared" si="59"/>
        <v>0.35846624999999999</v>
      </c>
      <c r="P23" s="3">
        <f t="shared" si="59"/>
        <v>0.36554162671232904</v>
      </c>
      <c r="Q23" s="3">
        <f t="shared" si="59"/>
        <v>0.31683749999999988</v>
      </c>
      <c r="R23" s="3">
        <f t="shared" si="59"/>
        <v>0.28150375684931506</v>
      </c>
      <c r="S23" s="3">
        <f t="shared" si="59"/>
        <v>0.45154125000000001</v>
      </c>
      <c r="T23" s="3">
        <f t="shared" si="59"/>
        <v>0.93586624315068523</v>
      </c>
      <c r="U23" s="3">
        <f t="shared" si="59"/>
        <v>1.4577712499999995</v>
      </c>
      <c r="V23" s="3">
        <f t="shared" si="59"/>
        <v>1.9327527636986304</v>
      </c>
      <c r="W23" s="3">
        <f t="shared" si="59"/>
        <v>5.5368787499999996</v>
      </c>
      <c r="X23" s="3">
        <f t="shared" si="59"/>
        <v>10.639384736301372</v>
      </c>
      <c r="Y23" s="3">
        <f t="shared" si="59"/>
        <v>10.992005702694996</v>
      </c>
      <c r="Z23" s="3">
        <f t="shared" si="59"/>
        <v>8.7855209765979296</v>
      </c>
      <c r="AA23" s="3">
        <f t="shared" si="59"/>
        <v>10.915997979797986</v>
      </c>
      <c r="AB23" s="46">
        <f t="shared" si="59"/>
        <v>7.8726717171717056</v>
      </c>
      <c r="AC23" s="47">
        <f t="shared" si="59"/>
        <v>5.6318928282828296</v>
      </c>
      <c r="AD23" s="47">
        <f t="shared" si="59"/>
        <v>7.388835656565675</v>
      </c>
      <c r="AE23" s="47">
        <f t="shared" si="59"/>
        <v>17.268908888888873</v>
      </c>
      <c r="AF23" s="48">
        <f t="shared" si="59"/>
        <v>9.9939999999999998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3.7777430820541702</v>
      </c>
      <c r="G24">
        <f>$A24*($C24/($C24+F5))*F$4+($B24-$A24)*(F$25)-($B24/(($C24/($C24+F5))*F$4)*(F$25^2))</f>
        <v>4.9024814296435038</v>
      </c>
      <c r="H24">
        <f t="shared" ref="H24:AF24" si="60">$A24*($C24/($C24+G5))*G$4+($B24-$A24)*(G$25)-($B24/(($C24/($C24+G5))*G$4)*(G$25^2))</f>
        <v>5.4592742855753169</v>
      </c>
      <c r="I24">
        <f t="shared" si="60"/>
        <v>5.9366115712394532</v>
      </c>
      <c r="J24">
        <f t="shared" si="60"/>
        <v>6.4297840201552141</v>
      </c>
      <c r="K24">
        <f t="shared" si="60"/>
        <v>7.0348319829031372</v>
      </c>
      <c r="L24">
        <f t="shared" si="60"/>
        <v>7.5517845747276278</v>
      </c>
      <c r="M24">
        <f t="shared" si="60"/>
        <v>8.2010616143476707</v>
      </c>
      <c r="N24">
        <f t="shared" si="60"/>
        <v>8.9229458002758051</v>
      </c>
      <c r="O24">
        <f t="shared" si="60"/>
        <v>9.8010388166604852</v>
      </c>
      <c r="P24">
        <f t="shared" si="60"/>
        <v>10.729121318808732</v>
      </c>
      <c r="Q24">
        <f t="shared" si="60"/>
        <v>11.700982146765575</v>
      </c>
      <c r="R24">
        <f t="shared" si="60"/>
        <v>12.812996020908018</v>
      </c>
      <c r="S24">
        <f t="shared" si="60"/>
        <v>13.722268972896368</v>
      </c>
      <c r="T24">
        <f t="shared" si="60"/>
        <v>14.31654074200909</v>
      </c>
      <c r="U24">
        <f t="shared" si="60"/>
        <v>15.699247164955121</v>
      </c>
      <c r="V24">
        <f t="shared" si="60"/>
        <v>17.04940650064075</v>
      </c>
      <c r="W24">
        <f t="shared" si="60"/>
        <v>18.455858309224482</v>
      </c>
      <c r="X24">
        <f t="shared" si="60"/>
        <v>20.050758918532164</v>
      </c>
      <c r="Y24">
        <f t="shared" si="60"/>
        <v>22.448339114802351</v>
      </c>
      <c r="Z24">
        <f t="shared" si="60"/>
        <v>25.842990123472049</v>
      </c>
      <c r="AA24">
        <f t="shared" si="60"/>
        <v>29.79082193794402</v>
      </c>
      <c r="AB24" s="43">
        <f t="shared" si="60"/>
        <v>33.488456148665954</v>
      </c>
      <c r="AC24" s="44">
        <f t="shared" si="60"/>
        <v>37.812130989328047</v>
      </c>
      <c r="AD24" s="44">
        <f t="shared" si="60"/>
        <v>41.145490536714036</v>
      </c>
      <c r="AE24" s="44">
        <f t="shared" si="60"/>
        <v>43.460013980170572</v>
      </c>
      <c r="AF24" s="45">
        <f t="shared" si="60"/>
        <v>47.264668690174091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3.8172430820541701</v>
      </c>
      <c r="G25" s="6">
        <f t="shared" ref="G25:AF25" si="61">F$3+G24</f>
        <v>4.9569814296435037</v>
      </c>
      <c r="H25" s="6">
        <f t="shared" si="61"/>
        <v>5.5555771314657276</v>
      </c>
      <c r="I25" s="6">
        <f t="shared" si="61"/>
        <v>6.079857821239453</v>
      </c>
      <c r="J25" s="6">
        <f t="shared" si="61"/>
        <v>6.647809020155214</v>
      </c>
      <c r="K25" s="6">
        <f t="shared" si="61"/>
        <v>7.3788937020812195</v>
      </c>
      <c r="L25" s="6">
        <f t="shared" si="61"/>
        <v>8.0515237939057105</v>
      </c>
      <c r="M25" s="6">
        <f t="shared" si="61"/>
        <v>8.8956816143476711</v>
      </c>
      <c r="N25" s="6">
        <f t="shared" si="61"/>
        <v>9.8769008002758056</v>
      </c>
      <c r="O25" s="6">
        <f t="shared" si="61"/>
        <v>11.072660939948156</v>
      </c>
      <c r="P25" s="6">
        <f t="shared" si="61"/>
        <v>12.359209692096403</v>
      </c>
      <c r="Q25" s="6">
        <f t="shared" si="61"/>
        <v>13.696612146765576</v>
      </c>
      <c r="R25" s="6">
        <f t="shared" si="61"/>
        <v>15.125463520908019</v>
      </c>
      <c r="S25" s="6">
        <f t="shared" si="61"/>
        <v>16.316240229745681</v>
      </c>
      <c r="T25" s="6">
        <f t="shared" si="61"/>
        <v>17.362053248858405</v>
      </c>
      <c r="U25" s="6">
        <f t="shared" si="61"/>
        <v>19.680625914955122</v>
      </c>
      <c r="V25" s="6">
        <f t="shared" si="61"/>
        <v>22.488556500640748</v>
      </c>
      <c r="W25" s="6">
        <f t="shared" si="61"/>
        <v>25.82776107292311</v>
      </c>
      <c r="X25" s="6">
        <f t="shared" si="61"/>
        <v>32.959540432230796</v>
      </c>
      <c r="Y25" s="6">
        <f t="shared" si="61"/>
        <v>45.996505364802353</v>
      </c>
      <c r="Z25" s="6">
        <f t="shared" si="61"/>
        <v>60.383162076167046</v>
      </c>
      <c r="AA25" s="6">
        <f t="shared" si="61"/>
        <v>73.116514867236944</v>
      </c>
      <c r="AB25" s="49">
        <f t="shared" si="61"/>
        <v>87.730147057756867</v>
      </c>
      <c r="AC25" s="50">
        <f t="shared" si="61"/>
        <v>99.926493615590658</v>
      </c>
      <c r="AD25" s="50">
        <f t="shared" si="61"/>
        <v>108.89174599125948</v>
      </c>
      <c r="AE25" s="50">
        <f t="shared" si="61"/>
        <v>118.5951050912817</v>
      </c>
      <c r="AF25" s="51">
        <f t="shared" si="61"/>
        <v>139.66866869017409</v>
      </c>
    </row>
    <row r="26" spans="1:32" x14ac:dyDescent="0.25">
      <c r="A26" s="16" t="s">
        <v>27</v>
      </c>
      <c r="B26" s="17">
        <f>AF25-$AF$3</f>
        <v>37.270668690174091</v>
      </c>
      <c r="C26" s="18">
        <f>((AF25-AA25)-($AF$3-$AA$3))</f>
        <v>18.39584473202806</v>
      </c>
      <c r="D26" s="4" t="s">
        <v>9</v>
      </c>
      <c r="E26" s="5">
        <f>SUM(F26:AA26)</f>
        <v>2683.3730484221851</v>
      </c>
      <c r="F26">
        <f>(F3-F25)^2</f>
        <v>14.158235501546514</v>
      </c>
      <c r="G26">
        <f t="shared" ref="G26:AF26" si="62">(G3-G25)^2</f>
        <v>23.626196294555974</v>
      </c>
      <c r="H26">
        <f t="shared" si="62"/>
        <v>29.293325570467584</v>
      </c>
      <c r="I26">
        <f t="shared" si="62"/>
        <v>34.361084024160085</v>
      </c>
      <c r="J26">
        <f t="shared" si="62"/>
        <v>39.73723003457647</v>
      </c>
      <c r="K26">
        <f t="shared" si="62"/>
        <v>47.322766399646333</v>
      </c>
      <c r="L26">
        <f t="shared" si="62"/>
        <v>54.124033432784245</v>
      </c>
      <c r="M26">
        <f t="shared" si="62"/>
        <v>63.071021617038127</v>
      </c>
      <c r="N26">
        <f t="shared" si="62"/>
        <v>74.050821108626664</v>
      </c>
      <c r="O26">
        <f t="shared" si="62"/>
        <v>89.162176676649167</v>
      </c>
      <c r="P26">
        <f t="shared" si="62"/>
        <v>107.40378403443297</v>
      </c>
      <c r="Q26">
        <f t="shared" si="62"/>
        <v>129.5987493384813</v>
      </c>
      <c r="R26">
        <f t="shared" si="62"/>
        <v>157.03829836416315</v>
      </c>
      <c r="S26">
        <f t="shared" si="62"/>
        <v>176.11221429525017</v>
      </c>
      <c r="T26">
        <f t="shared" si="62"/>
        <v>179.0424500443996</v>
      </c>
      <c r="U26">
        <f t="shared" si="62"/>
        <v>202.81963623624685</v>
      </c>
      <c r="V26">
        <f t="shared" si="62"/>
        <v>228.51322020260608</v>
      </c>
      <c r="W26">
        <f t="shared" si="62"/>
        <v>166.90003285165994</v>
      </c>
      <c r="X26">
        <f t="shared" si="62"/>
        <v>88.573963997960348</v>
      </c>
      <c r="Y26">
        <f t="shared" si="62"/>
        <v>131.24757524936734</v>
      </c>
      <c r="Z26">
        <f t="shared" si="62"/>
        <v>290.95725369656247</v>
      </c>
      <c r="AA26">
        <f t="shared" si="62"/>
        <v>356.25897945100343</v>
      </c>
      <c r="AB26" s="43">
        <f t="shared" si="62"/>
        <v>656.1684120407831</v>
      </c>
      <c r="AC26" s="44">
        <f t="shared" si="62"/>
        <v>1035.5677281015903</v>
      </c>
      <c r="AD26" s="44">
        <f t="shared" si="62"/>
        <v>1139.5117486974441</v>
      </c>
      <c r="AE26" s="44">
        <f t="shared" si="62"/>
        <v>685.97398590256216</v>
      </c>
      <c r="AF26" s="45">
        <f t="shared" si="62"/>
        <v>1389.1027446127232</v>
      </c>
    </row>
    <row r="27" spans="1:32" ht="15.75" thickBot="1" x14ac:dyDescent="0.3">
      <c r="A27" s="19" t="s">
        <v>30</v>
      </c>
      <c r="B27" s="20">
        <f>(B26/$AF$3)*100</f>
        <v>36.397848288222519</v>
      </c>
      <c r="C27" s="21">
        <f>((C26)/($AF$3-$AA$3))*100</f>
        <v>38.200279629613092</v>
      </c>
      <c r="D27" s="4" t="s">
        <v>10</v>
      </c>
      <c r="E27" s="5">
        <f>SUM(F27:AA27)</f>
        <v>226.43469753945021</v>
      </c>
      <c r="F27">
        <f>SQRT(F26)</f>
        <v>3.7627430820541701</v>
      </c>
      <c r="G27">
        <f t="shared" ref="G27" si="63">SQRT(G26)</f>
        <v>4.860678583753093</v>
      </c>
      <c r="H27">
        <f t="shared" ref="H27" si="64">SQRT(H26)</f>
        <v>5.4123308814657278</v>
      </c>
      <c r="I27">
        <f t="shared" ref="I27" si="65">SQRT(I26)</f>
        <v>5.861832821239453</v>
      </c>
      <c r="J27">
        <f t="shared" ref="J27" si="66">SQRT(J26)</f>
        <v>6.3037473009771317</v>
      </c>
      <c r="K27">
        <f t="shared" ref="K27" si="67">SQRT(K26)</f>
        <v>6.8791544829031377</v>
      </c>
      <c r="L27">
        <f t="shared" ref="L27" si="68">SQRT(L26)</f>
        <v>7.3569037939057109</v>
      </c>
      <c r="M27">
        <f t="shared" ref="M27" si="69">SQRT(M26)</f>
        <v>7.9417266143476715</v>
      </c>
      <c r="N27">
        <f t="shared" ref="N27" si="70">SQRT(N26)</f>
        <v>8.6052786769881351</v>
      </c>
      <c r="O27">
        <f t="shared" ref="O27" si="71">SQRT(O26)</f>
        <v>9.4425725666604841</v>
      </c>
      <c r="P27">
        <f t="shared" ref="P27" si="72">SQRT(P26)</f>
        <v>10.363579692096403</v>
      </c>
      <c r="Q27">
        <f t="shared" ref="Q27" si="73">SQRT(Q26)</f>
        <v>11.384144646765575</v>
      </c>
      <c r="R27">
        <f t="shared" ref="R27" si="74">SQRT(R26)</f>
        <v>12.531492264058704</v>
      </c>
      <c r="S27">
        <f t="shared" ref="S27" si="75">SQRT(S26)</f>
        <v>13.270727722896366</v>
      </c>
      <c r="T27">
        <f t="shared" ref="T27" si="76">SQRT(T26)</f>
        <v>13.380674498858404</v>
      </c>
      <c r="U27">
        <f t="shared" ref="U27" si="77">SQRT(U26)</f>
        <v>14.241475914955123</v>
      </c>
      <c r="V27">
        <f t="shared" ref="V27" si="78">SQRT(V26)</f>
        <v>15.116653736942117</v>
      </c>
      <c r="W27">
        <f t="shared" ref="W27" si="79">SQRT(W26)</f>
        <v>12.91897955922448</v>
      </c>
      <c r="X27">
        <f t="shared" ref="X27" si="80">SQRT(X26)</f>
        <v>9.4113741822307944</v>
      </c>
      <c r="Y27">
        <f t="shared" ref="Y27" si="81">SQRT(Y26)</f>
        <v>11.456333412107355</v>
      </c>
      <c r="Z27">
        <f t="shared" ref="Z27" si="82">SQRT(Z26)</f>
        <v>17.057469146874119</v>
      </c>
      <c r="AA27">
        <f t="shared" ref="AA27" si="83">SQRT(AA26)</f>
        <v>18.874823958146031</v>
      </c>
      <c r="AB27" s="43">
        <f t="shared" ref="AB27" si="84">SQRT(AB26)</f>
        <v>25.615784431494248</v>
      </c>
      <c r="AC27" s="44">
        <f t="shared" ref="AC27" si="85">SQRT(AC26)</f>
        <v>32.18023816104521</v>
      </c>
      <c r="AD27" s="44">
        <f t="shared" ref="AD27" si="86">SQRT(AD26)</f>
        <v>33.756654880148361</v>
      </c>
      <c r="AE27" s="44">
        <f t="shared" ref="AE27" si="87">SQRT(AE26)</f>
        <v>26.191105091281699</v>
      </c>
      <c r="AF27" s="45">
        <f t="shared" ref="AF27" si="88">SQRT(AF26)</f>
        <v>37.270668690174091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10.311034457410022</v>
      </c>
      <c r="G34" s="12">
        <f t="shared" ref="G34:AF34" si="90">$E$3+$C33*(1/(1+EXP(-$A33*(G32-$B33))))</f>
        <v>13.357593128302959</v>
      </c>
      <c r="H34" s="12">
        <f t="shared" si="90"/>
        <v>17.299855785759007</v>
      </c>
      <c r="I34" s="12">
        <f t="shared" si="90"/>
        <v>22.395805568641304</v>
      </c>
      <c r="J34" s="12">
        <f t="shared" si="90"/>
        <v>28.974122842952205</v>
      </c>
      <c r="K34" s="12">
        <f t="shared" si="90"/>
        <v>37.451141443317169</v>
      </c>
      <c r="L34" s="12">
        <f t="shared" si="90"/>
        <v>48.350240461848379</v>
      </c>
      <c r="M34" s="12">
        <f t="shared" si="90"/>
        <v>62.322844583391131</v>
      </c>
      <c r="N34" s="12">
        <f t="shared" si="90"/>
        <v>80.16915947104296</v>
      </c>
      <c r="O34" s="12">
        <f t="shared" si="90"/>
        <v>102.85512979784524</v>
      </c>
      <c r="P34" s="12">
        <f t="shared" si="90"/>
        <v>131.5197487991183</v>
      </c>
      <c r="Q34" s="12">
        <f t="shared" si="90"/>
        <v>167.46381001542147</v>
      </c>
      <c r="R34" s="12">
        <f t="shared" si="90"/>
        <v>212.10792692942817</v>
      </c>
      <c r="S34" s="12">
        <f t="shared" si="90"/>
        <v>266.90537846177494</v>
      </c>
      <c r="T34" s="12">
        <f t="shared" si="90"/>
        <v>333.1964078173504</v>
      </c>
      <c r="U34" s="12">
        <f t="shared" si="90"/>
        <v>411.99840025327768</v>
      </c>
      <c r="V34" s="12">
        <f t="shared" si="90"/>
        <v>503.7441437319103</v>
      </c>
      <c r="W34" s="12">
        <f t="shared" si="90"/>
        <v>608.00826741816388</v>
      </c>
      <c r="X34" s="12">
        <f t="shared" si="90"/>
        <v>723.29277392706342</v>
      </c>
      <c r="Y34" s="12">
        <f t="shared" si="90"/>
        <v>846.95976501759503</v>
      </c>
      <c r="Z34" s="12">
        <f t="shared" si="90"/>
        <v>975.38264865968802</v>
      </c>
      <c r="AA34" s="12">
        <f t="shared" si="90"/>
        <v>1104.3274440689031</v>
      </c>
      <c r="AB34" s="52">
        <f t="shared" si="90"/>
        <v>1229.4914754549379</v>
      </c>
      <c r="AC34" s="53">
        <f t="shared" si="90"/>
        <v>1347.0605763267738</v>
      </c>
      <c r="AD34" s="53">
        <f t="shared" si="90"/>
        <v>1454.1377697112016</v>
      </c>
      <c r="AE34" s="53">
        <f t="shared" si="90"/>
        <v>1548.951428626611</v>
      </c>
      <c r="AF34" s="54">
        <f t="shared" si="90"/>
        <v>1630.8352919959109</v>
      </c>
    </row>
    <row r="35" spans="1:32" x14ac:dyDescent="0.25">
      <c r="A35" s="16" t="s">
        <v>27</v>
      </c>
      <c r="B35" s="17">
        <f>AF34-$AF$3</f>
        <v>1528.437291995911</v>
      </c>
      <c r="C35" s="18">
        <f>((AF34-AA34)-($AF$3-$AA$3))</f>
        <v>478.35153883609871</v>
      </c>
      <c r="D35" s="4" t="s">
        <v>9</v>
      </c>
      <c r="E35" s="5">
        <f>SUM(F35:AA35)</f>
        <v>4178610.594938301</v>
      </c>
      <c r="F35" s="3">
        <f>(F34-F$3)^2</f>
        <v>105.19649907603907</v>
      </c>
      <c r="G35" s="3">
        <f t="shared" ref="G35:AF35" si="91">(G34-G$3)^2</f>
        <v>175.86181995440947</v>
      </c>
      <c r="H35" s="3">
        <f t="shared" si="91"/>
        <v>294.34925076249687</v>
      </c>
      <c r="I35" s="3">
        <f t="shared" si="91"/>
        <v>491.85395095080378</v>
      </c>
      <c r="J35" s="3">
        <f t="shared" si="91"/>
        <v>819.68039995104243</v>
      </c>
      <c r="K35" s="3">
        <f t="shared" si="91"/>
        <v>1365.4061263301112</v>
      </c>
      <c r="L35" s="3">
        <f t="shared" si="91"/>
        <v>2271.0581616037421</v>
      </c>
      <c r="M35" s="3">
        <f t="shared" si="91"/>
        <v>3766.1406086984525</v>
      </c>
      <c r="N35" s="3">
        <f t="shared" si="91"/>
        <v>6224.8213995404403</v>
      </c>
      <c r="O35" s="3">
        <f t="shared" si="91"/>
        <v>10246.509011403394</v>
      </c>
      <c r="P35" s="3">
        <f t="shared" si="91"/>
        <v>16776.497350688111</v>
      </c>
      <c r="Q35" s="3">
        <f t="shared" si="91"/>
        <v>27274.965934646061</v>
      </c>
      <c r="R35" s="3">
        <f t="shared" si="91"/>
        <v>43896.097621571331</v>
      </c>
      <c r="S35" s="3">
        <f t="shared" si="91"/>
        <v>69622.028861751314</v>
      </c>
      <c r="T35" s="3">
        <f t="shared" si="91"/>
        <v>108382.53536381639</v>
      </c>
      <c r="U35" s="3">
        <f t="shared" si="91"/>
        <v>165290.42396650728</v>
      </c>
      <c r="V35" s="3">
        <f t="shared" si="91"/>
        <v>246385.40160380438</v>
      </c>
      <c r="W35" s="3">
        <f t="shared" si="91"/>
        <v>354143.39812375885</v>
      </c>
      <c r="X35" s="3">
        <f t="shared" si="91"/>
        <v>489642.51597312739</v>
      </c>
      <c r="Y35" s="3">
        <f t="shared" si="91"/>
        <v>660025.59519573778</v>
      </c>
      <c r="Z35" s="3">
        <f t="shared" si="91"/>
        <v>868730.16872541164</v>
      </c>
      <c r="AA35" s="3">
        <f t="shared" si="91"/>
        <v>1102680.0889892098</v>
      </c>
      <c r="AB35" s="46">
        <f t="shared" si="91"/>
        <v>1362769.3235562136</v>
      </c>
      <c r="AC35" s="47">
        <f t="shared" si="91"/>
        <v>1636645.1315887708</v>
      </c>
      <c r="AD35" s="47">
        <f t="shared" si="91"/>
        <v>1901648.3875862246</v>
      </c>
      <c r="AE35" s="47">
        <f t="shared" si="91"/>
        <v>2121530.4118387923</v>
      </c>
      <c r="AF35" s="48">
        <f t="shared" si="91"/>
        <v>2336120.5555637935</v>
      </c>
    </row>
    <row r="36" spans="1:32" ht="15.75" thickBot="1" x14ac:dyDescent="0.3">
      <c r="A36" s="19" t="s">
        <v>30</v>
      </c>
      <c r="B36" s="20">
        <f>(B35/$AF$3)*100</f>
        <v>1492.6436961619474</v>
      </c>
      <c r="C36" s="21">
        <f>((C35)/($AF$3-$AA$3))*100</f>
        <v>993.33098376179669</v>
      </c>
      <c r="D36" s="4" t="s">
        <v>10</v>
      </c>
      <c r="E36" s="5">
        <f>SUM(F36:AA36)</f>
        <v>6507.1829657772087</v>
      </c>
      <c r="F36">
        <f>SQRT(F35)</f>
        <v>10.256534457410021</v>
      </c>
      <c r="G36">
        <f t="shared" ref="G36:AF36" si="92">SQRT(G35)</f>
        <v>13.261290282412547</v>
      </c>
      <c r="H36">
        <f t="shared" si="92"/>
        <v>17.156609535759006</v>
      </c>
      <c r="I36">
        <f t="shared" si="92"/>
        <v>22.177780568641303</v>
      </c>
      <c r="J36">
        <f t="shared" si="92"/>
        <v>28.630061123774123</v>
      </c>
      <c r="K36">
        <f t="shared" si="92"/>
        <v>36.951402224139088</v>
      </c>
      <c r="L36">
        <f t="shared" si="92"/>
        <v>47.655620461848379</v>
      </c>
      <c r="M36">
        <f t="shared" si="92"/>
        <v>61.36888958339113</v>
      </c>
      <c r="N36">
        <f t="shared" si="92"/>
        <v>78.897537347755289</v>
      </c>
      <c r="O36">
        <f t="shared" si="92"/>
        <v>101.22504142455756</v>
      </c>
      <c r="P36">
        <f t="shared" si="92"/>
        <v>129.5241187991183</v>
      </c>
      <c r="Q36">
        <f t="shared" si="92"/>
        <v>165.15134251542148</v>
      </c>
      <c r="R36">
        <f t="shared" si="92"/>
        <v>209.51395567257885</v>
      </c>
      <c r="S36">
        <f t="shared" si="92"/>
        <v>263.85986595492562</v>
      </c>
      <c r="T36">
        <f t="shared" si="92"/>
        <v>329.21502906735043</v>
      </c>
      <c r="U36">
        <f t="shared" si="92"/>
        <v>406.5592502532777</v>
      </c>
      <c r="V36">
        <f t="shared" si="92"/>
        <v>496.37224096821166</v>
      </c>
      <c r="W36">
        <f t="shared" si="92"/>
        <v>595.09948590446527</v>
      </c>
      <c r="X36">
        <f t="shared" si="92"/>
        <v>699.74460767706341</v>
      </c>
      <c r="Y36">
        <f t="shared" si="92"/>
        <v>812.41959306490003</v>
      </c>
      <c r="Z36">
        <f t="shared" si="92"/>
        <v>932.05695573039509</v>
      </c>
      <c r="AA36">
        <f t="shared" si="92"/>
        <v>1050.0857531598122</v>
      </c>
      <c r="AB36" s="43">
        <f t="shared" si="92"/>
        <v>1167.3771128286753</v>
      </c>
      <c r="AC36" s="44">
        <f t="shared" si="92"/>
        <v>1279.3143208722283</v>
      </c>
      <c r="AD36" s="44">
        <f t="shared" si="92"/>
        <v>1379.0026786000906</v>
      </c>
      <c r="AE36" s="44">
        <f t="shared" si="92"/>
        <v>1456.547428626611</v>
      </c>
      <c r="AF36" s="45">
        <f t="shared" si="92"/>
        <v>1528.437291995911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52.564503511872971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102.52345105404447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10.004216730557861</v>
      </c>
      <c r="G44" s="12">
        <f>$E$3+$C43*F4*(1/(1+EXP(-$A43*(G42-$B43))))</f>
        <v>12.998074377795911</v>
      </c>
      <c r="H44" s="12">
        <f t="shared" ref="H44:AF44" si="118">$E$3+$C43*G4*(1/(1+EXP(-$A43*(H42-$B43))))</f>
        <v>16.765729871424249</v>
      </c>
      <c r="I44" s="12">
        <f t="shared" si="118"/>
        <v>21.674875376936772</v>
      </c>
      <c r="J44" s="12">
        <f t="shared" si="118"/>
        <v>28.037169727071635</v>
      </c>
      <c r="K44" s="12">
        <f>$E$3+$C43*J4*(1/(1+EXP(-$A43*(K42-$B43))))</f>
        <v>36.721018217872022</v>
      </c>
      <c r="L44" s="12">
        <f t="shared" si="118"/>
        <v>46.749939171332024</v>
      </c>
      <c r="M44" s="12">
        <f t="shared" si="118"/>
        <v>60.580272735901197</v>
      </c>
      <c r="N44" s="12">
        <f t="shared" si="118"/>
        <v>78.306187939720218</v>
      </c>
      <c r="O44" s="12">
        <f t="shared" si="118"/>
        <v>102.08259164406645</v>
      </c>
      <c r="P44" s="12">
        <f t="shared" si="118"/>
        <v>131.77408598197204</v>
      </c>
      <c r="Q44" s="12">
        <f t="shared" si="118"/>
        <v>168.84233531733298</v>
      </c>
      <c r="R44" s="12">
        <f t="shared" si="118"/>
        <v>216.89981245231607</v>
      </c>
      <c r="S44" s="12">
        <f t="shared" si="118"/>
        <v>269.46431596418904</v>
      </c>
      <c r="T44" s="12">
        <f t="shared" si="118"/>
        <v>323.52979624351315</v>
      </c>
      <c r="U44" s="12">
        <f t="shared" si="118"/>
        <v>413.02916915671517</v>
      </c>
      <c r="V44" s="12">
        <f t="shared" si="118"/>
        <v>505.85223993282261</v>
      </c>
      <c r="W44" s="12">
        <f t="shared" si="118"/>
        <v>608.37569098686708</v>
      </c>
      <c r="X44" s="12">
        <f t="shared" si="118"/>
        <v>724.69924949177437</v>
      </c>
      <c r="Y44" s="12">
        <f t="shared" si="118"/>
        <v>850.32095916417188</v>
      </c>
      <c r="Z44" s="12">
        <f t="shared" si="118"/>
        <v>968.77267981339139</v>
      </c>
      <c r="AA44" s="12">
        <f t="shared" si="118"/>
        <v>1106.6952327252825</v>
      </c>
      <c r="AB44" s="52">
        <f t="shared" si="118"/>
        <v>1251.6494425365665</v>
      </c>
      <c r="AC44" s="53">
        <f t="shared" si="118"/>
        <v>1412.1254994378496</v>
      </c>
      <c r="AD44" s="53">
        <f t="shared" si="118"/>
        <v>1532.7092870532706</v>
      </c>
      <c r="AE44" s="53">
        <f t="shared" si="118"/>
        <v>1617.4208425636102</v>
      </c>
      <c r="AF44" s="54">
        <f t="shared" si="118"/>
        <v>1794.0210725091176</v>
      </c>
    </row>
    <row r="45" spans="1:32" x14ac:dyDescent="0.25">
      <c r="A45" s="16" t="s">
        <v>27</v>
      </c>
      <c r="B45" s="17">
        <f>AF44-$AF$3</f>
        <v>1691.6230725091177</v>
      </c>
      <c r="C45" s="18">
        <f>((AF44-AA44)-($AF$3-$AA$3))</f>
        <v>639.16953069292606</v>
      </c>
      <c r="D45" s="4" t="s">
        <v>9</v>
      </c>
      <c r="E45" s="5">
        <f>SUM(F45:AA45)</f>
        <v>4178789.1012873724</v>
      </c>
      <c r="F45" s="3">
        <f>(F44-F$3)^2</f>
        <v>98.996863018342992</v>
      </c>
      <c r="G45" s="3">
        <f t="shared" ref="G45" si="119">(G44-G$3)^2</f>
        <v>166.45570866148717</v>
      </c>
      <c r="H45" s="3">
        <f t="shared" ref="H45" si="120">(H44-H$3)^2</f>
        <v>276.30696174451737</v>
      </c>
      <c r="I45" s="3">
        <f t="shared" ref="I45" si="121">(I44-I$3)^2</f>
        <v>460.39642809825165</v>
      </c>
      <c r="J45" s="3">
        <f t="shared" ref="J45" si="122">(J44-J$3)^2</f>
        <v>766.90823113685803</v>
      </c>
      <c r="K45" s="3">
        <f t="shared" ref="K45" si="123">(K44-K$3)^2</f>
        <v>1311.9810523012266</v>
      </c>
      <c r="L45" s="3">
        <f t="shared" ref="L45" si="124">(L44-L$3)^2</f>
        <v>2121.0924239732631</v>
      </c>
      <c r="M45" s="3">
        <f t="shared" ref="M45" si="125">(M44-M$3)^2</f>
        <v>3555.2977667426458</v>
      </c>
      <c r="N45" s="3">
        <f t="shared" ref="N45" si="126">(N44-N$3)^2</f>
        <v>5934.3243305262777</v>
      </c>
      <c r="O45" s="3">
        <f t="shared" ref="O45" si="127">(O44-O$3)^2</f>
        <v>10090.70541336582</v>
      </c>
      <c r="P45" s="3">
        <f t="shared" ref="P45" si="128">(P44-P$3)^2</f>
        <v>16842.447637064652</v>
      </c>
      <c r="Q45" s="3">
        <f t="shared" ref="Q45" si="129">(Q44-Q$3)^2</f>
        <v>27732.196875258396</v>
      </c>
      <c r="R45" s="3">
        <f t="shared" ref="R45" si="130">(R44-R$3)^2</f>
        <v>45926.993570496619</v>
      </c>
      <c r="S45" s="3">
        <f t="shared" ref="S45" si="131">(S44-S$3)^2</f>
        <v>70978.978835640606</v>
      </c>
      <c r="T45" s="3">
        <f t="shared" ref="T45" si="132">(T44-T$3)^2</f>
        <v>102111.19112260859</v>
      </c>
      <c r="U45" s="3">
        <f t="shared" ref="U45" si="133">(U44-U$3)^2</f>
        <v>166129.62371617145</v>
      </c>
      <c r="V45" s="3">
        <f t="shared" ref="V45" si="134">(V44-V$3)^2</f>
        <v>248482.64654424353</v>
      </c>
      <c r="W45" s="3">
        <f t="shared" ref="W45" si="135">(W44-W$3)^2</f>
        <v>354580.84027752659</v>
      </c>
      <c r="X45" s="3">
        <f t="shared" ref="X45" si="136">(X44-X$3)^2</f>
        <v>491612.84153111361</v>
      </c>
      <c r="Y45" s="3">
        <f t="shared" ref="Y45" si="137">(Y44-Y$3)^2</f>
        <v>665498.29278337688</v>
      </c>
      <c r="Z45" s="3">
        <f t="shared" ref="Z45" si="138">(Z44-Z$3)^2</f>
        <v>856452.12553285668</v>
      </c>
      <c r="AA45" s="3">
        <f t="shared" ref="AA45" si="139">(AA44-AA$3)^2</f>
        <v>1107658.4576814461</v>
      </c>
      <c r="AB45" s="46">
        <f t="shared" ref="AB45" si="140">(AB44-AB$3)^2</f>
        <v>1414993.7063372131</v>
      </c>
      <c r="AC45" s="47">
        <f t="shared" ref="AC45" si="141">(AC44-AC$3)^2</f>
        <v>1807355.5516531204</v>
      </c>
      <c r="AD45" s="47">
        <f t="shared" ref="AD45" si="142">(AD44-AD$3)^2</f>
        <v>2124522.5366764329</v>
      </c>
      <c r="AE45" s="47">
        <f t="shared" ref="AE45" si="143">(AE44-AE$3)^2</f>
        <v>2325676.3701026831</v>
      </c>
      <c r="AF45" s="48">
        <f t="shared" ref="AF45" si="144">(AF44-AF$3)^2</f>
        <v>2861588.619445188</v>
      </c>
    </row>
    <row r="46" spans="1:32" ht="15.75" thickBot="1" x14ac:dyDescent="0.3">
      <c r="A46" s="19" t="s">
        <v>30</v>
      </c>
      <c r="B46" s="20">
        <f>(B45/$AF$3)*100</f>
        <v>1652.0079225269221</v>
      </c>
      <c r="C46" s="21">
        <f>((C45)/($AF$3-$AA$3))*100</f>
        <v>1327.2809788771542</v>
      </c>
      <c r="D46" s="4" t="s">
        <v>10</v>
      </c>
      <c r="E46" s="5">
        <f>SUM(F46:AA46)</f>
        <v>6500.9649661600306</v>
      </c>
      <c r="F46">
        <f>SQRT(F45)</f>
        <v>9.94971673055786</v>
      </c>
      <c r="G46">
        <f t="shared" ref="G46" si="145">SQRT(G45)</f>
        <v>12.901771531905499</v>
      </c>
      <c r="H46">
        <f t="shared" ref="H46" si="146">SQRT(H45)</f>
        <v>16.622483621424248</v>
      </c>
      <c r="I46">
        <f t="shared" ref="I46" si="147">SQRT(I45)</f>
        <v>21.456850376936771</v>
      </c>
      <c r="J46">
        <f t="shared" ref="J46" si="148">SQRT(J45)</f>
        <v>27.693108007893553</v>
      </c>
      <c r="K46">
        <f t="shared" ref="K46" si="149">SQRT(K45)</f>
        <v>36.22127899869394</v>
      </c>
      <c r="L46">
        <f t="shared" ref="L46" si="150">SQRT(L45)</f>
        <v>46.055319171332023</v>
      </c>
      <c r="M46">
        <f t="shared" ref="M46" si="151">SQRT(M45)</f>
        <v>59.626317735901196</v>
      </c>
      <c r="N46">
        <f t="shared" ref="N46" si="152">SQRT(N45)</f>
        <v>77.034565816432547</v>
      </c>
      <c r="O46">
        <f t="shared" ref="O46" si="153">SQRT(O45)</f>
        <v>100.45250327077878</v>
      </c>
      <c r="P46">
        <f t="shared" ref="P46" si="154">SQRT(P45)</f>
        <v>129.77845598197203</v>
      </c>
      <c r="Q46">
        <f t="shared" ref="Q46" si="155">SQRT(Q45)</f>
        <v>166.52986781733298</v>
      </c>
      <c r="R46">
        <f t="shared" ref="R46" si="156">SQRT(R45)</f>
        <v>214.30584119546677</v>
      </c>
      <c r="S46">
        <f t="shared" ref="S46" si="157">SQRT(S45)</f>
        <v>266.41880345733972</v>
      </c>
      <c r="T46">
        <f t="shared" ref="T46" si="158">SQRT(T45)</f>
        <v>319.54841749351317</v>
      </c>
      <c r="U46">
        <f t="shared" ref="U46" si="159">SQRT(U45)</f>
        <v>407.59001915671519</v>
      </c>
      <c r="V46">
        <f t="shared" ref="V46" si="160">SQRT(V45)</f>
        <v>498.48033716912397</v>
      </c>
      <c r="W46">
        <f t="shared" ref="W46" si="161">SQRT(W45)</f>
        <v>595.46690947316847</v>
      </c>
      <c r="X46">
        <f t="shared" ref="X46" si="162">SQRT(X45)</f>
        <v>701.15108324177436</v>
      </c>
      <c r="Y46">
        <f t="shared" ref="Y46" si="163">SQRT(Y45)</f>
        <v>815.78078721147688</v>
      </c>
      <c r="Z46">
        <f t="shared" ref="Z46" si="164">SQRT(Z45)</f>
        <v>925.44698688409846</v>
      </c>
      <c r="AA46">
        <f t="shared" ref="AA46" si="165">SQRT(AA45)</f>
        <v>1052.4535418161915</v>
      </c>
      <c r="AB46" s="43">
        <f t="shared" ref="AB46" si="166">SQRT(AB45)</f>
        <v>1189.5350799103039</v>
      </c>
      <c r="AC46" s="44">
        <f t="shared" ref="AC46" si="167">SQRT(AC45)</f>
        <v>1344.3792439833041</v>
      </c>
      <c r="AD46" s="44">
        <f t="shared" ref="AD46" si="168">SQRT(AD45)</f>
        <v>1457.5741959421596</v>
      </c>
      <c r="AE46" s="44">
        <f t="shared" ref="AE46" si="169">SQRT(AE45)</f>
        <v>1525.0168425636102</v>
      </c>
      <c r="AF46" s="45">
        <f t="shared" ref="AF46" si="170">SQRT(AF45)</f>
        <v>1691.6230725091177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53.338186326371471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101.30213359705488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8.3495805600049113</v>
      </c>
      <c r="G54" s="12">
        <f t="shared" ref="G54:AF54" si="196">$E$3+($C53/($C53+F5))*F4*(1/(1+EXP(-$A53*(G52-$B53))))</f>
        <v>11.118994904627167</v>
      </c>
      <c r="H54" s="12">
        <f t="shared" si="196"/>
        <v>14.682710877016017</v>
      </c>
      <c r="I54" s="12">
        <f t="shared" si="196"/>
        <v>19.407154213762073</v>
      </c>
      <c r="J54" s="12">
        <f t="shared" si="196"/>
        <v>25.628226619776548</v>
      </c>
      <c r="K54" s="12">
        <f t="shared" si="196"/>
        <v>34.211096002395273</v>
      </c>
      <c r="L54" s="12">
        <f t="shared" si="196"/>
        <v>44.312064227059096</v>
      </c>
      <c r="M54" s="12">
        <f t="shared" si="196"/>
        <v>58.305827030105782</v>
      </c>
      <c r="N54" s="12">
        <f t="shared" si="196"/>
        <v>76.366837116764529</v>
      </c>
      <c r="O54" s="12">
        <f t="shared" si="196"/>
        <v>100.65204470742196</v>
      </c>
      <c r="P54" s="12">
        <f t="shared" si="196"/>
        <v>131.05693946478178</v>
      </c>
      <c r="Q54" s="12">
        <f t="shared" si="196"/>
        <v>168.98770676938497</v>
      </c>
      <c r="R54" s="12">
        <f t="shared" si="196"/>
        <v>217.96370175716928</v>
      </c>
      <c r="S54" s="12">
        <f t="shared" si="196"/>
        <v>271.30188808354075</v>
      </c>
      <c r="T54" s="12">
        <f t="shared" si="196"/>
        <v>325.75338635331877</v>
      </c>
      <c r="U54" s="12">
        <f t="shared" si="196"/>
        <v>415.29238933976143</v>
      </c>
      <c r="V54" s="12">
        <f t="shared" si="196"/>
        <v>507.46407703638579</v>
      </c>
      <c r="W54" s="12">
        <f t="shared" si="196"/>
        <v>608.76621063344066</v>
      </c>
      <c r="X54" s="12">
        <f t="shared" si="196"/>
        <v>723.64544181073973</v>
      </c>
      <c r="Y54" s="12">
        <f t="shared" si="196"/>
        <v>848.2695374419103</v>
      </c>
      <c r="Z54" s="12">
        <f t="shared" si="196"/>
        <v>967.2058033608314</v>
      </c>
      <c r="AA54" s="12">
        <f t="shared" si="196"/>
        <v>1108.2681344525627</v>
      </c>
      <c r="AB54" s="52">
        <f t="shared" si="196"/>
        <v>1260.4531624418019</v>
      </c>
      <c r="AC54" s="53">
        <f t="shared" si="196"/>
        <v>1433.843283168778</v>
      </c>
      <c r="AD54" s="53">
        <f t="shared" si="196"/>
        <v>1573.2611759015999</v>
      </c>
      <c r="AE54" s="53">
        <f t="shared" si="196"/>
        <v>1682.331705634258</v>
      </c>
      <c r="AF54" s="54">
        <f t="shared" si="196"/>
        <v>1894.7861360660775</v>
      </c>
    </row>
    <row r="55" spans="1:32" x14ac:dyDescent="0.25">
      <c r="A55" s="16" t="s">
        <v>27</v>
      </c>
      <c r="B55" s="17">
        <f>AF54-$AF$3</f>
        <v>1792.3881360660775</v>
      </c>
      <c r="C55" s="18">
        <f>((AF54-AA54)-($AF$3-$AA$3))</f>
        <v>738.36169252260572</v>
      </c>
      <c r="D55" s="4" t="s">
        <v>9</v>
      </c>
      <c r="E55" s="5">
        <f>SUM(F55:AA55)</f>
        <v>4179438.1289685154</v>
      </c>
      <c r="F55" s="3">
        <f>(F54-F$3)^2</f>
        <v>68.808361496971372</v>
      </c>
      <c r="G55" s="3">
        <f t="shared" ref="G55" si="197">(G54-G$3)^2</f>
        <v>121.49974022173832</v>
      </c>
      <c r="H55" s="3">
        <f t="shared" ref="H55" si="198">(H54-H$3)^2</f>
        <v>211.39603164024999</v>
      </c>
      <c r="I55" s="3">
        <f t="shared" ref="I55" si="199">(I54-I$3)^2</f>
        <v>368.22267998245701</v>
      </c>
      <c r="J55" s="3">
        <f t="shared" ref="J55" si="200">(J54-J$3)^2</f>
        <v>639.28899472065541</v>
      </c>
      <c r="K55" s="3">
        <f t="shared" ref="K55" si="201">(K54-K$3)^2</f>
        <v>1136.4555761653637</v>
      </c>
      <c r="L55" s="3">
        <f t="shared" ref="L55" si="202">(L54-L$3)^2</f>
        <v>1902.4814409006108</v>
      </c>
      <c r="M55" s="3">
        <f t="shared" ref="M55" si="203">(M54-M$3)^2</f>
        <v>3289.23722535763</v>
      </c>
      <c r="N55" s="3">
        <f t="shared" ref="N55" si="204">(N54-N$3)^2</f>
        <v>5639.2913149165115</v>
      </c>
      <c r="O55" s="3">
        <f t="shared" ref="O55" si="205">(O54-O$3)^2</f>
        <v>9805.3478362391979</v>
      </c>
      <c r="P55" s="3">
        <f t="shared" ref="P55" si="206">(P54-P$3)^2</f>
        <v>16656.821600764168</v>
      </c>
      <c r="Q55" s="3">
        <f t="shared" ref="Q55" si="207">(Q54-Q$3)^2</f>
        <v>27780.635385506732</v>
      </c>
      <c r="R55" s="3">
        <f t="shared" ref="R55" si="208">(R54-R$3)^2</f>
        <v>46384.120815780458</v>
      </c>
      <c r="S55" s="3">
        <f t="shared" ref="S55" si="209">(S54-S$3)^2</f>
        <v>71961.48303754293</v>
      </c>
      <c r="T55" s="3">
        <f t="shared" ref="T55" si="210">(T54-T$3)^2</f>
        <v>103537.22487707026</v>
      </c>
      <c r="U55" s="3">
        <f t="shared" ref="U55" si="211">(U54-U$3)^2</f>
        <v>167979.67779729576</v>
      </c>
      <c r="V55" s="3">
        <f t="shared" ref="V55" si="212">(V54-V$3)^2</f>
        <v>250092.18276878368</v>
      </c>
      <c r="W55" s="3">
        <f t="shared" ref="W55" si="213">(W54-W$3)^2</f>
        <v>355046.0758371884</v>
      </c>
      <c r="X55" s="3">
        <f t="shared" ref="X55" si="214">(X54-X$3)^2</f>
        <v>490136.19524757034</v>
      </c>
      <c r="Y55" s="3">
        <f t="shared" ref="Y55" si="215">(Y54-Y$3)^2</f>
        <v>662155.48025948089</v>
      </c>
      <c r="Z55" s="3">
        <f t="shared" ref="Z55" si="216">(Z54-Z$3)^2</f>
        <v>853554.45845099166</v>
      </c>
      <c r="AA55" s="3">
        <f t="shared" ref="AA55" si="217">(AA54-AA$3)^2</f>
        <v>1110971.7436888993</v>
      </c>
      <c r="AB55" s="46">
        <f t="shared" ref="AB55" si="218">(AB54-AB$3)^2</f>
        <v>1436015.879143347</v>
      </c>
      <c r="AC55" s="47">
        <f t="shared" ref="AC55" si="219">(AC54-AC$3)^2</f>
        <v>1866221.0891296607</v>
      </c>
      <c r="AD55" s="47">
        <f t="shared" ref="AD55" si="220">(AD54-AD$3)^2</f>
        <v>2244381.7659296789</v>
      </c>
      <c r="AE55" s="47">
        <f t="shared" ref="AE55" si="221">(AE54-AE$3)^2</f>
        <v>2527870.1091434159</v>
      </c>
      <c r="AF55" s="48">
        <f t="shared" ref="AF55" si="222">(AF54-AF$3)^2</f>
        <v>3212655.230310428</v>
      </c>
    </row>
    <row r="56" spans="1:32" ht="15.75" thickBot="1" x14ac:dyDescent="0.3">
      <c r="A56" s="19" t="s">
        <v>30</v>
      </c>
      <c r="B56" s="20">
        <f>(B55/$AF$3)*100</f>
        <v>1750.4132268853666</v>
      </c>
      <c r="C56" s="21">
        <f>((C55)/($AF$3-$AA$3))*100</f>
        <v>1533.2605560129882</v>
      </c>
      <c r="D56" s="4" t="s">
        <v>10</v>
      </c>
      <c r="E56" s="5">
        <f>SUM(F56:AA56)</f>
        <v>6485.7990758997648</v>
      </c>
      <c r="F56">
        <f>SQRT(F55)</f>
        <v>8.2950805600049105</v>
      </c>
      <c r="G56">
        <f t="shared" ref="G56" si="223">SQRT(G55)</f>
        <v>11.022692058736755</v>
      </c>
      <c r="H56">
        <f t="shared" ref="H56" si="224">SQRT(H55)</f>
        <v>14.539464627016017</v>
      </c>
      <c r="I56">
        <f t="shared" ref="I56" si="225">SQRT(I55)</f>
        <v>19.189129213762072</v>
      </c>
      <c r="J56">
        <f t="shared" ref="J56" si="226">SQRT(J55)</f>
        <v>25.284164900598466</v>
      </c>
      <c r="K56">
        <f t="shared" ref="K56" si="227">SQRT(K55)</f>
        <v>33.711356783217191</v>
      </c>
      <c r="L56">
        <f t="shared" ref="L56" si="228">SQRT(L55)</f>
        <v>43.617444227059096</v>
      </c>
      <c r="M56">
        <f t="shared" ref="M56" si="229">SQRT(M55)</f>
        <v>57.351872030105781</v>
      </c>
      <c r="N56">
        <f t="shared" ref="N56" si="230">SQRT(N55)</f>
        <v>75.095214993476858</v>
      </c>
      <c r="O56">
        <f t="shared" ref="O56" si="231">SQRT(O55)</f>
        <v>99.021956334134288</v>
      </c>
      <c r="P56">
        <f t="shared" ref="P56" si="232">SQRT(P55)</f>
        <v>129.06130946478177</v>
      </c>
      <c r="Q56">
        <f t="shared" ref="Q56" si="233">SQRT(Q55)</f>
        <v>166.67523926938497</v>
      </c>
      <c r="R56">
        <f t="shared" ref="R56" si="234">SQRT(R55)</f>
        <v>215.36973050031997</v>
      </c>
      <c r="S56">
        <f t="shared" ref="S56" si="235">SQRT(S55)</f>
        <v>268.25637557669143</v>
      </c>
      <c r="T56">
        <f t="shared" ref="T56" si="236">SQRT(T55)</f>
        <v>321.7720076033188</v>
      </c>
      <c r="U56">
        <f t="shared" ref="U56" si="237">SQRT(U55)</f>
        <v>409.85323933976144</v>
      </c>
      <c r="V56">
        <f t="shared" ref="V56" si="238">SQRT(V55)</f>
        <v>500.09217427268715</v>
      </c>
      <c r="W56">
        <f t="shared" ref="W56" si="239">SQRT(W55)</f>
        <v>595.85742911974205</v>
      </c>
      <c r="X56">
        <f t="shared" ref="X56" si="240">SQRT(X55)</f>
        <v>700.09727556073972</v>
      </c>
      <c r="Y56">
        <f t="shared" ref="Y56" si="241">SQRT(Y55)</f>
        <v>813.7293654892153</v>
      </c>
      <c r="Z56">
        <f t="shared" ref="Z56" si="242">SQRT(Z55)</f>
        <v>923.88011043153847</v>
      </c>
      <c r="AA56">
        <f t="shared" ref="AA56" si="243">SQRT(AA55)</f>
        <v>1054.0264435434717</v>
      </c>
      <c r="AB56" s="43">
        <f t="shared" ref="AB56" si="244">SQRT(AB55)</f>
        <v>1198.3387998155392</v>
      </c>
      <c r="AC56" s="44">
        <f t="shared" ref="AC56" si="245">SQRT(AC55)</f>
        <v>1366.0970277142326</v>
      </c>
      <c r="AD56" s="44">
        <f t="shared" ref="AD56" si="246">SQRT(AD55)</f>
        <v>1498.1260847904889</v>
      </c>
      <c r="AE56" s="44">
        <f t="shared" ref="AE56" si="247">SQRT(AE55)</f>
        <v>1589.927705634258</v>
      </c>
      <c r="AF56" s="45">
        <f t="shared" ref="AF56" si="248">SQRT(AF55)</f>
        <v>1792.3881360660775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1.9506509626481821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3.1131129926533081</v>
      </c>
      <c r="G63">
        <f t="shared" ref="G63:AF63" si="274">$E$3+($C62)*(EXP(-EXP($A62-$B62*G61)))</f>
        <v>5.0637639553014901</v>
      </c>
      <c r="H63">
        <f t="shared" si="274"/>
        <v>8.0087370071443313</v>
      </c>
      <c r="I63">
        <f t="shared" si="274"/>
        <v>12.327567072503921</v>
      </c>
      <c r="J63">
        <f t="shared" si="274"/>
        <v>18.490730045670972</v>
      </c>
      <c r="K63">
        <f t="shared" si="274"/>
        <v>27.063415365598889</v>
      </c>
      <c r="L63">
        <f t="shared" si="274"/>
        <v>38.704268547535506</v>
      </c>
      <c r="M63">
        <f t="shared" si="274"/>
        <v>54.158419601672641</v>
      </c>
      <c r="N63">
        <f t="shared" si="274"/>
        <v>74.244575010396474</v>
      </c>
      <c r="O63">
        <f t="shared" si="274"/>
        <v>99.836459563868232</v>
      </c>
      <c r="P63">
        <f t="shared" si="274"/>
        <v>131.83938732391067</v>
      </c>
      <c r="Q63">
        <f t="shared" si="274"/>
        <v>171.16316052249059</v>
      </c>
      <c r="R63">
        <f t="shared" si="274"/>
        <v>218.69279670317047</v>
      </c>
      <c r="S63">
        <f t="shared" si="274"/>
        <v>275.25874165477245</v>
      </c>
      <c r="T63">
        <f t="shared" si="274"/>
        <v>341.60823236751293</v>
      </c>
      <c r="U63">
        <f t="shared" si="274"/>
        <v>418.37934225906577</v>
      </c>
      <c r="V63">
        <f t="shared" si="274"/>
        <v>506.07899623382178</v>
      </c>
      <c r="W63">
        <f t="shared" si="274"/>
        <v>605.06592038803774</v>
      </c>
      <c r="X63">
        <f t="shared" si="274"/>
        <v>715.53912809686813</v>
      </c>
      <c r="Y63">
        <f t="shared" si="274"/>
        <v>837.53217678266094</v>
      </c>
      <c r="Z63">
        <f t="shared" si="274"/>
        <v>970.91308840941838</v>
      </c>
      <c r="AA63">
        <f t="shared" si="274"/>
        <v>1115.3895345860665</v>
      </c>
      <c r="AB63" s="43">
        <f t="shared" si="274"/>
        <v>1270.518658547506</v>
      </c>
      <c r="AC63" s="44">
        <f t="shared" si="274"/>
        <v>1435.7207475441551</v>
      </c>
      <c r="AD63" s="44">
        <f t="shared" si="274"/>
        <v>1610.2958796418352</v>
      </c>
      <c r="AE63" s="44">
        <f t="shared" si="274"/>
        <v>1793.4426425569188</v>
      </c>
      <c r="AF63" s="45">
        <f t="shared" si="274"/>
        <v>1984.2780492345814</v>
      </c>
    </row>
    <row r="64" spans="1:32" x14ac:dyDescent="0.25">
      <c r="A64" s="16" t="s">
        <v>27</v>
      </c>
      <c r="B64" s="17">
        <f>AF63-$AF$3</f>
        <v>1881.8800492345815</v>
      </c>
      <c r="C64" s="18">
        <f>((AF63-AA63)-($AF$3-$AA$3))</f>
        <v>820.73220555760588</v>
      </c>
      <c r="D64" s="4" t="s">
        <v>9</v>
      </c>
      <c r="E64" s="5">
        <f>SUM(F64:AA64)</f>
        <v>4180662.2725198381</v>
      </c>
      <c r="F64" s="3">
        <f>(F63-F$3)^2</f>
        <v>9.355113438827626</v>
      </c>
      <c r="G64" s="3">
        <f t="shared" ref="G64" si="275">(G63-G$3)^2</f>
        <v>24.675669873511552</v>
      </c>
      <c r="H64" s="3">
        <f t="shared" ref="H64" si="276">(H63-H$3)^2</f>
        <v>61.865944850722911</v>
      </c>
      <c r="I64" s="3">
        <f t="shared" ref="I64" si="277">(I63-I$3)^2</f>
        <v>146.64100920574253</v>
      </c>
      <c r="J64" s="3">
        <f t="shared" ref="J64" si="278">(J63-J$3)^2</f>
        <v>329.30157135174028</v>
      </c>
      <c r="K64" s="3">
        <f t="shared" ref="K64" si="279">(K63-K$3)^2</f>
        <v>705.62889041192579</v>
      </c>
      <c r="L64" s="3">
        <f t="shared" ref="L64" si="280">(L63-L$3)^2</f>
        <v>1444.7333827071679</v>
      </c>
      <c r="M64" s="3">
        <f t="shared" ref="M64" si="281">(M63-M$3)^2</f>
        <v>2830.7150535506371</v>
      </c>
      <c r="N64" s="3">
        <f t="shared" ref="N64" si="282">(N63-N$3)^2</f>
        <v>5325.0518530642012</v>
      </c>
      <c r="O64" s="3">
        <f t="shared" ref="O64" si="283">(O63-O$3)^2</f>
        <v>9644.4913424220904</v>
      </c>
      <c r="P64" s="3">
        <f t="shared" ref="P64" si="284">(P63-P$3)^2</f>
        <v>16859.401315990606</v>
      </c>
      <c r="Q64" s="3">
        <f t="shared" ref="Q64" si="285">(Q63-Q$3)^2</f>
        <v>28510.556534175354</v>
      </c>
      <c r="R64" s="3">
        <f t="shared" ref="R64" si="286">(R63-R$3)^2</f>
        <v>46698.702359279574</v>
      </c>
      <c r="S64" s="3">
        <f t="shared" ref="S64" si="287">(S63-S$3)^2</f>
        <v>74100.042123139705</v>
      </c>
      <c r="T64" s="3">
        <f t="shared" ref="T64" si="288">(T63-T$3)^2</f>
        <v>113991.89228366152</v>
      </c>
      <c r="U64" s="3">
        <f t="shared" ref="U64" si="289">(U63-U$3)^2</f>
        <v>170519.60238295421</v>
      </c>
      <c r="V64" s="3">
        <f t="shared" ref="V64" si="290">(V63-V$3)^2</f>
        <v>248708.76507741815</v>
      </c>
      <c r="W64" s="3">
        <f t="shared" ref="W64" si="291">(W63-W$3)^2</f>
        <v>350650.07711984334</v>
      </c>
      <c r="X64" s="3">
        <f t="shared" ref="X64" si="292">(X63-X$3)^2</f>
        <v>478851.49127775367</v>
      </c>
      <c r="Y64" s="3">
        <f t="shared" ref="Y64" si="293">(Y63-Y$3)^2</f>
        <v>644796.15982084803</v>
      </c>
      <c r="Z64" s="3">
        <f t="shared" ref="Z64" si="294">(Z63-Z$3)^2</f>
        <v>860418.37625360268</v>
      </c>
      <c r="AA64" s="3">
        <f t="shared" ref="AA64" si="295">(AA63-AA$3)^2</f>
        <v>1126034.7461402949</v>
      </c>
      <c r="AB64" s="46">
        <f t="shared" ref="AB64" si="296">(AB63-AB$3)^2</f>
        <v>1460240.942400916</v>
      </c>
      <c r="AC64" s="47">
        <f t="shared" ref="AC64" si="297">(AC63-AC$3)^2</f>
        <v>1871354.2110078253</v>
      </c>
      <c r="AD64" s="47">
        <f t="shared" ref="AD64" si="298">(AD63-AD$3)^2</f>
        <v>2356718.6466422747</v>
      </c>
      <c r="AE64" s="47">
        <f t="shared" ref="AE64" si="299">(AE63-AE$3)^2</f>
        <v>2893532.4634718848</v>
      </c>
      <c r="AF64" s="48">
        <f t="shared" ref="AF64" si="300">(AF63-AF$3)^2</f>
        <v>3541472.5197071508</v>
      </c>
    </row>
    <row r="65" spans="1:32" ht="15.75" thickBot="1" x14ac:dyDescent="0.3">
      <c r="A65" s="19" t="s">
        <v>30</v>
      </c>
      <c r="B65" s="20">
        <f>(B64/$AF$3)*100</f>
        <v>1837.809380295105</v>
      </c>
      <c r="C65" s="21">
        <f>((C64)/($AF$3-$AA$3))*100</f>
        <v>1704.3087833169157</v>
      </c>
      <c r="D65" s="4" t="s">
        <v>10</v>
      </c>
      <c r="E65" s="5">
        <f>SUM(F65:AA65)</f>
        <v>6447.2608776271454</v>
      </c>
      <c r="F65">
        <f>SQRT(F64)</f>
        <v>3.0586129926533081</v>
      </c>
      <c r="G65">
        <f t="shared" ref="G65" si="301">SQRT(G64)</f>
        <v>4.9674611094110794</v>
      </c>
      <c r="H65">
        <f t="shared" ref="H65" si="302">SQRT(H64)</f>
        <v>7.8654907571443315</v>
      </c>
      <c r="I65">
        <f t="shared" ref="I65" si="303">SQRT(I64)</f>
        <v>12.10954207250392</v>
      </c>
      <c r="J65">
        <f t="shared" ref="J65" si="304">SQRT(J64)</f>
        <v>18.14666832649289</v>
      </c>
      <c r="K65">
        <f t="shared" ref="K65" si="305">SQRT(K64)</f>
        <v>26.563676146420807</v>
      </c>
      <c r="L65">
        <f t="shared" ref="L65" si="306">SQRT(L64)</f>
        <v>38.009648547535505</v>
      </c>
      <c r="M65">
        <f t="shared" ref="M65" si="307">SQRT(M64)</f>
        <v>53.20446460167264</v>
      </c>
      <c r="N65">
        <f t="shared" ref="N65" si="308">SQRT(N64)</f>
        <v>72.972952887108804</v>
      </c>
      <c r="O65">
        <f t="shared" ref="O65" si="309">SQRT(O64)</f>
        <v>98.206371190580555</v>
      </c>
      <c r="P65">
        <f t="shared" ref="P65" si="310">SQRT(P64)</f>
        <v>129.84375732391067</v>
      </c>
      <c r="Q65">
        <f t="shared" ref="Q65" si="311">SQRT(Q64)</f>
        <v>168.85069302249059</v>
      </c>
      <c r="R65">
        <f t="shared" ref="R65" si="312">SQRT(R64)</f>
        <v>216.09882544632114</v>
      </c>
      <c r="S65">
        <f t="shared" ref="S65" si="313">SQRT(S64)</f>
        <v>272.21322914792313</v>
      </c>
      <c r="T65">
        <f t="shared" ref="T65" si="314">SQRT(T64)</f>
        <v>337.62685361751295</v>
      </c>
      <c r="U65">
        <f t="shared" ref="U65" si="315">SQRT(U64)</f>
        <v>412.94019225906578</v>
      </c>
      <c r="V65">
        <f t="shared" ref="V65" si="316">SQRT(V64)</f>
        <v>498.70709347012314</v>
      </c>
      <c r="W65">
        <f t="shared" ref="W65" si="317">SQRT(W64)</f>
        <v>592.15713887433913</v>
      </c>
      <c r="X65">
        <f t="shared" ref="X65" si="318">SQRT(X64)</f>
        <v>691.99096184686812</v>
      </c>
      <c r="Y65">
        <f t="shared" ref="Y65" si="319">SQRT(Y64)</f>
        <v>802.99200482996594</v>
      </c>
      <c r="Z65">
        <f t="shared" ref="Z65" si="320">SQRT(Z64)</f>
        <v>927.58739548012545</v>
      </c>
      <c r="AA65">
        <f t="shared" ref="AA65" si="321">SQRT(AA64)</f>
        <v>1061.1478436769755</v>
      </c>
      <c r="AB65" s="43">
        <f t="shared" ref="AB65" si="322">SQRT(AB64)</f>
        <v>1208.4042959212434</v>
      </c>
      <c r="AC65" s="44">
        <f t="shared" ref="AC65" si="323">SQRT(AC64)</f>
        <v>1367.9744920896096</v>
      </c>
      <c r="AD65" s="44">
        <f t="shared" ref="AD65" si="324">SQRT(AD64)</f>
        <v>1535.1607885307242</v>
      </c>
      <c r="AE65" s="44">
        <f t="shared" ref="AE65" si="325">SQRT(AE64)</f>
        <v>1701.0386425569188</v>
      </c>
      <c r="AF65" s="45">
        <f t="shared" ref="AF65" si="326">SQRT(AF64)</f>
        <v>1881.8800492345815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2.1258961499737863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53.762618180290275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98.494148461441114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272.11666980485029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3.6664318817343053</v>
      </c>
      <c r="G73">
        <f t="shared" ref="G73:AF73" si="352">$E$3+(F4*$C72)*(EXP(-EXP($A72-$B72*G71)))</f>
        <v>5.7923280317080916</v>
      </c>
      <c r="H73">
        <f t="shared" si="352"/>
        <v>8.8606660449246917</v>
      </c>
      <c r="I73">
        <f t="shared" si="352"/>
        <v>13.266459096098409</v>
      </c>
      <c r="J73">
        <f t="shared" si="352"/>
        <v>19.43633107871139</v>
      </c>
      <c r="K73">
        <f t="shared" si="352"/>
        <v>28.241241076289132</v>
      </c>
      <c r="L73">
        <f t="shared" si="352"/>
        <v>39.134001974862386</v>
      </c>
      <c r="M73">
        <f t="shared" si="352"/>
        <v>54.241744383028191</v>
      </c>
      <c r="N73">
        <f t="shared" si="352"/>
        <v>73.82168162242715</v>
      </c>
      <c r="O73">
        <f t="shared" si="352"/>
        <v>99.913938167129402</v>
      </c>
      <c r="P73">
        <f t="shared" si="352"/>
        <v>132.26907450081717</v>
      </c>
      <c r="Q73">
        <f t="shared" si="352"/>
        <v>171.9976471233567</v>
      </c>
      <c r="R73">
        <f t="shared" si="352"/>
        <v>222.32675586929335</v>
      </c>
      <c r="S73">
        <f t="shared" si="352"/>
        <v>276.08937404958363</v>
      </c>
      <c r="T73">
        <f t="shared" si="352"/>
        <v>329.81335550242267</v>
      </c>
      <c r="U73">
        <f t="shared" si="352"/>
        <v>417.8299084987143</v>
      </c>
      <c r="V73">
        <f t="shared" si="352"/>
        <v>507.47844921320268</v>
      </c>
      <c r="W73">
        <f t="shared" si="352"/>
        <v>605.97259767464379</v>
      </c>
      <c r="X73">
        <f t="shared" si="352"/>
        <v>718.71164302389616</v>
      </c>
      <c r="Y73">
        <f t="shared" si="352"/>
        <v>843.17659625709882</v>
      </c>
      <c r="Z73">
        <f t="shared" si="352"/>
        <v>965.51930616274933</v>
      </c>
      <c r="AA73">
        <f t="shared" si="352"/>
        <v>1115.0760467985963</v>
      </c>
      <c r="AB73" s="43">
        <f t="shared" si="352"/>
        <v>1282.6975547411698</v>
      </c>
      <c r="AC73" s="44">
        <f t="shared" si="352"/>
        <v>1480.6063828869758</v>
      </c>
      <c r="AD73" s="44">
        <f t="shared" si="352"/>
        <v>1653.1352633192305</v>
      </c>
      <c r="AE73" s="44">
        <f t="shared" si="352"/>
        <v>1803.0669518681668</v>
      </c>
      <c r="AF73" s="45">
        <f t="shared" si="352"/>
        <v>2075.1836216730171</v>
      </c>
    </row>
    <row r="74" spans="1:32" x14ac:dyDescent="0.25">
      <c r="A74" s="16" t="s">
        <v>27</v>
      </c>
      <c r="B74" s="17">
        <f>AF73-$AF$3</f>
        <v>1972.7856216730172</v>
      </c>
      <c r="C74" s="18">
        <f>((AF73-AA73)-($AF$3-$AA$3))</f>
        <v>911.95126578351176</v>
      </c>
      <c r="D74" s="4" t="s">
        <v>9</v>
      </c>
      <c r="E74" s="5">
        <f>SUM(F74:AA74)</f>
        <v>4180285.5094896853</v>
      </c>
      <c r="F74" s="3">
        <f>(F73-F$3)^2</f>
        <v>13.04605191828872</v>
      </c>
      <c r="G74" s="3">
        <f t="shared" ref="G74" si="353">(G73-G$3)^2</f>
        <v>32.44470291746935</v>
      </c>
      <c r="H74" s="3">
        <f t="shared" ref="H74" si="354">(H73-H$3)^2</f>
        <v>75.993407880944844</v>
      </c>
      <c r="I74" s="3">
        <f t="shared" ref="I74" si="355">(I73-I$3)^2</f>
        <v>170.26163236022347</v>
      </c>
      <c r="J74" s="3">
        <f t="shared" ref="J74" si="356">(J73-J$3)^2</f>
        <v>364.5147492969744</v>
      </c>
      <c r="K74" s="3">
        <f t="shared" ref="K74" si="357">(K73-K$3)^2</f>
        <v>769.59092528809583</v>
      </c>
      <c r="L74" s="3">
        <f t="shared" ref="L74" si="358">(L73-L$3)^2</f>
        <v>1477.5860866093753</v>
      </c>
      <c r="M74" s="3">
        <f t="shared" ref="M74" si="359">(M73-M$3)^2</f>
        <v>2839.5884973299721</v>
      </c>
      <c r="N74" s="3">
        <f t="shared" ref="N74" si="360">(N73-N$3)^2</f>
        <v>5263.5111333286786</v>
      </c>
      <c r="O74" s="3">
        <f t="shared" ref="O74" si="361">(O73-O$3)^2</f>
        <v>9659.7151302984421</v>
      </c>
      <c r="P74" s="3">
        <f t="shared" ref="P74" si="362">(P73-P$3)^2</f>
        <v>16971.170342107489</v>
      </c>
      <c r="Q74" s="3">
        <f t="shared" ref="Q74" si="363">(Q73-Q$3)^2</f>
        <v>28793.06018381083</v>
      </c>
      <c r="R74" s="3">
        <f t="shared" ref="R74" si="364">(R73-R$3)^2</f>
        <v>48282.496633538729</v>
      </c>
      <c r="S74" s="3">
        <f t="shared" ref="S74" si="365">(S73-S$3)^2</f>
        <v>74552.950326167862</v>
      </c>
      <c r="T74" s="3">
        <f t="shared" ref="T74" si="366">(T73-T$3)^2</f>
        <v>106166.47707439133</v>
      </c>
      <c r="U74" s="3">
        <f t="shared" ref="U74" si="367">(U73-U$3)^2</f>
        <v>170066.13769514492</v>
      </c>
      <c r="V74" s="3">
        <f t="shared" ref="V74" si="368">(V73-V$3)^2</f>
        <v>250106.55780164993</v>
      </c>
      <c r="W74" s="3">
        <f t="shared" ref="W74" si="369">(W73-W$3)^2</f>
        <v>351724.69003938336</v>
      </c>
      <c r="X74" s="3">
        <f t="shared" ref="X74" si="370">(X73-X$3)^2</f>
        <v>483252.25944037124</v>
      </c>
      <c r="Y74" s="3">
        <f t="shared" ref="Y74" si="371">(Y73-Y$3)^2</f>
        <v>653892.86671181186</v>
      </c>
      <c r="Z74" s="3">
        <f t="shared" ref="Z74" si="372">(Z73-Z$3)^2</f>
        <v>850441.06028857781</v>
      </c>
      <c r="AA74" s="3">
        <f t="shared" ref="AA74" si="373">(AA73-AA$3)^2</f>
        <v>1125369.5306355017</v>
      </c>
      <c r="AB74" s="46">
        <f t="shared" ref="AB74" si="374">(AB73-AB$3)^2</f>
        <v>1489823.3288734164</v>
      </c>
      <c r="AC74" s="47">
        <f t="shared" ref="AC74" si="375">(AC73-AC$3)^2</f>
        <v>1996173.7396883832</v>
      </c>
      <c r="AD74" s="47">
        <f t="shared" ref="AD74" si="376">(AD73-AD$3)^2</f>
        <v>2490084.5434888545</v>
      </c>
      <c r="AE74" s="47">
        <f t="shared" ref="AE74" si="377">(AE73-AE$3)^2</f>
        <v>2926367.7348943101</v>
      </c>
      <c r="AF74" s="48">
        <f t="shared" ref="AF74" si="378">(AF73-AF$3)^2</f>
        <v>3891883.1090797931</v>
      </c>
    </row>
    <row r="75" spans="1:32" ht="15.75" thickBot="1" x14ac:dyDescent="0.3">
      <c r="A75" s="19" t="s">
        <v>30</v>
      </c>
      <c r="B75" s="20">
        <f>(B74/$AF$3)*100</f>
        <v>1926.5860872995734</v>
      </c>
      <c r="C75" s="21">
        <f>((C74)/($AF$3-$AA$3))*100</f>
        <v>1893.7316480420825</v>
      </c>
      <c r="D75" s="4" t="s">
        <v>10</v>
      </c>
      <c r="E75" s="5">
        <f>SUM(F75:AA75)</f>
        <v>6451.4249011682914</v>
      </c>
      <c r="F75">
        <f>SQRT(F74)</f>
        <v>3.6119318817343053</v>
      </c>
      <c r="G75">
        <f t="shared" ref="G75" si="379">SQRT(G74)</f>
        <v>5.6960251858176809</v>
      </c>
      <c r="H75">
        <f t="shared" ref="H75" si="380">SQRT(H74)</f>
        <v>8.717419794924691</v>
      </c>
      <c r="I75">
        <f t="shared" ref="I75" si="381">SQRT(I74)</f>
        <v>13.048434096098408</v>
      </c>
      <c r="J75">
        <f t="shared" ref="J75" si="382">SQRT(J74)</f>
        <v>19.092269359533308</v>
      </c>
      <c r="K75">
        <f t="shared" ref="K75" si="383">SQRT(K74)</f>
        <v>27.74150185711105</v>
      </c>
      <c r="L75">
        <f t="shared" ref="L75" si="384">SQRT(L74)</f>
        <v>38.439381974862386</v>
      </c>
      <c r="M75">
        <f t="shared" ref="M75" si="385">SQRT(M74)</f>
        <v>53.287789383028191</v>
      </c>
      <c r="N75">
        <f t="shared" ref="N75" si="386">SQRT(N74)</f>
        <v>72.550059499139479</v>
      </c>
      <c r="O75">
        <f t="shared" ref="O75" si="387">SQRT(O74)</f>
        <v>98.283849793841725</v>
      </c>
      <c r="P75">
        <f t="shared" ref="P75" si="388">SQRT(P74)</f>
        <v>130.27344450081716</v>
      </c>
      <c r="Q75">
        <f t="shared" ref="Q75" si="389">SQRT(Q74)</f>
        <v>169.6851796233567</v>
      </c>
      <c r="R75">
        <f t="shared" ref="R75" si="390">SQRT(R74)</f>
        <v>219.73278461244405</v>
      </c>
      <c r="S75">
        <f t="shared" ref="S75" si="391">SQRT(S74)</f>
        <v>273.04386154273431</v>
      </c>
      <c r="T75">
        <f t="shared" ref="T75" si="392">SQRT(T74)</f>
        <v>325.83197675242269</v>
      </c>
      <c r="U75">
        <f t="shared" ref="U75" si="393">SQRT(U74)</f>
        <v>412.39075849871432</v>
      </c>
      <c r="V75">
        <f t="shared" ref="V75" si="394">SQRT(V74)</f>
        <v>500.10654644950404</v>
      </c>
      <c r="W75">
        <f t="shared" ref="W75" si="395">SQRT(W74)</f>
        <v>593.06381616094518</v>
      </c>
      <c r="X75">
        <f t="shared" ref="X75" si="396">SQRT(X74)</f>
        <v>695.16347677389615</v>
      </c>
      <c r="Y75">
        <f t="shared" ref="Y75" si="397">SQRT(Y74)</f>
        <v>808.63642430440382</v>
      </c>
      <c r="Z75">
        <f t="shared" ref="Z75" si="398">SQRT(Z74)</f>
        <v>922.1936132334564</v>
      </c>
      <c r="AA75">
        <f t="shared" ref="AA75" si="399">SQRT(AA74)</f>
        <v>1060.8343558895053</v>
      </c>
      <c r="AB75" s="43">
        <f t="shared" ref="AB75" si="400">SQRT(AB74)</f>
        <v>1220.5831921149072</v>
      </c>
      <c r="AC75" s="44">
        <f t="shared" ref="AC75" si="401">SQRT(AC74)</f>
        <v>1412.8601274324303</v>
      </c>
      <c r="AD75" s="44">
        <f t="shared" ref="AD75" si="402">SQRT(AD74)</f>
        <v>1578.0001722081195</v>
      </c>
      <c r="AE75" s="44">
        <f t="shared" ref="AE75" si="403">SQRT(AE74)</f>
        <v>1710.6629518681668</v>
      </c>
      <c r="AF75" s="45">
        <f t="shared" ref="AF75" si="404">SQRT(AF74)</f>
        <v>1972.7856216730172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2.0953072327983966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53.778822572547824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98.444572139634715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273.24413957996967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3.5139068390269204</v>
      </c>
      <c r="G83">
        <f>$E$3+($C82/($C82+F5))*F4*(EXP(-EXP($A82-$B82*G81)))</f>
        <v>5.6092140718253169</v>
      </c>
      <c r="H83">
        <f>$E$3+($C82/($C82+G5))*G4*(EXP(-EXP($A82-$B82*H81)))</f>
        <v>8.652490401224064</v>
      </c>
      <c r="I83">
        <f t="shared" ref="I83:AF83" si="430">$E$3+($C82/($C82+H5))*H4*(EXP(-EXP($A82-$B82*I81)))</f>
        <v>13.040643852723438</v>
      </c>
      <c r="J83">
        <f t="shared" si="430"/>
        <v>19.203883169457129</v>
      </c>
      <c r="K83">
        <f t="shared" si="430"/>
        <v>28.012948853845607</v>
      </c>
      <c r="L83">
        <f t="shared" si="430"/>
        <v>38.930983016258565</v>
      </c>
      <c r="M83">
        <f t="shared" si="430"/>
        <v>54.074215320004924</v>
      </c>
      <c r="N83">
        <f t="shared" si="430"/>
        <v>73.701743477618734</v>
      </c>
      <c r="O83">
        <f t="shared" si="430"/>
        <v>99.848281978906726</v>
      </c>
      <c r="P83">
        <f t="shared" si="430"/>
        <v>132.26016901633889</v>
      </c>
      <c r="Q83">
        <f t="shared" si="430"/>
        <v>172.03967623872046</v>
      </c>
      <c r="R83">
        <f t="shared" si="430"/>
        <v>222.40693451304935</v>
      </c>
      <c r="S83">
        <f t="shared" si="430"/>
        <v>276.18575708559717</v>
      </c>
      <c r="T83">
        <f t="shared" si="430"/>
        <v>329.90045348123471</v>
      </c>
      <c r="U83">
        <f t="shared" si="430"/>
        <v>417.89188697656124</v>
      </c>
      <c r="V83">
        <f t="shared" si="430"/>
        <v>507.49601843651601</v>
      </c>
      <c r="W83">
        <f t="shared" si="430"/>
        <v>605.94059057615073</v>
      </c>
      <c r="X83">
        <f t="shared" si="430"/>
        <v>718.64195547989243</v>
      </c>
      <c r="Y83">
        <f t="shared" si="430"/>
        <v>843.10339755275834</v>
      </c>
      <c r="Z83">
        <f t="shared" si="430"/>
        <v>965.50351514323722</v>
      </c>
      <c r="AA83">
        <f t="shared" si="430"/>
        <v>1115.2058305911501</v>
      </c>
      <c r="AB83" s="43">
        <f t="shared" si="430"/>
        <v>1283.0954243794984</v>
      </c>
      <c r="AC83" s="44">
        <f t="shared" si="430"/>
        <v>1481.4374198085657</v>
      </c>
      <c r="AD83" s="44">
        <f t="shared" si="430"/>
        <v>1654.5636930226656</v>
      </c>
      <c r="AE83" s="44">
        <f t="shared" si="430"/>
        <v>1805.2515528332679</v>
      </c>
      <c r="AF83" s="45">
        <f t="shared" si="430"/>
        <v>2078.4956924132375</v>
      </c>
    </row>
    <row r="84" spans="1:32" x14ac:dyDescent="0.25">
      <c r="A84" s="16" t="s">
        <v>27</v>
      </c>
      <c r="B84" s="17">
        <f>AF83-$AF$3</f>
        <v>1976.0976924132376</v>
      </c>
      <c r="C84" s="28">
        <f>((AF83-AA83)-($AF$3-$AA$3))</f>
        <v>915.13355273117838</v>
      </c>
      <c r="D84" s="4" t="s">
        <v>9</v>
      </c>
      <c r="E84" s="5">
        <f>SUM(F84:AA84)</f>
        <v>4180406.149372601</v>
      </c>
      <c r="F84" s="3">
        <f>(F83-F$3)^2</f>
        <v>11.967495677906228</v>
      </c>
      <c r="G84" s="3">
        <f t="shared" ref="G84" si="431">(G83-G$3)^2</f>
        <v>30.392190185039112</v>
      </c>
      <c r="H84" s="3">
        <f t="shared" ref="H84" si="432">(H83-H$3)^2</f>
        <v>72.407236025140932</v>
      </c>
      <c r="I84" s="3">
        <f t="shared" ref="I84" si="433">(I83-I$3)^2</f>
        <v>164.41955424221851</v>
      </c>
      <c r="J84" s="3">
        <f t="shared" ref="J84" si="434">(J83-J$3)^2</f>
        <v>355.6928651364056</v>
      </c>
      <c r="K84" s="3">
        <f t="shared" ref="K84" si="435">(K83-K$3)^2</f>
        <v>756.9767044011619</v>
      </c>
      <c r="L84" s="3">
        <f t="shared" ref="L84" si="436">(L83-L$3)^2</f>
        <v>1462.0194567111057</v>
      </c>
      <c r="M84" s="3">
        <f t="shared" ref="M84" si="437">(M83-M$3)^2</f>
        <v>2821.7620564650897</v>
      </c>
      <c r="N84" s="3">
        <f t="shared" ref="N84" si="438">(N83-N$3)^2</f>
        <v>5246.122479403125</v>
      </c>
      <c r="O84" s="3">
        <f t="shared" ref="O84" si="439">(O83-O$3)^2</f>
        <v>9646.8135551508676</v>
      </c>
      <c r="P84" s="3">
        <f t="shared" ref="P84" si="440">(P83-P$3)^2</f>
        <v>16968.850125139277</v>
      </c>
      <c r="Q84" s="3">
        <f t="shared" ref="Q84" si="441">(Q83-Q$3)^2</f>
        <v>28807.325386237189</v>
      </c>
      <c r="R84" s="3">
        <f t="shared" ref="R84" si="442">(R83-R$3)^2</f>
        <v>48317.738815471537</v>
      </c>
      <c r="S84" s="3">
        <f t="shared" ref="S84" si="443">(S83-S$3)^2</f>
        <v>74605.593208538194</v>
      </c>
      <c r="T84" s="3">
        <f t="shared" ref="T84" si="444">(T83-T$3)^2</f>
        <v>106223.24327366416</v>
      </c>
      <c r="U84" s="3">
        <f t="shared" ref="U84" si="445">(U83-U$3)^2</f>
        <v>170117.26023945643</v>
      </c>
      <c r="V84" s="3">
        <f t="shared" ref="V84" si="446">(V83-V$3)^2</f>
        <v>250124.13107751761</v>
      </c>
      <c r="W84" s="3">
        <f t="shared" ref="W84" si="447">(W83-W$3)^2</f>
        <v>351686.72655988467</v>
      </c>
      <c r="X84" s="3">
        <f t="shared" ref="X84" si="448">(X83-X$3)^2</f>
        <v>483155.37582597008</v>
      </c>
      <c r="Y84" s="3">
        <f t="shared" ref="Y84" si="449">(Y83-Y$3)^2</f>
        <v>653774.48979277886</v>
      </c>
      <c r="Z84" s="3">
        <f t="shared" ref="Z84" si="450">(Z83-Z$3)^2</f>
        <v>850411.93578325305</v>
      </c>
      <c r="AA84" s="3">
        <f t="shared" ref="AA84" si="451">(AA83-AA$3)^2</f>
        <v>1125644.9056912919</v>
      </c>
      <c r="AB84" s="46">
        <f t="shared" ref="AB84" si="452">(AB83-AB$3)^2</f>
        <v>1490794.7531600588</v>
      </c>
      <c r="AC84" s="47">
        <f t="shared" ref="AC84" si="453">(AC83-AC$3)^2</f>
        <v>1998522.7081726254</v>
      </c>
      <c r="AD84" s="47">
        <f t="shared" ref="AD84" si="454">(AD83-AD$3)^2</f>
        <v>2494594.7085362878</v>
      </c>
      <c r="AE84" s="47">
        <f t="shared" ref="AE84" si="455">(AE83-AE$3)^2</f>
        <v>2933846.7392469142</v>
      </c>
      <c r="AF84" s="48">
        <f t="shared" ref="AF84" si="456">(AF83-AF$3)^2</f>
        <v>3904962.0899609225</v>
      </c>
    </row>
    <row r="85" spans="1:32" ht="15.75" thickBot="1" x14ac:dyDescent="0.3">
      <c r="A85" s="19" t="s">
        <v>30</v>
      </c>
      <c r="B85" s="20">
        <f>(B84/$AF$3)*100</f>
        <v>1929.82059455579</v>
      </c>
      <c r="C85" s="29">
        <f>((C84)/($AF$3-$AA$3))*100</f>
        <v>1900.3398931666397</v>
      </c>
      <c r="D85" s="4" t="s">
        <v>10</v>
      </c>
      <c r="E85" s="5">
        <f>SUM(F85:AA85)</f>
        <v>6449.9538192091013</v>
      </c>
      <c r="F85">
        <f>SQRT(F84)</f>
        <v>3.4594068390269204</v>
      </c>
      <c r="G85">
        <f t="shared" ref="G85" si="457">SQRT(G84)</f>
        <v>5.5129112259349062</v>
      </c>
      <c r="H85">
        <f t="shared" ref="H85" si="458">SQRT(H84)</f>
        <v>8.5092441512240633</v>
      </c>
      <c r="I85">
        <f t="shared" ref="I85" si="459">SQRT(I84)</f>
        <v>12.822618852723437</v>
      </c>
      <c r="J85">
        <f t="shared" ref="J85" si="460">SQRT(J84)</f>
        <v>18.859821450279046</v>
      </c>
      <c r="K85">
        <f t="shared" ref="K85" si="461">SQRT(K84)</f>
        <v>27.513209634667525</v>
      </c>
      <c r="L85">
        <f t="shared" ref="L85" si="462">SQRT(L84)</f>
        <v>38.236363016258565</v>
      </c>
      <c r="M85">
        <f t="shared" ref="M85" si="463">SQRT(M84)</f>
        <v>53.120260320004924</v>
      </c>
      <c r="N85">
        <f t="shared" ref="N85" si="464">SQRT(N84)</f>
        <v>72.430121354331064</v>
      </c>
      <c r="O85">
        <f t="shared" ref="O85" si="465">SQRT(O84)</f>
        <v>98.218193605619049</v>
      </c>
      <c r="P85">
        <f t="shared" ref="P85" si="466">SQRT(P84)</f>
        <v>130.26453901633889</v>
      </c>
      <c r="Q85">
        <f t="shared" ref="Q85" si="467">SQRT(Q84)</f>
        <v>169.72720873872046</v>
      </c>
      <c r="R85">
        <f t="shared" ref="R85" si="468">SQRT(R84)</f>
        <v>219.81296325620002</v>
      </c>
      <c r="S85">
        <f t="shared" ref="S85" si="469">SQRT(S84)</f>
        <v>273.14024457874785</v>
      </c>
      <c r="T85">
        <f t="shared" ref="T85" si="470">SQRT(T84)</f>
        <v>325.91907473123473</v>
      </c>
      <c r="U85">
        <f t="shared" ref="U85" si="471">SQRT(U84)</f>
        <v>412.45273697656125</v>
      </c>
      <c r="V85">
        <f t="shared" ref="V85" si="472">SQRT(V84)</f>
        <v>500.12411567281737</v>
      </c>
      <c r="W85">
        <f t="shared" ref="W85" si="473">SQRT(W84)</f>
        <v>593.03180906245211</v>
      </c>
      <c r="X85">
        <f t="shared" ref="X85" si="474">SQRT(X84)</f>
        <v>695.09378922989242</v>
      </c>
      <c r="Y85">
        <f t="shared" ref="Y85" si="475">SQRT(Y84)</f>
        <v>808.56322560006333</v>
      </c>
      <c r="Z85">
        <f t="shared" ref="Z85" si="476">SQRT(Z84)</f>
        <v>922.1778222139443</v>
      </c>
      <c r="AA85">
        <f t="shared" ref="AA85" si="477">SQRT(AA84)</f>
        <v>1060.9641396820591</v>
      </c>
      <c r="AB85" s="43">
        <f t="shared" ref="AB85" si="478">SQRT(AB84)</f>
        <v>1220.9810617532357</v>
      </c>
      <c r="AC85" s="44">
        <f t="shared" ref="AC85" si="479">SQRT(AC84)</f>
        <v>1413.6911643540202</v>
      </c>
      <c r="AD85" s="44">
        <f t="shared" ref="AD85" si="480">SQRT(AD84)</f>
        <v>1579.4286019115546</v>
      </c>
      <c r="AE85" s="44">
        <f t="shared" ref="AE85" si="481">SQRT(AE84)</f>
        <v>1712.8475528332679</v>
      </c>
      <c r="AF85" s="45">
        <f t="shared" ref="AF85" si="482">SQRT(AF84)</f>
        <v>1976.0976924132376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3.95E-2</v>
      </c>
      <c r="F3" s="7">
        <f>'Models check 1995-2017-2022'!F3</f>
        <v>5.45E-2</v>
      </c>
      <c r="G3" s="7">
        <f>'Models check 1995-2017-2022'!G3</f>
        <v>9.6302845890410965E-2</v>
      </c>
      <c r="H3" s="7">
        <f>'Models check 1995-2017-2022'!H3</f>
        <v>0.14324624999999999</v>
      </c>
      <c r="I3" s="7">
        <f>'Models check 1995-2017-2022'!I3</f>
        <v>0.218025</v>
      </c>
      <c r="J3" s="7">
        <f>'Models check 1995-2017-2022'!J3</f>
        <v>0.3440617191780822</v>
      </c>
      <c r="K3" s="7">
        <f>'Models check 1995-2017-2022'!K3</f>
        <v>0.49973921917808217</v>
      </c>
      <c r="L3" s="7">
        <f>'Models check 1995-2017-2022'!L3</f>
        <v>0.6946199999999999</v>
      </c>
      <c r="M3" s="7">
        <f>'Models check 1995-2017-2022'!M3</f>
        <v>0.953955</v>
      </c>
      <c r="N3" s="7">
        <f>'Models check 1995-2017-2022'!N3</f>
        <v>1.271622123287671</v>
      </c>
      <c r="O3" s="7">
        <f>'Models check 1995-2017-2022'!O3</f>
        <v>1.630088373287671</v>
      </c>
      <c r="P3" s="7">
        <f>'Models check 1995-2017-2022'!P3</f>
        <v>1.99563</v>
      </c>
      <c r="Q3" s="7">
        <f>'Models check 1995-2017-2022'!Q3</f>
        <v>2.3124674999999999</v>
      </c>
      <c r="R3" s="7">
        <f>'Models check 1995-2017-2022'!R3</f>
        <v>2.593971256849315</v>
      </c>
      <c r="S3" s="7">
        <f>'Models check 1995-2017-2022'!S3</f>
        <v>3.045512506849315</v>
      </c>
      <c r="T3" s="7">
        <f>'Models check 1995-2017-2022'!T3</f>
        <v>3.9813787500000002</v>
      </c>
      <c r="U3" s="7">
        <f>'Models check 1995-2017-2022'!U3</f>
        <v>5.4391499999999997</v>
      </c>
      <c r="V3" s="7">
        <f>'Models check 1995-2017-2022'!V3</f>
        <v>7.3719027636986301</v>
      </c>
      <c r="W3" s="7">
        <f>'Models check 1995-2017-2022'!W3</f>
        <v>12.90878151369863</v>
      </c>
      <c r="X3" s="7">
        <f>'Models check 1995-2017-2022'!X3</f>
        <v>23.548166250000001</v>
      </c>
      <c r="Y3" s="7">
        <f>'Models check 1995-2017-2022'!Y3</f>
        <v>34.540171952694998</v>
      </c>
      <c r="Z3" s="7">
        <f>'Models check 1995-2017-2022'!Z3</f>
        <v>43.325692929292927</v>
      </c>
      <c r="AA3" s="7">
        <f>'Models check 1995-2017-2022'!AA3</f>
        <v>54.241690909090913</v>
      </c>
      <c r="AB3" s="36">
        <f>'Models check 1995-2017-2022'!AB3</f>
        <v>62.114362626262619</v>
      </c>
      <c r="AC3" s="7">
        <f>'Models check 1995-2017-2022'!AC3</f>
        <v>67.746255454545448</v>
      </c>
      <c r="AD3" s="7">
        <f>'Models check 1995-2017-2022'!AD3</f>
        <v>75.135091111111123</v>
      </c>
      <c r="AE3" s="7">
        <f>'Models check 1995-2017-2022'!AE3</f>
        <v>92.403999999999996</v>
      </c>
      <c r="AF3" s="37">
        <f>'Models check 1995-2017-2022'!AF3</f>
        <v>102.398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1.4999999999999999E-2</v>
      </c>
      <c r="G8" s="3">
        <f t="shared" ref="G8:AF8" si="0">G$3-F$3</f>
        <v>4.1802845890410965E-2</v>
      </c>
      <c r="H8" s="3">
        <f t="shared" si="0"/>
        <v>4.6943404109589026E-2</v>
      </c>
      <c r="I8" s="3">
        <f t="shared" si="0"/>
        <v>7.4778750000000005E-2</v>
      </c>
      <c r="J8" s="3">
        <f t="shared" si="0"/>
        <v>0.12603671917808221</v>
      </c>
      <c r="K8" s="3">
        <f t="shared" si="0"/>
        <v>0.15567749999999997</v>
      </c>
      <c r="L8" s="3">
        <f t="shared" si="0"/>
        <v>0.19488078082191773</v>
      </c>
      <c r="M8" s="3">
        <f t="shared" si="0"/>
        <v>0.25933500000000009</v>
      </c>
      <c r="N8" s="3">
        <f t="shared" si="0"/>
        <v>0.31766712328767099</v>
      </c>
      <c r="O8" s="3">
        <f t="shared" si="0"/>
        <v>0.35846624999999999</v>
      </c>
      <c r="P8" s="3">
        <f t="shared" si="0"/>
        <v>0.36554162671232904</v>
      </c>
      <c r="Q8" s="3">
        <f t="shared" si="0"/>
        <v>0.31683749999999988</v>
      </c>
      <c r="R8" s="3">
        <f t="shared" si="0"/>
        <v>0.28150375684931506</v>
      </c>
      <c r="S8" s="3">
        <f t="shared" si="0"/>
        <v>0.45154125000000001</v>
      </c>
      <c r="T8" s="3">
        <f t="shared" si="0"/>
        <v>0.93586624315068523</v>
      </c>
      <c r="U8" s="3">
        <f t="shared" si="0"/>
        <v>1.4577712499999995</v>
      </c>
      <c r="V8" s="3">
        <f t="shared" si="0"/>
        <v>1.9327527636986304</v>
      </c>
      <c r="W8" s="3">
        <f t="shared" si="0"/>
        <v>5.5368787499999996</v>
      </c>
      <c r="X8" s="3">
        <f t="shared" si="0"/>
        <v>10.639384736301372</v>
      </c>
      <c r="Y8" s="3">
        <f t="shared" si="0"/>
        <v>10.992005702694996</v>
      </c>
      <c r="Z8" s="3">
        <f t="shared" si="0"/>
        <v>8.7855209765979296</v>
      </c>
      <c r="AA8" s="3">
        <f t="shared" si="0"/>
        <v>10.915997979797986</v>
      </c>
      <c r="AB8" s="46">
        <f t="shared" si="0"/>
        <v>7.8726717171717056</v>
      </c>
      <c r="AC8" s="47">
        <f t="shared" si="0"/>
        <v>5.6318928282828296</v>
      </c>
      <c r="AD8" s="47">
        <f t="shared" si="0"/>
        <v>7.388835656565675</v>
      </c>
      <c r="AE8" s="47">
        <f t="shared" si="0"/>
        <v>17.268908888888873</v>
      </c>
      <c r="AF8" s="48">
        <f t="shared" si="0"/>
        <v>9.9939999999999998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3.0379321019273289</v>
      </c>
      <c r="G9">
        <f>$A9*$C9+($B9-$A9)*F$10-($B9/$C9)*(F$10^2)</f>
        <v>3.665832024559287</v>
      </c>
      <c r="H9">
        <f t="shared" ref="H9:AF9" si="1">$A9*$C9+($B9-$A9)*G$10-($B9/$C9)*(G$10^2)</f>
        <v>4.4222251676001036</v>
      </c>
      <c r="I9">
        <f t="shared" si="1"/>
        <v>5.3328187866904297</v>
      </c>
      <c r="J9">
        <f t="shared" si="1"/>
        <v>6.428194660699357</v>
      </c>
      <c r="K9">
        <f t="shared" si="1"/>
        <v>7.7446097254739952</v>
      </c>
      <c r="L9">
        <f t="shared" si="1"/>
        <v>9.3248696571337142</v>
      </c>
      <c r="M9">
        <f t="shared" si="1"/>
        <v>11.219251175743915</v>
      </c>
      <c r="N9">
        <f t="shared" si="1"/>
        <v>13.486428391649753</v>
      </c>
      <c r="O9">
        <f t="shared" si="1"/>
        <v>16.194328667594917</v>
      </c>
      <c r="P9">
        <f t="shared" si="1"/>
        <v>19.420801222055651</v>
      </c>
      <c r="Q9">
        <f t="shared" si="1"/>
        <v>23.253923795741201</v>
      </c>
      <c r="R9">
        <f t="shared" si="1"/>
        <v>27.791696213874527</v>
      </c>
      <c r="S9">
        <f t="shared" si="1"/>
        <v>33.140773197065769</v>
      </c>
      <c r="T9">
        <f t="shared" si="1"/>
        <v>39.413774588497077</v>
      </c>
      <c r="U9">
        <f t="shared" si="1"/>
        <v>46.724588800376537</v>
      </c>
      <c r="V9">
        <f t="shared" si="1"/>
        <v>55.180976791858441</v>
      </c>
      <c r="W9">
        <f t="shared" si="1"/>
        <v>64.873730821106349</v>
      </c>
      <c r="X9">
        <f t="shared" si="1"/>
        <v>75.861713105854349</v>
      </c>
      <c r="Y9">
        <f t="shared" si="1"/>
        <v>88.152394605023375</v>
      </c>
      <c r="Z9">
        <f t="shared" si="1"/>
        <v>101.67816024599342</v>
      </c>
      <c r="AA9">
        <f t="shared" si="1"/>
        <v>116.26977120980847</v>
      </c>
      <c r="AB9" s="43">
        <f>$A9*$C9+($B9-$A9)*AA$10-($B9/$C9)*(AA$10^2)</f>
        <v>131.63004263262019</v>
      </c>
      <c r="AC9" s="44">
        <f t="shared" si="1"/>
        <v>147.31290161676029</v>
      </c>
      <c r="AD9" s="44">
        <f t="shared" si="1"/>
        <v>162.71511881752545</v>
      </c>
      <c r="AE9" s="44">
        <f t="shared" si="1"/>
        <v>177.08931121664915</v>
      </c>
      <c r="AF9" s="45">
        <f t="shared" si="1"/>
        <v>189.58605646674482</v>
      </c>
      <c r="AG9" s="45">
        <f t="shared" ref="AG9" si="2">$A9*$C9+($B9-$A9)*AF$10-($B9/$C9)*(AF$10^2)</f>
        <v>199.32887306518188</v>
      </c>
      <c r="AH9" s="45">
        <f t="shared" ref="AH9" si="3">$A9*$C9+($B9-$A9)*AG$10-($B9/$C9)*(AG$10^2)</f>
        <v>205.51788674723335</v>
      </c>
      <c r="AI9" s="45">
        <f t="shared" ref="AI9" si="4">$A9*$C9+($B9-$A9)*AH$10-($B9/$C9)*(AH$10^2)</f>
        <v>207.54744194569363</v>
      </c>
      <c r="AJ9" s="45">
        <f t="shared" ref="AJ9" si="5">$A9*$C9+($B9-$A9)*AI$10-($B9/$C9)*(AI$10^2)</f>
        <v>205.11323095398393</v>
      </c>
      <c r="AK9" s="45">
        <f t="shared" ref="AK9" si="6">$A9*$C9+($B9-$A9)*AJ$10-($B9/$C9)*(AJ$10^2)</f>
        <v>198.28068995600603</v>
      </c>
      <c r="AL9" s="45">
        <f t="shared" ref="AL9" si="7">$A9*$C9+($B9-$A9)*AK$10-($B9/$C9)*(AK$10^2)</f>
        <v>187.49243175967132</v>
      </c>
      <c r="AM9" s="45">
        <f t="shared" ref="AM9" si="8">$A9*$C9+($B9-$A9)*AL$10-($B9/$C9)*(AL$10^2)</f>
        <v>173.50823650787299</v>
      </c>
      <c r="AN9" s="69">
        <f t="shared" ref="AN9" si="9">$A9*$C9+($B9-$A9)*AM$10-($B9/$C9)*(AM$10^2)</f>
        <v>157.29109438895301</v>
      </c>
      <c r="AO9" s="45">
        <f t="shared" ref="AO9" si="10">$A9*$C9+($B9-$A9)*AN$10-($B9/$C9)*(AN$10^2)</f>
        <v>139.86838509990633</v>
      </c>
      <c r="AP9" s="45">
        <f t="shared" ref="AP9" si="11">$A9*$C9+($B9-$A9)*AO$10-($B9/$C9)*(AO$10^2)</f>
        <v>122.20173965288484</v>
      </c>
      <c r="AQ9" s="45">
        <f t="shared" ref="AQ9" si="12">$A9*$C9+($B9-$A9)*AP$10-($B9/$C9)*(AP$10^2)</f>
        <v>105.09158629567696</v>
      </c>
      <c r="AR9" s="45">
        <f t="shared" ref="AR9" si="13">$A9*$C9+($B9-$A9)*AQ$10-($B9/$C9)*(AQ$10^2)</f>
        <v>89.127825153153822</v>
      </c>
      <c r="AS9" s="45">
        <f t="shared" ref="AS9" si="14">$A9*$C9+($B9-$A9)*AR$10-($B9/$C9)*(AR$10^2)</f>
        <v>74.683661569762762</v>
      </c>
      <c r="AT9" s="45">
        <f t="shared" ref="AT9" si="15">$A9*$C9+($B9-$A9)*AS$10-($B9/$C9)*(AS$10^2)</f>
        <v>61.940482660431599</v>
      </c>
      <c r="AU9" s="45">
        <f t="shared" ref="AU9" si="16">$A9*$C9+($B9-$A9)*AT$10-($B9/$C9)*(AT$10^2)</f>
        <v>50.929054676708688</v>
      </c>
      <c r="AV9" s="45">
        <f t="shared" ref="AV9" si="17">$A9*$C9+($B9-$A9)*AU$10-($B9/$C9)*(AU$10^2)</f>
        <v>41.574531426706244</v>
      </c>
      <c r="AW9" s="45">
        <f t="shared" ref="AW9" si="18">$A9*$C9+($B9-$A9)*AV$10-($B9/$C9)*(AV$10^2)</f>
        <v>33.737084678714155</v>
      </c>
      <c r="AX9" s="69">
        <f t="shared" ref="AX9" si="19">$A9*$C9+($B9-$A9)*AW$10-($B9/$C9)*(AW$10^2)</f>
        <v>27.244232342169994</v>
      </c>
      <c r="AY9" s="45">
        <f t="shared" ref="AY9" si="20">$A9*$C9+($B9-$A9)*AX$10-($B9/$C9)*(AX$10^2)</f>
        <v>21.91406587515246</v>
      </c>
      <c r="AZ9" s="45">
        <f t="shared" ref="AZ9" si="21">$A9*$C9+($B9-$A9)*AY$10-($B9/$C9)*(AY$10^2)</f>
        <v>17.570371885147779</v>
      </c>
      <c r="BA9" s="45">
        <f t="shared" ref="BA9" si="22">$A9*$C9+($B9-$A9)*AZ$10-($B9/$C9)*(AZ$10^2)</f>
        <v>14.051378462854018</v>
      </c>
      <c r="BB9" s="45">
        <f t="shared" ref="BB9" si="23">$A9*$C9+($B9-$A9)*BA$10-($B9/$C9)*(BA$10^2)</f>
        <v>11.213929999616994</v>
      </c>
      <c r="BC9" s="45">
        <f t="shared" ref="BC9" si="24">$A9*$C9+($B9-$A9)*BB$10-($B9/$C9)*(BB$10^2)</f>
        <v>8.9346402005480741</v>
      </c>
      <c r="BD9" s="45">
        <f t="shared" ref="BD9" si="25">$A9*$C9+($B9-$A9)*BC$10-($B9/$C9)*(BC$10^2)</f>
        <v>7.1092126904937913</v>
      </c>
      <c r="BE9" s="45">
        <f t="shared" ref="BE9" si="26">$A9*$C9+($B9-$A9)*BD$10-($B9/$C9)*(BD$10^2)</f>
        <v>5.6507710497387507</v>
      </c>
      <c r="BF9" s="45">
        <f t="shared" ref="BF9" si="27">$A9*$C9+($B9-$A9)*BE$10-($B9/$C9)*(BE$10^2)</f>
        <v>4.4877548680109385</v>
      </c>
      <c r="BG9" s="45">
        <f t="shared" ref="BG9" si="28">$A9*$C9+($B9-$A9)*BF$10-($B9/$C9)*(BF$10^2)</f>
        <v>3.5617257653899514</v>
      </c>
      <c r="BH9" s="69">
        <f t="shared" ref="BH9" si="29">$A9*$C9+($B9-$A9)*BG$10-($B9/$C9)*(BG$10^2)</f>
        <v>2.8252793487298504</v>
      </c>
    </row>
    <row r="10" spans="1:60" ht="15.75" thickBot="1" x14ac:dyDescent="0.3">
      <c r="A10" s="13" t="s">
        <v>68</v>
      </c>
      <c r="B10" s="65">
        <f>AN10</f>
        <v>3115.0716110312237</v>
      </c>
      <c r="C10" s="74">
        <f>AN10/$AN$4</f>
        <v>9.3068078033543181E-2</v>
      </c>
      <c r="D10" s="4" t="s">
        <v>8</v>
      </c>
      <c r="F10" s="6">
        <f>E$3+F9</f>
        <v>3.0774321019273287</v>
      </c>
      <c r="G10" s="6">
        <f>F10+G9</f>
        <v>6.7432641264866158</v>
      </c>
      <c r="H10" s="6">
        <f t="shared" ref="H10:AF10" si="30">G10+H9</f>
        <v>11.165489294086719</v>
      </c>
      <c r="I10" s="6">
        <f t="shared" si="30"/>
        <v>16.49830808077715</v>
      </c>
      <c r="J10" s="6">
        <f t="shared" si="30"/>
        <v>22.926502741476508</v>
      </c>
      <c r="K10" s="6">
        <f t="shared" si="30"/>
        <v>30.671112466950504</v>
      </c>
      <c r="L10" s="6">
        <f t="shared" si="30"/>
        <v>39.995982124084222</v>
      </c>
      <c r="M10" s="6">
        <f t="shared" si="30"/>
        <v>51.215233299828135</v>
      </c>
      <c r="N10" s="6">
        <f t="shared" si="30"/>
        <v>64.701661691477881</v>
      </c>
      <c r="O10" s="6">
        <f t="shared" si="30"/>
        <v>80.895990359072798</v>
      </c>
      <c r="P10" s="6">
        <f t="shared" si="30"/>
        <v>100.31679158112846</v>
      </c>
      <c r="Q10" s="6">
        <f t="shared" si="30"/>
        <v>123.57071537686966</v>
      </c>
      <c r="R10" s="6">
        <f t="shared" si="30"/>
        <v>151.36241159074419</v>
      </c>
      <c r="S10" s="6">
        <f t="shared" si="30"/>
        <v>184.50318478780997</v>
      </c>
      <c r="T10" s="6">
        <f t="shared" si="30"/>
        <v>223.91695937630703</v>
      </c>
      <c r="U10" s="6">
        <f t="shared" si="30"/>
        <v>270.64154817668356</v>
      </c>
      <c r="V10" s="6">
        <f t="shared" si="30"/>
        <v>325.82252496854198</v>
      </c>
      <c r="W10" s="6">
        <f t="shared" si="30"/>
        <v>390.69625578964832</v>
      </c>
      <c r="X10" s="6">
        <f t="shared" si="30"/>
        <v>466.55796889550265</v>
      </c>
      <c r="Y10" s="6">
        <f t="shared" si="30"/>
        <v>554.710363500526</v>
      </c>
      <c r="Z10" s="6">
        <f t="shared" si="30"/>
        <v>656.38852374651947</v>
      </c>
      <c r="AA10" s="6">
        <f t="shared" si="30"/>
        <v>772.65829495632795</v>
      </c>
      <c r="AB10" s="49">
        <f t="shared" si="30"/>
        <v>904.28833758894814</v>
      </c>
      <c r="AC10" s="50">
        <f t="shared" si="30"/>
        <v>1051.6012392057085</v>
      </c>
      <c r="AD10" s="50">
        <f t="shared" si="30"/>
        <v>1214.316358023234</v>
      </c>
      <c r="AE10" s="50">
        <f t="shared" si="30"/>
        <v>1391.4056692398831</v>
      </c>
      <c r="AF10" s="51">
        <f t="shared" si="30"/>
        <v>1580.9917257066279</v>
      </c>
      <c r="AG10" s="51">
        <f t="shared" ref="AG10" si="31">AF10+AG9</f>
        <v>1780.3205987718097</v>
      </c>
      <c r="AH10" s="51">
        <f t="shared" ref="AH10" si="32">AG10+AH9</f>
        <v>1985.8384855190432</v>
      </c>
      <c r="AI10" s="51">
        <f t="shared" ref="AI10" si="33">AH10+AI9</f>
        <v>2193.3859274647366</v>
      </c>
      <c r="AJ10" s="51">
        <f t="shared" ref="AJ10" si="34">AI10+AJ9</f>
        <v>2398.4991584187205</v>
      </c>
      <c r="AK10" s="51">
        <f t="shared" ref="AK10" si="35">AJ10+AK9</f>
        <v>2596.7798483747265</v>
      </c>
      <c r="AL10" s="51">
        <f t="shared" ref="AL10" si="36">AK10+AL9</f>
        <v>2784.272280134398</v>
      </c>
      <c r="AM10" s="51">
        <f t="shared" ref="AM10" si="37">AL10+AM9</f>
        <v>2957.7805166422709</v>
      </c>
      <c r="AN10" s="70">
        <f t="shared" ref="AN10" si="38">AM10+AN9</f>
        <v>3115.0716110312237</v>
      </c>
      <c r="AO10" s="51">
        <f t="shared" ref="AO10" si="39">AN10+AO9</f>
        <v>3254.9399961311301</v>
      </c>
      <c r="AP10" s="51">
        <f t="shared" ref="AP10" si="40">AO10+AP9</f>
        <v>3377.1417357840151</v>
      </c>
      <c r="AQ10" s="51">
        <f t="shared" ref="AQ10" si="41">AP10+AQ9</f>
        <v>3482.2333220796918</v>
      </c>
      <c r="AR10" s="51">
        <f t="shared" ref="AR10" si="42">AQ10+AR9</f>
        <v>3571.3611472328457</v>
      </c>
      <c r="AS10" s="51">
        <f t="shared" ref="AS10" si="43">AR10+AS9</f>
        <v>3646.0448088026087</v>
      </c>
      <c r="AT10" s="51">
        <f t="shared" ref="AT10" si="44">AS10+AT9</f>
        <v>3707.9852914630401</v>
      </c>
      <c r="AU10" s="51">
        <f t="shared" ref="AU10" si="45">AT10+AU9</f>
        <v>3758.9143461397489</v>
      </c>
      <c r="AV10" s="51">
        <f t="shared" ref="AV10" si="46">AU10+AV9</f>
        <v>3800.4888775664549</v>
      </c>
      <c r="AW10" s="51">
        <f t="shared" ref="AW10" si="47">AV10+AW9</f>
        <v>3834.2259622451693</v>
      </c>
      <c r="AX10" s="70">
        <f t="shared" ref="AX10" si="48">AW10+AX9</f>
        <v>3861.4701945873394</v>
      </c>
      <c r="AY10" s="51">
        <f t="shared" ref="AY10" si="49">AX10+AY9</f>
        <v>3883.384260462492</v>
      </c>
      <c r="AZ10" s="51">
        <f t="shared" ref="AZ10" si="50">AY10+AZ9</f>
        <v>3900.9546323476397</v>
      </c>
      <c r="BA10" s="51">
        <f t="shared" ref="BA10" si="51">AZ10+BA9</f>
        <v>3915.0060108104935</v>
      </c>
      <c r="BB10" s="51">
        <f t="shared" ref="BB10" si="52">BA10+BB9</f>
        <v>3926.2199408101105</v>
      </c>
      <c r="BC10" s="51">
        <f t="shared" ref="BC10" si="53">BB10+BC9</f>
        <v>3935.1545810106586</v>
      </c>
      <c r="BD10" s="51">
        <f t="shared" ref="BD10" si="54">BC10+BD9</f>
        <v>3942.2637937011523</v>
      </c>
      <c r="BE10" s="51">
        <f t="shared" ref="BE10" si="55">BD10+BE9</f>
        <v>3947.9145647508913</v>
      </c>
      <c r="BF10" s="51">
        <f t="shared" ref="BF10" si="56">BE10+BF9</f>
        <v>3952.4023196189023</v>
      </c>
      <c r="BG10" s="51">
        <f t="shared" ref="BG10" si="57">BF10+BG9</f>
        <v>3955.9640453842921</v>
      </c>
      <c r="BH10" s="70">
        <f t="shared" ref="BH10" si="58">BG10+BH9</f>
        <v>3958.7893247330221</v>
      </c>
    </row>
    <row r="11" spans="1:60" ht="15.75" thickBot="1" x14ac:dyDescent="0.3">
      <c r="A11" s="13" t="s">
        <v>69</v>
      </c>
      <c r="B11" s="17">
        <f>AX10</f>
        <v>3861.4701945873394</v>
      </c>
      <c r="C11" s="73">
        <f>AX10/$AX$4</f>
        <v>9.796589899403968E-2</v>
      </c>
      <c r="D11" s="4" t="s">
        <v>9</v>
      </c>
      <c r="E11" s="5">
        <f>SUM(F11:AF11)</f>
        <v>8665914.5770069007</v>
      </c>
      <c r="F11">
        <f>(F10-F3)^2</f>
        <v>9.1381184928627786</v>
      </c>
      <c r="G11">
        <f t="shared" ref="G11:AF11" si="59">(G10-G3)^2</f>
        <v>44.182094265745143</v>
      </c>
      <c r="H11">
        <f t="shared" si="59"/>
        <v>121.48984172291803</v>
      </c>
      <c r="I11">
        <f t="shared" si="59"/>
        <v>265.04761719023873</v>
      </c>
      <c r="J11">
        <f t="shared" si="59"/>
        <v>509.96664252558674</v>
      </c>
      <c r="K11">
        <f t="shared" si="59"/>
        <v>910.31176365639737</v>
      </c>
      <c r="L11">
        <f t="shared" si="59"/>
        <v>1544.5970648084019</v>
      </c>
      <c r="M11">
        <f t="shared" si="59"/>
        <v>2526.1960963327747</v>
      </c>
      <c r="N11">
        <f t="shared" si="59"/>
        <v>4023.3699196221755</v>
      </c>
      <c r="O11">
        <f t="shared" si="59"/>
        <v>6283.0832176200938</v>
      </c>
      <c r="P11">
        <f t="shared" si="59"/>
        <v>9667.0508146623688</v>
      </c>
      <c r="Q11">
        <f t="shared" si="59"/>
        <v>14703.562678168366</v>
      </c>
      <c r="R11">
        <f t="shared" si="59"/>
        <v>22132.048839379644</v>
      </c>
      <c r="S11">
        <f t="shared" si="59"/>
        <v>32926.886829624513</v>
      </c>
      <c r="T11">
        <f t="shared" si="59"/>
        <v>48371.659625430802</v>
      </c>
      <c r="U11">
        <f t="shared" si="59"/>
        <v>70332.311998664212</v>
      </c>
      <c r="V11">
        <f t="shared" si="59"/>
        <v>101410.79878265187</v>
      </c>
      <c r="W11">
        <f t="shared" si="59"/>
        <v>142723.37571980135</v>
      </c>
      <c r="X11">
        <f t="shared" si="59"/>
        <v>196257.68524000721</v>
      </c>
      <c r="Y11">
        <f t="shared" si="59"/>
        <v>270577.0281749072</v>
      </c>
      <c r="Z11">
        <f t="shared" si="59"/>
        <v>375846.03452963132</v>
      </c>
      <c r="AA11">
        <f t="shared" si="59"/>
        <v>516122.41697076452</v>
      </c>
      <c r="AB11" s="43">
        <f t="shared" si="59"/>
        <v>709257.00410445011</v>
      </c>
      <c r="AC11" s="44">
        <f t="shared" si="59"/>
        <v>967970.62905200117</v>
      </c>
      <c r="AD11" s="44">
        <f t="shared" si="59"/>
        <v>1297733.9588835095</v>
      </c>
      <c r="AE11" s="44">
        <f t="shared" si="59"/>
        <v>1687405.3366880026</v>
      </c>
      <c r="AF11" s="45">
        <f t="shared" si="59"/>
        <v>2186239.4056990072</v>
      </c>
    </row>
    <row r="12" spans="1:60" ht="15.75" thickBot="1" x14ac:dyDescent="0.3">
      <c r="A12" s="13" t="s">
        <v>70</v>
      </c>
      <c r="B12" s="66">
        <f>BH10</f>
        <v>3958.7893247330221</v>
      </c>
      <c r="C12" s="75">
        <f>BH10/$BH$4</f>
        <v>8.7270946284306677E-2</v>
      </c>
      <c r="D12" s="4" t="s">
        <v>10</v>
      </c>
      <c r="E12" s="5">
        <f>SUM(F12:AF12)</f>
        <v>10090.631462742265</v>
      </c>
      <c r="F12">
        <f>SQRT(F11)</f>
        <v>3.0229321019273288</v>
      </c>
      <c r="G12">
        <f t="shared" ref="G12:AF12" si="60">SQRT(G11)</f>
        <v>6.6469612805962051</v>
      </c>
      <c r="H12">
        <f t="shared" si="60"/>
        <v>11.022243044086718</v>
      </c>
      <c r="I12">
        <f t="shared" si="60"/>
        <v>16.280283080777149</v>
      </c>
      <c r="J12">
        <f t="shared" si="60"/>
        <v>22.582441022298426</v>
      </c>
      <c r="K12">
        <f t="shared" si="60"/>
        <v>30.171373247772422</v>
      </c>
      <c r="L12">
        <f t="shared" si="60"/>
        <v>39.301362124084221</v>
      </c>
      <c r="M12">
        <f t="shared" si="60"/>
        <v>50.261278299828135</v>
      </c>
      <c r="N12">
        <f t="shared" si="60"/>
        <v>63.43003956819021</v>
      </c>
      <c r="O12">
        <f t="shared" si="60"/>
        <v>79.265901985785121</v>
      </c>
      <c r="P12">
        <f t="shared" si="60"/>
        <v>98.32116158112845</v>
      </c>
      <c r="Q12">
        <f t="shared" si="60"/>
        <v>121.25824787686966</v>
      </c>
      <c r="R12">
        <f t="shared" si="60"/>
        <v>148.76844033389489</v>
      </c>
      <c r="S12">
        <f t="shared" si="60"/>
        <v>181.45767228096065</v>
      </c>
      <c r="T12">
        <f t="shared" si="60"/>
        <v>219.93558062630703</v>
      </c>
      <c r="U12">
        <f t="shared" si="60"/>
        <v>265.20239817668357</v>
      </c>
      <c r="V12">
        <f t="shared" si="60"/>
        <v>318.45062220484334</v>
      </c>
      <c r="W12">
        <f t="shared" si="60"/>
        <v>377.78747427594971</v>
      </c>
      <c r="X12">
        <f t="shared" si="60"/>
        <v>443.00980264550265</v>
      </c>
      <c r="Y12">
        <f t="shared" si="60"/>
        <v>520.170191547831</v>
      </c>
      <c r="Z12">
        <f t="shared" si="60"/>
        <v>613.06283081722654</v>
      </c>
      <c r="AA12">
        <f t="shared" si="60"/>
        <v>718.416604047237</v>
      </c>
      <c r="AB12" s="43">
        <f t="shared" si="60"/>
        <v>842.17397496268552</v>
      </c>
      <c r="AC12" s="44">
        <f t="shared" si="60"/>
        <v>983.85498375116299</v>
      </c>
      <c r="AD12" s="44">
        <f t="shared" si="60"/>
        <v>1139.181266912123</v>
      </c>
      <c r="AE12" s="44">
        <f t="shared" si="60"/>
        <v>1299.0016692398831</v>
      </c>
      <c r="AF12" s="45">
        <f t="shared" si="60"/>
        <v>1478.593725706628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1.4999999999999999E-2</v>
      </c>
      <c r="G15" s="3">
        <f t="shared" ref="G15:AF15" si="61">G$3-F$3</f>
        <v>4.1802845890410965E-2</v>
      </c>
      <c r="H15" s="3">
        <f t="shared" si="61"/>
        <v>4.6943404109589026E-2</v>
      </c>
      <c r="I15" s="3">
        <f t="shared" si="61"/>
        <v>7.4778750000000005E-2</v>
      </c>
      <c r="J15" s="3">
        <f t="shared" si="61"/>
        <v>0.12603671917808221</v>
      </c>
      <c r="K15" s="3">
        <f t="shared" si="61"/>
        <v>0.15567749999999997</v>
      </c>
      <c r="L15" s="3">
        <f t="shared" si="61"/>
        <v>0.19488078082191773</v>
      </c>
      <c r="M15" s="3">
        <f t="shared" si="61"/>
        <v>0.25933500000000009</v>
      </c>
      <c r="N15" s="3">
        <f t="shared" si="61"/>
        <v>0.31766712328767099</v>
      </c>
      <c r="O15" s="3">
        <f t="shared" si="61"/>
        <v>0.35846624999999999</v>
      </c>
      <c r="P15" s="3">
        <f t="shared" si="61"/>
        <v>0.36554162671232904</v>
      </c>
      <c r="Q15" s="3">
        <f t="shared" si="61"/>
        <v>0.31683749999999988</v>
      </c>
      <c r="R15" s="3">
        <f t="shared" si="61"/>
        <v>0.28150375684931506</v>
      </c>
      <c r="S15" s="3">
        <f t="shared" si="61"/>
        <v>0.45154125000000001</v>
      </c>
      <c r="T15" s="3">
        <f t="shared" si="61"/>
        <v>0.93586624315068523</v>
      </c>
      <c r="U15" s="3">
        <f t="shared" si="61"/>
        <v>1.4577712499999995</v>
      </c>
      <c r="V15" s="3">
        <f t="shared" si="61"/>
        <v>1.9327527636986304</v>
      </c>
      <c r="W15" s="3">
        <f t="shared" si="61"/>
        <v>5.5368787499999996</v>
      </c>
      <c r="X15" s="3">
        <f t="shared" si="61"/>
        <v>10.639384736301372</v>
      </c>
      <c r="Y15" s="3">
        <f t="shared" si="61"/>
        <v>10.992005702694996</v>
      </c>
      <c r="Z15" s="3">
        <f t="shared" si="61"/>
        <v>8.7855209765979296</v>
      </c>
      <c r="AA15" s="3">
        <f t="shared" si="61"/>
        <v>10.915997979797986</v>
      </c>
      <c r="AB15" s="46">
        <f t="shared" si="61"/>
        <v>7.8726717171717056</v>
      </c>
      <c r="AC15" s="47">
        <f t="shared" si="61"/>
        <v>5.6318928282828296</v>
      </c>
      <c r="AD15" s="47">
        <f t="shared" si="61"/>
        <v>7.388835656565675</v>
      </c>
      <c r="AE15" s="47">
        <f t="shared" si="61"/>
        <v>17.268908888888873</v>
      </c>
      <c r="AF15" s="48">
        <f t="shared" si="61"/>
        <v>9.9939999999999998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2.4769384782158057</v>
      </c>
      <c r="G16">
        <f>$A16*($C16*F$4)+($B16-$A16)*(F$17)-($B16/($C16*F$4))*(F17^2)</f>
        <v>3.1184292438094698</v>
      </c>
      <c r="H16">
        <f t="shared" ref="H16:AF16" si="62">$A16*($C16*G$4)+($B16-$A16)*(G$17)-($B16/($C16*G$4))*(G17^2)</f>
        <v>3.8941558791321973</v>
      </c>
      <c r="I16">
        <f t="shared" si="62"/>
        <v>4.8313378479611373</v>
      </c>
      <c r="J16">
        <f t="shared" si="62"/>
        <v>5.9623407316512749</v>
      </c>
      <c r="K16">
        <f t="shared" si="62"/>
        <v>7.3254868779233817</v>
      </c>
      <c r="L16">
        <f t="shared" si="62"/>
        <v>8.9659205007994807</v>
      </c>
      <c r="M16">
        <f t="shared" si="62"/>
        <v>10.936493065999505</v>
      </c>
      <c r="N16">
        <f t="shared" si="62"/>
        <v>13.298611753078314</v>
      </c>
      <c r="O16">
        <f t="shared" si="62"/>
        <v>16.12296173004513</v>
      </c>
      <c r="P16">
        <f t="shared" si="62"/>
        <v>19.489969888451714</v>
      </c>
      <c r="Q16">
        <f t="shared" si="62"/>
        <v>23.489821987136285</v>
      </c>
      <c r="R16">
        <f t="shared" si="62"/>
        <v>28.221776559064061</v>
      </c>
      <c r="S16">
        <f t="shared" si="62"/>
        <v>33.792439892296137</v>
      </c>
      <c r="T16">
        <f t="shared" si="62"/>
        <v>40.312584245282828</v>
      </c>
      <c r="U16">
        <f t="shared" si="62"/>
        <v>47.892021424017791</v>
      </c>
      <c r="V16">
        <f t="shared" si="62"/>
        <v>56.632012611189538</v>
      </c>
      <c r="W16">
        <f t="shared" si="62"/>
        <v>66.614744307613137</v>
      </c>
      <c r="X16">
        <f t="shared" si="62"/>
        <v>77.889586604939097</v>
      </c>
      <c r="Y16">
        <f t="shared" si="62"/>
        <v>90.456241975861616</v>
      </c>
      <c r="Z16">
        <f t="shared" si="62"/>
        <v>104.24555402948548</v>
      </c>
      <c r="AA16">
        <f t="shared" si="62"/>
        <v>119.09970355042066</v>
      </c>
      <c r="AB16" s="43">
        <f t="shared" si="62"/>
        <v>134.75471431873683</v>
      </c>
      <c r="AC16" s="44">
        <f t="shared" si="62"/>
        <v>150.82941699378446</v>
      </c>
      <c r="AD16" s="44">
        <f t="shared" si="62"/>
        <v>166.82587671362921</v>
      </c>
      <c r="AE16" s="44">
        <f t="shared" si="62"/>
        <v>182.14620758167925</v>
      </c>
      <c r="AF16" s="45">
        <f t="shared" si="62"/>
        <v>196.12907506035594</v>
      </c>
      <c r="AG16" s="45">
        <f t="shared" ref="AG16" si="63">$A16*($C16*AF$4)+($B16-$A16)*(AF$17)-($B16/($C16*AF$4))*(AF17^2)</f>
        <v>208.1056939602139</v>
      </c>
      <c r="AH16" s="45">
        <f t="shared" ref="AH16" si="64">$A16*($C16*AG$4)+($B16-$A16)*(AG$17)-($B16/($C16*AG$4))*(AG17^2)</f>
        <v>221.0812493523544</v>
      </c>
      <c r="AI16" s="45">
        <f t="shared" ref="AI16" si="65">$A16*($C16*AH$4)+($B16-$A16)*(AH$17)-($B16/($C16*AH$4))*(AH17^2)</f>
        <v>223.75599850218174</v>
      </c>
      <c r="AJ16" s="45">
        <f t="shared" ref="AJ16" si="66">$A16*($C16*AI$4)+($B16-$A16)*(AI$17)-($B16/($C16*AI$4))*(AI17^2)</f>
        <v>226.6209083870832</v>
      </c>
      <c r="AK16" s="45">
        <f t="shared" ref="AK16" si="67">$A16*($C16*AJ$4)+($B16-$A16)*(AJ$17)-($B16/($C16*AJ$4))*(AJ17^2)</f>
        <v>226.10792416135706</v>
      </c>
      <c r="AL16" s="45">
        <f t="shared" ref="AL16" si="68">$A16*($C16*AK$4)+($B16-$A16)*(AK$17)-($B16/($C16*AK$4))*(AK17^2)</f>
        <v>222.43252321050619</v>
      </c>
      <c r="AM16" s="45">
        <f t="shared" ref="AM16" si="69">$A16*($C16*AL$4)+($B16-$A16)*(AL$17)-($B16/($C16*AL$4))*(AL17^2)</f>
        <v>216.01866739488855</v>
      </c>
      <c r="AN16" s="69">
        <f t="shared" ref="AN16" si="70">$A16*($C16*AM$4)+($B16-$A16)*(AM$17)-($B16/($C16*AM$4))*(AM17^2)</f>
        <v>207.43744831116766</v>
      </c>
      <c r="AO16" s="45">
        <f t="shared" ref="AO16" si="71">$A16*($C16*AN$4)+($B16-$A16)*(AN$17)-($B16/($C16*AN$4))*(AN17^2)</f>
        <v>197.33154711099633</v>
      </c>
      <c r="AP16" s="45">
        <f t="shared" ref="AP16" si="72">$A16*($C16*AO$4)+($B16-$A16)*(AO$17)-($B16/($C16*AO$4))*(AO17^2)</f>
        <v>186.34127910902146</v>
      </c>
      <c r="AQ16" s="45">
        <f t="shared" ref="AQ16" si="73">$A16*($C16*AP$4)+($B16-$A16)*(AP$17)-($B16/($C16*AP$4))*(AP17^2)</f>
        <v>175.04493138215605</v>
      </c>
      <c r="AR16" s="45">
        <f t="shared" ref="AR16" si="74">$A16*($C16*AQ$4)+($B16-$A16)*(AQ$17)-($B16/($C16*AQ$4))*(AQ17^2)</f>
        <v>163.92022507288607</v>
      </c>
      <c r="AS16" s="45">
        <f t="shared" ref="AS16" si="75">$A16*($C16*AR$4)+($B16-$A16)*(AR$17)-($B16/($C16*AR$4))*(AR17^2)</f>
        <v>153.32759009433437</v>
      </c>
      <c r="AT16" s="45">
        <f t="shared" ref="AT16" si="76">$A16*($C16*AS$4)+($B16-$A16)*(AS$17)-($B16/($C16*AS$4))*(AS17^2)</f>
        <v>143.5114569124097</v>
      </c>
      <c r="AU16" s="45">
        <f t="shared" ref="AU16" si="77">$A16*($C16*AT$4)+($B16-$A16)*(AT$17)-($B16/($C16*AT$4))*(AT17^2)</f>
        <v>134.61367097313223</v>
      </c>
      <c r="AV16" s="45">
        <f t="shared" ref="AV16" si="78">$A16*($C16*AU$4)+($B16-$A16)*(AU$17)-($B16/($C16*AU$4))*(AU17^2)</f>
        <v>126.69310085188624</v>
      </c>
      <c r="AW16" s="45">
        <f t="shared" ref="AW16" si="79">$A16*($C16*AV$4)+($B16-$A16)*(AV$17)-($B16/($C16*AV$4))*(AV17^2)</f>
        <v>119.74671986201952</v>
      </c>
      <c r="AX16" s="69">
        <f t="shared" ref="AX16" si="80">$A16*($C16*AW$4)+($B16-$A16)*(AW$17)-($B16/($C16*AW$4))*(AW17^2)</f>
        <v>113.72907165457673</v>
      </c>
      <c r="AY16" s="45">
        <f t="shared" ref="AY16" si="81">$A16*($C16*AX$4)+($B16-$A16)*(AX$17)-($B16/($C16*AX$4))*(AX17^2)</f>
        <v>108.5685266612586</v>
      </c>
      <c r="AZ16" s="45">
        <f t="shared" ref="AZ16" si="82">$A16*($C16*AY$4)+($B16-$A16)*(AY$17)-($B16/($C16*AY$4))*(AY17^2)</f>
        <v>104.17984372075853</v>
      </c>
      <c r="BA16" s="45">
        <f t="shared" ref="BA16" si="83">$A16*($C16*AZ$4)+($B16-$A16)*(AZ$17)-($B16/($C16*AZ$4))*(AZ17^2)</f>
        <v>100.47323515382061</v>
      </c>
      <c r="BB16" s="45">
        <f t="shared" ref="BB16" si="84">$A16*($C16*BA$4)+($B16-$A16)*(BA$17)-($B16/($C16*BA$4))*(BA17^2)</f>
        <v>97.360472255887885</v>
      </c>
      <c r="BC16" s="45">
        <f t="shared" ref="BC16" si="85">$A16*($C16*BB$4)+($B16-$A16)*(BB$17)-($B16/($C16*BB$4))*(BB17^2)</f>
        <v>94.758672494459006</v>
      </c>
      <c r="BD16" s="45">
        <f t="shared" ref="BD16" si="86">$A16*($C16*BC$4)+($B16-$A16)*(BC$17)-($B16/($C16*BC$4))*(BC17^2)</f>
        <v>92.592379031095334</v>
      </c>
      <c r="BE16" s="45">
        <f t="shared" ref="BE16" si="87">$A16*($C16*BD$4)+($B16-$A16)*(BD$17)-($B16/($C16*BD$4))*(BD17^2)</f>
        <v>90.794449745249722</v>
      </c>
      <c r="BF16" s="45">
        <f t="shared" ref="BF16" si="88">$A16*($C16*BE$4)+($B16-$A16)*(BE$17)-($B16/($C16*BE$4))*(BE17^2)</f>
        <v>89.306161756053143</v>
      </c>
      <c r="BG16" s="45">
        <f t="shared" ref="BG16" si="89">$A16*($C16*BF$4)+($B16-$A16)*(BF$17)-($B16/($C16*BF$4))*(BF17^2)</f>
        <v>88.076832651363475</v>
      </c>
      <c r="BH16" s="69">
        <f t="shared" ref="BH16" si="90">$A16*($C16*BG$4)+($B16-$A16)*(BG$17)-($B16/($C16*BG$4))*(BG17^2)</f>
        <v>87.063171630744591</v>
      </c>
    </row>
    <row r="17" spans="1:62" ht="15.75" thickBot="1" x14ac:dyDescent="0.3">
      <c r="A17" s="13" t="s">
        <v>68</v>
      </c>
      <c r="B17" s="65">
        <f>AN17</f>
        <v>3367.3543371323121</v>
      </c>
      <c r="C17" s="74">
        <f>AN17/$AN$4</f>
        <v>0.10060545481683915</v>
      </c>
      <c r="D17" s="4" t="s">
        <v>8</v>
      </c>
      <c r="F17" s="6">
        <f>E$3+F16</f>
        <v>2.5164384782158056</v>
      </c>
      <c r="G17" s="6">
        <f>F17+G16</f>
        <v>5.634867722025275</v>
      </c>
      <c r="H17" s="6">
        <f t="shared" ref="H17:AF17" si="91">G17+H16</f>
        <v>9.5290236011574727</v>
      </c>
      <c r="I17" s="6">
        <f t="shared" si="91"/>
        <v>14.36036144911861</v>
      </c>
      <c r="J17" s="6">
        <f t="shared" si="91"/>
        <v>20.322702180769884</v>
      </c>
      <c r="K17" s="6">
        <f t="shared" si="91"/>
        <v>27.648189058693266</v>
      </c>
      <c r="L17" s="6">
        <f t="shared" si="91"/>
        <v>36.614109559492746</v>
      </c>
      <c r="M17" s="6">
        <f t="shared" si="91"/>
        <v>47.550602625492253</v>
      </c>
      <c r="N17" s="6">
        <f t="shared" si="91"/>
        <v>60.849214378570565</v>
      </c>
      <c r="O17" s="6">
        <f t="shared" si="91"/>
        <v>76.972176108615699</v>
      </c>
      <c r="P17" s="6">
        <f t="shared" si="91"/>
        <v>96.46214599706741</v>
      </c>
      <c r="Q17" s="6">
        <f t="shared" si="91"/>
        <v>119.95196798420369</v>
      </c>
      <c r="R17" s="6">
        <f t="shared" si="91"/>
        <v>148.17374454326776</v>
      </c>
      <c r="S17" s="6">
        <f t="shared" si="91"/>
        <v>181.96618443556389</v>
      </c>
      <c r="T17" s="6">
        <f t="shared" si="91"/>
        <v>222.27876868084672</v>
      </c>
      <c r="U17" s="6">
        <f t="shared" si="91"/>
        <v>270.17079010486452</v>
      </c>
      <c r="V17" s="6">
        <f t="shared" si="91"/>
        <v>326.80280271605409</v>
      </c>
      <c r="W17" s="6">
        <f t="shared" si="91"/>
        <v>393.41754702366723</v>
      </c>
      <c r="X17" s="6">
        <f t="shared" si="91"/>
        <v>471.30713362860632</v>
      </c>
      <c r="Y17" s="6">
        <f t="shared" si="91"/>
        <v>561.76337560446791</v>
      </c>
      <c r="Z17" s="6">
        <f t="shared" si="91"/>
        <v>666.00892963395336</v>
      </c>
      <c r="AA17" s="6">
        <f t="shared" si="91"/>
        <v>785.10863318437396</v>
      </c>
      <c r="AB17" s="49">
        <f t="shared" si="91"/>
        <v>919.86334750311084</v>
      </c>
      <c r="AC17" s="50">
        <f t="shared" si="91"/>
        <v>1070.6927644968953</v>
      </c>
      <c r="AD17" s="50">
        <f t="shared" si="91"/>
        <v>1237.5186412105245</v>
      </c>
      <c r="AE17" s="50">
        <f t="shared" si="91"/>
        <v>1419.6648487922037</v>
      </c>
      <c r="AF17" s="51">
        <f t="shared" si="91"/>
        <v>1615.7939238525596</v>
      </c>
      <c r="AG17" s="51">
        <f t="shared" ref="AG17" si="92">AF17+AG16</f>
        <v>1823.8996178127736</v>
      </c>
      <c r="AH17" s="51">
        <f t="shared" ref="AH17" si="93">AG17+AH16</f>
        <v>2044.9808671651281</v>
      </c>
      <c r="AI17" s="51">
        <f t="shared" ref="AI17" si="94">AH17+AI16</f>
        <v>2268.7368656673098</v>
      </c>
      <c r="AJ17" s="51">
        <f t="shared" ref="AJ17" si="95">AI17+AJ16</f>
        <v>2495.3577740543928</v>
      </c>
      <c r="AK17" s="51">
        <f t="shared" ref="AK17" si="96">AJ17+AK16</f>
        <v>2721.4656982157499</v>
      </c>
      <c r="AL17" s="51">
        <f t="shared" ref="AL17" si="97">AK17+AL16</f>
        <v>2943.898221426256</v>
      </c>
      <c r="AM17" s="51">
        <f t="shared" ref="AM17" si="98">AL17+AM16</f>
        <v>3159.9168888211443</v>
      </c>
      <c r="AN17" s="70">
        <f t="shared" ref="AN17" si="99">AM17+AN16</f>
        <v>3367.3543371323121</v>
      </c>
      <c r="AO17" s="51">
        <f t="shared" ref="AO17" si="100">AN17+AO16</f>
        <v>3564.6858842433085</v>
      </c>
      <c r="AP17" s="51">
        <f t="shared" ref="AP17" si="101">AO17+AP16</f>
        <v>3751.0271633523298</v>
      </c>
      <c r="AQ17" s="51">
        <f t="shared" ref="AQ17" si="102">AP17+AQ16</f>
        <v>3926.0720947344857</v>
      </c>
      <c r="AR17" s="51">
        <f t="shared" ref="AR17" si="103">AQ17+AR16</f>
        <v>4089.992319807372</v>
      </c>
      <c r="AS17" s="51">
        <f t="shared" ref="AS17" si="104">AR17+AS16</f>
        <v>4243.3199099017065</v>
      </c>
      <c r="AT17" s="51">
        <f t="shared" ref="AT17" si="105">AS17+AT16</f>
        <v>4386.8313668141163</v>
      </c>
      <c r="AU17" s="51">
        <f t="shared" ref="AU17" si="106">AT17+AU16</f>
        <v>4521.445037787249</v>
      </c>
      <c r="AV17" s="51">
        <f t="shared" ref="AV17" si="107">AU17+AV16</f>
        <v>4648.1381386391349</v>
      </c>
      <c r="AW17" s="51">
        <f t="shared" ref="AW17" si="108">AV17+AW16</f>
        <v>4767.8848585011547</v>
      </c>
      <c r="AX17" s="70">
        <f t="shared" ref="AX17" si="109">AW17+AX16</f>
        <v>4881.6139301557314</v>
      </c>
      <c r="AY17" s="51">
        <f t="shared" ref="AY17" si="110">AX17+AY16</f>
        <v>4990.1824568169905</v>
      </c>
      <c r="AZ17" s="51">
        <f t="shared" ref="AZ17" si="111">AY17+AZ16</f>
        <v>5094.3623005377485</v>
      </c>
      <c r="BA17" s="51">
        <f t="shared" ref="BA17" si="112">AZ17+BA16</f>
        <v>5194.835535691569</v>
      </c>
      <c r="BB17" s="51">
        <f t="shared" ref="BB17" si="113">BA17+BB16</f>
        <v>5292.1960079474566</v>
      </c>
      <c r="BC17" s="51">
        <f t="shared" ref="BC17" si="114">BB17+BC16</f>
        <v>5386.9546804419151</v>
      </c>
      <c r="BD17" s="51">
        <f t="shared" ref="BD17" si="115">BC17+BD16</f>
        <v>5479.5470594730104</v>
      </c>
      <c r="BE17" s="51">
        <f t="shared" ref="BE17" si="116">BD17+BE16</f>
        <v>5570.3415092182604</v>
      </c>
      <c r="BF17" s="51">
        <f t="shared" ref="BF17" si="117">BE17+BF16</f>
        <v>5659.6476709743138</v>
      </c>
      <c r="BG17" s="51">
        <f t="shared" ref="BG17" si="118">BF17+BG16</f>
        <v>5747.7245036256772</v>
      </c>
      <c r="BH17" s="70">
        <f t="shared" ref="BH17" si="119">BG17+BH16</f>
        <v>5834.7876752564216</v>
      </c>
    </row>
    <row r="18" spans="1:62" ht="15.75" thickBot="1" x14ac:dyDescent="0.3">
      <c r="A18" s="13" t="s">
        <v>69</v>
      </c>
      <c r="B18" s="17">
        <f>AX17</f>
        <v>4881.6139301557314</v>
      </c>
      <c r="C18" s="73">
        <f>AX17/$AX$4</f>
        <v>0.12384705128110934</v>
      </c>
      <c r="D18" s="4" t="s">
        <v>9</v>
      </c>
      <c r="E18" s="5">
        <f>SUM(F18:AF18)</f>
        <v>8999789.4824653044</v>
      </c>
      <c r="F18">
        <f>(F3-F17)^2</f>
        <v>6.0611410705195565</v>
      </c>
      <c r="G18">
        <f t="shared" ref="G18:AF18" si="120">(G3-G17)^2</f>
        <v>30.675700887154804</v>
      </c>
      <c r="H18">
        <f t="shared" si="120"/>
        <v>88.092816485500578</v>
      </c>
      <c r="I18">
        <f>(I3-I17)^2</f>
        <v>200.00568024006876</v>
      </c>
      <c r="J18">
        <f t="shared" si="120"/>
        <v>399.14607469355309</v>
      </c>
      <c r="K18">
        <f t="shared" si="120"/>
        <v>737.03832868867198</v>
      </c>
      <c r="L18">
        <f t="shared" si="120"/>
        <v>1290.2097302145085</v>
      </c>
      <c r="M18">
        <f t="shared" si="120"/>
        <v>2171.2475699342926</v>
      </c>
      <c r="N18">
        <f t="shared" si="120"/>
        <v>3549.4894989367444</v>
      </c>
      <c r="O18">
        <f t="shared" si="120"/>
        <v>5676.4301843178655</v>
      </c>
      <c r="P18">
        <f t="shared" si="120"/>
        <v>8923.9226446241919</v>
      </c>
      <c r="Q18">
        <f t="shared" si="120"/>
        <v>13839.052074172962</v>
      </c>
      <c r="R18">
        <f t="shared" si="120"/>
        <v>21193.470390124996</v>
      </c>
      <c r="S18">
        <f t="shared" si="120"/>
        <v>32012.606843422709</v>
      </c>
      <c r="T18">
        <f t="shared" si="120"/>
        <v>47653.750450620137</v>
      </c>
      <c r="U18">
        <f t="shared" si="120"/>
        <v>70082.84127261152</v>
      </c>
      <c r="V18">
        <f t="shared" si="120"/>
        <v>102036.09984437171</v>
      </c>
      <c r="W18">
        <f t="shared" si="120"/>
        <v>144786.92062992029</v>
      </c>
      <c r="X18">
        <f t="shared" si="120"/>
        <v>200488.09286795583</v>
      </c>
      <c r="Y18">
        <f t="shared" si="120"/>
        <v>277964.30646883883</v>
      </c>
      <c r="Z18">
        <f t="shared" si="120"/>
        <v>387734.41327299218</v>
      </c>
      <c r="AA18">
        <f t="shared" si="120"/>
        <v>534166.48731082189</v>
      </c>
      <c r="AB18" s="43">
        <f t="shared" si="120"/>
        <v>735733.32105726365</v>
      </c>
      <c r="AC18" s="44">
        <f t="shared" si="120"/>
        <v>1005901.7000002363</v>
      </c>
      <c r="AD18" s="44">
        <f t="shared" si="120"/>
        <v>1351135.5175417156</v>
      </c>
      <c r="AE18" s="44">
        <f t="shared" si="120"/>
        <v>1761621.3607366008</v>
      </c>
      <c r="AF18" s="45">
        <f t="shared" si="120"/>
        <v>2290367.2223335425</v>
      </c>
    </row>
    <row r="19" spans="1:62" ht="15.75" thickBot="1" x14ac:dyDescent="0.3">
      <c r="A19" s="13" t="s">
        <v>70</v>
      </c>
      <c r="B19" s="66">
        <f>BH17</f>
        <v>5834.7876752564216</v>
      </c>
      <c r="C19" s="75">
        <f>BH17/$BH$4</f>
        <v>0.12862706247243363</v>
      </c>
      <c r="D19" s="4" t="s">
        <v>10</v>
      </c>
      <c r="E19" s="5">
        <f>SUM(F19:AF19)</f>
        <v>10207.934848499468</v>
      </c>
      <c r="F19">
        <f>SQRT(F18)</f>
        <v>2.4619384782158056</v>
      </c>
      <c r="G19">
        <f t="shared" ref="G19:AF19" si="121">SQRT(G18)</f>
        <v>5.5385648761348643</v>
      </c>
      <c r="H19">
        <f t="shared" si="121"/>
        <v>9.385777351157472</v>
      </c>
      <c r="I19">
        <f t="shared" si="121"/>
        <v>14.142336449118609</v>
      </c>
      <c r="J19">
        <f t="shared" si="121"/>
        <v>19.978640461591802</v>
      </c>
      <c r="K19">
        <f t="shared" si="121"/>
        <v>27.148449839515184</v>
      </c>
      <c r="L19">
        <f t="shared" si="121"/>
        <v>35.919489559492746</v>
      </c>
      <c r="M19">
        <f t="shared" si="121"/>
        <v>46.596647625492253</v>
      </c>
      <c r="N19">
        <f t="shared" si="121"/>
        <v>59.577592255282894</v>
      </c>
      <c r="O19">
        <f t="shared" si="121"/>
        <v>75.342087735328022</v>
      </c>
      <c r="P19">
        <f t="shared" si="121"/>
        <v>94.466515997067404</v>
      </c>
      <c r="Q19">
        <f t="shared" si="121"/>
        <v>117.63950048420369</v>
      </c>
      <c r="R19">
        <f t="shared" si="121"/>
        <v>145.57977328641846</v>
      </c>
      <c r="S19">
        <f t="shared" si="121"/>
        <v>178.92067192871457</v>
      </c>
      <c r="T19">
        <f t="shared" si="121"/>
        <v>218.29738993084672</v>
      </c>
      <c r="U19">
        <f t="shared" si="121"/>
        <v>264.73164010486454</v>
      </c>
      <c r="V19">
        <f t="shared" si="121"/>
        <v>319.43089995235545</v>
      </c>
      <c r="W19">
        <f t="shared" si="121"/>
        <v>380.50876550996861</v>
      </c>
      <c r="X19">
        <f t="shared" si="121"/>
        <v>447.75896737860631</v>
      </c>
      <c r="Y19">
        <f t="shared" si="121"/>
        <v>527.22320365177291</v>
      </c>
      <c r="Z19">
        <f t="shared" si="121"/>
        <v>622.68323670466043</v>
      </c>
      <c r="AA19">
        <f t="shared" si="121"/>
        <v>730.86694227528301</v>
      </c>
      <c r="AB19" s="43">
        <f t="shared" si="121"/>
        <v>857.74898487684823</v>
      </c>
      <c r="AC19" s="44">
        <f t="shared" si="121"/>
        <v>1002.9465090423498</v>
      </c>
      <c r="AD19" s="44">
        <f t="shared" si="121"/>
        <v>1162.3835500994135</v>
      </c>
      <c r="AE19" s="44">
        <f t="shared" si="121"/>
        <v>1327.2608487922037</v>
      </c>
      <c r="AF19" s="45">
        <f t="shared" si="121"/>
        <v>1513.3959238525597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1.4999999999999999E-2</v>
      </c>
      <c r="G23" s="3">
        <f t="shared" ref="G23:AF23" si="122">G$3-F$3</f>
        <v>4.1802845890410965E-2</v>
      </c>
      <c r="H23" s="3">
        <f t="shared" si="122"/>
        <v>4.6943404109589026E-2</v>
      </c>
      <c r="I23" s="3">
        <f t="shared" si="122"/>
        <v>7.4778750000000005E-2</v>
      </c>
      <c r="J23" s="3">
        <f t="shared" si="122"/>
        <v>0.12603671917808221</v>
      </c>
      <c r="K23" s="3">
        <f t="shared" si="122"/>
        <v>0.15567749999999997</v>
      </c>
      <c r="L23" s="3">
        <f t="shared" si="122"/>
        <v>0.19488078082191773</v>
      </c>
      <c r="M23" s="3">
        <f t="shared" si="122"/>
        <v>0.25933500000000009</v>
      </c>
      <c r="N23" s="3">
        <f t="shared" si="122"/>
        <v>0.31766712328767099</v>
      </c>
      <c r="O23" s="3">
        <f t="shared" si="122"/>
        <v>0.35846624999999999</v>
      </c>
      <c r="P23" s="3">
        <f t="shared" si="122"/>
        <v>0.36554162671232904</v>
      </c>
      <c r="Q23" s="3">
        <f t="shared" si="122"/>
        <v>0.31683749999999988</v>
      </c>
      <c r="R23" s="3">
        <f t="shared" si="122"/>
        <v>0.28150375684931506</v>
      </c>
      <c r="S23" s="3">
        <f t="shared" si="122"/>
        <v>0.45154125000000001</v>
      </c>
      <c r="T23" s="3">
        <f t="shared" si="122"/>
        <v>0.93586624315068523</v>
      </c>
      <c r="U23" s="3">
        <f t="shared" si="122"/>
        <v>1.4577712499999995</v>
      </c>
      <c r="V23" s="3">
        <f t="shared" si="122"/>
        <v>1.9327527636986304</v>
      </c>
      <c r="W23" s="3">
        <f t="shared" si="122"/>
        <v>5.5368787499999996</v>
      </c>
      <c r="X23" s="3">
        <f t="shared" si="122"/>
        <v>10.639384736301372</v>
      </c>
      <c r="Y23" s="3">
        <f t="shared" si="122"/>
        <v>10.992005702694996</v>
      </c>
      <c r="Z23" s="3">
        <f t="shared" si="122"/>
        <v>8.7855209765979296</v>
      </c>
      <c r="AA23" s="3">
        <f t="shared" si="122"/>
        <v>10.915997979797986</v>
      </c>
      <c r="AB23" s="46">
        <f t="shared" si="122"/>
        <v>7.8726717171717056</v>
      </c>
      <c r="AC23" s="47">
        <f t="shared" si="122"/>
        <v>5.6318928282828296</v>
      </c>
      <c r="AD23" s="47">
        <f t="shared" si="122"/>
        <v>7.388835656565675</v>
      </c>
      <c r="AE23" s="47">
        <f t="shared" si="122"/>
        <v>17.268908888888873</v>
      </c>
      <c r="AF23" s="48">
        <f t="shared" si="122"/>
        <v>9.9939999999999998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1.802267990757898</v>
      </c>
      <c r="G24">
        <f>$A24*($C24/($C24+F5))*F$4+($B24-$A24)*(F$25)-($B24/(($C24/($C24+F5))*F$4)*(F$25^2))</f>
        <v>2.3935446974902534</v>
      </c>
      <c r="H24">
        <f t="shared" ref="H24:AF24" si="123">$A24*($C24/($C24+G5))*G$4+($B24-$A24)*(G$25)-($B24/(($C24/($C24+G5))*G$4)*(G$25^2))</f>
        <v>3.1283428219147682</v>
      </c>
      <c r="I24">
        <f t="shared" si="123"/>
        <v>4.0374540774665073</v>
      </c>
      <c r="J24">
        <f t="shared" si="123"/>
        <v>5.1575441185569924</v>
      </c>
      <c r="K24">
        <f t="shared" si="123"/>
        <v>6.5320210126255533</v>
      </c>
      <c r="L24">
        <f t="shared" si="123"/>
        <v>8.211924941893427</v>
      </c>
      <c r="M24">
        <f t="shared" si="123"/>
        <v>10.256784223611499</v>
      </c>
      <c r="N24">
        <f t="shared" si="123"/>
        <v>12.735354040978713</v>
      </c>
      <c r="O24">
        <f t="shared" si="123"/>
        <v>15.726117227521224</v>
      </c>
      <c r="P24">
        <f t="shared" si="123"/>
        <v>19.317380815700261</v>
      </c>
      <c r="Q24">
        <f t="shared" si="123"/>
        <v>23.606749174658244</v>
      </c>
      <c r="R24">
        <f t="shared" si="123"/>
        <v>28.699698436464939</v>
      </c>
      <c r="S24">
        <f t="shared" si="123"/>
        <v>34.706925713656716</v>
      </c>
      <c r="T24">
        <f t="shared" si="123"/>
        <v>41.740114322075982</v>
      </c>
      <c r="U24">
        <f t="shared" si="123"/>
        <v>49.905764037193279</v>
      </c>
      <c r="V24">
        <f t="shared" si="123"/>
        <v>59.296812030455889</v>
      </c>
      <c r="W24">
        <f t="shared" si="123"/>
        <v>69.98194952794168</v>
      </c>
      <c r="X24">
        <f t="shared" si="123"/>
        <v>81.992854031402373</v>
      </c>
      <c r="Y24">
        <f t="shared" si="123"/>
        <v>95.310025612964552</v>
      </c>
      <c r="Z24">
        <f t="shared" si="123"/>
        <v>109.84852316410516</v>
      </c>
      <c r="AA24">
        <f t="shared" si="123"/>
        <v>125.44557035801662</v>
      </c>
      <c r="AB24" s="43">
        <f t="shared" si="123"/>
        <v>141.85259344445177</v>
      </c>
      <c r="AC24" s="44">
        <f t="shared" si="123"/>
        <v>158.73454060962891</v>
      </c>
      <c r="AD24" s="44">
        <f t="shared" si="123"/>
        <v>175.67905533558019</v>
      </c>
      <c r="AE24" s="44">
        <f t="shared" si="123"/>
        <v>192.21702416727106</v>
      </c>
      <c r="AF24" s="45">
        <f t="shared" si="123"/>
        <v>207.85415826039207</v>
      </c>
      <c r="AG24" s="45">
        <f t="shared" ref="AG24" si="124">$A24*($C24/($C24+AF5))*AF$4+($B24-$A24)*(AF$25)-($B24/(($C24/($C24+AF5))*AF$4)*(AF$25^2))</f>
        <v>222.11085568150142</v>
      </c>
      <c r="AH24" s="45">
        <f t="shared" ref="AH24" si="125">$A24*($C24/($C24+AG5))*AG$4+($B24-$A24)*(AG$25)-($B24/(($C24/($C24+AG5))*AG$4)*(AG$25^2))</f>
        <v>239.01188645789136</v>
      </c>
      <c r="AI24" s="45">
        <f t="shared" ref="AI24" si="126">$A24*($C24/($C24+AH5))*AH$4+($B24-$A24)*(AH$25)-($B24/(($C24/($C24+AH5))*AH$4)*(AH$25^2))</f>
        <v>244.84456948256496</v>
      </c>
      <c r="AJ24" s="45">
        <f t="shared" ref="AJ24" si="127">$A24*($C24/($C24+AI5))*AI$4+($B24-$A24)*(AI$25)-($B24/(($C24/($C24+AI5))*AI$4)*(AI$25^2))</f>
        <v>252.77642021942052</v>
      </c>
      <c r="AK24" s="45">
        <f t="shared" ref="AK24" si="128">$A24*($C24/($C24+AJ5))*AJ$4+($B24-$A24)*(AJ$25)-($B24/(($C24/($C24+AJ5))*AJ$4)*(AJ$25^2))</f>
        <v>258.33092674658246</v>
      </c>
      <c r="AL24" s="45">
        <f t="shared" ref="AL24" si="129">$A24*($C24/($C24+AK5))*AK$4+($B24-$A24)*(AK$25)-($B24/(($C24/($C24+AK5))*AK$4)*(AK$25^2))</f>
        <v>261.58869463002895</v>
      </c>
      <c r="AM24" s="45">
        <f t="shared" ref="AM24" si="130">$A24*($C24/($C24+AL5))*AL$4+($B24-$A24)*(AL$25)-($B24/(($C24/($C24+AL5))*AL$4)*(AL$25^2))</f>
        <v>262.74556913047024</v>
      </c>
      <c r="AN24" s="69">
        <f t="shared" ref="AN24" si="131">$A24*($C24/($C24+AM5))*AM$4+($B24-$A24)*(AM$25)-($B24/(($C24/($C24+AM5))*AM$4)*(AM$25^2))</f>
        <v>262.08170861171698</v>
      </c>
      <c r="AO24" s="45">
        <f t="shared" ref="AO24" si="132">$A24*($C24/($C24+AN5))*AN$4+($B24-$A24)*(AN$25)-($B24/(($C24/($C24+AN5))*AN$4)*(AN$25^2))</f>
        <v>259.92586365181523</v>
      </c>
      <c r="AP24" s="45">
        <f t="shared" ref="AP24" si="133">$A24*($C24/($C24+AO5))*AO$4+($B24-$A24)*(AO$25)-($B24/(($C24/($C24+AO5))*AO$4)*(AO$25^2))</f>
        <v>256.62088346213477</v>
      </c>
      <c r="AQ24" s="45">
        <f t="shared" ref="AQ24" si="134">$A24*($C24/($C24+AP5))*AP$4+($B24-$A24)*(AP$25)-($B24/(($C24/($C24+AP5))*AP$4)*(AP$25^2))</f>
        <v>252.49499740417878</v>
      </c>
      <c r="AR24" s="45">
        <f t="shared" ref="AR24" si="135">$A24*($C24/($C24+AQ5))*AQ$4+($B24-$A24)*(AQ$25)-($B24/(($C24/($C24+AQ5))*AQ$4)*(AQ$25^2))</f>
        <v>247.84132541711915</v>
      </c>
      <c r="AS24" s="45">
        <f t="shared" ref="AS24" si="136">$A24*($C24/($C24+AR5))*AR$4+($B24-$A24)*(AR$25)-($B24/(($C24/($C24+AR5))*AR$4)*(AR$25^2))</f>
        <v>242.90605149116834</v>
      </c>
      <c r="AT24" s="45">
        <f t="shared" ref="AT24" si="137">$A24*($C24/($C24+AS5))*AS$4+($B24-$A24)*(AS$25)-($B24/(($C24/($C24+AS5))*AS$4)*(AS$25^2))</f>
        <v>237.88420872320557</v>
      </c>
      <c r="AU24" s="45">
        <f t="shared" ref="AU24" si="138">$A24*($C24/($C24+AT5))*AT$4+($B24-$A24)*(AT$25)-($B24/(($C24/($C24+AT5))*AT$4)*(AT$25^2))</f>
        <v>232.92122922023282</v>
      </c>
      <c r="AV24" s="45">
        <f t="shared" ref="AV24" si="139">$A24*($C24/($C24+AU5))*AU$4+($B24-$A24)*(AU$25)-($B24/(($C24/($C24+AU5))*AU$4)*(AU$25^2))</f>
        <v>228.11822583075582</v>
      </c>
      <c r="AW24" s="45">
        <f t="shared" ref="AW24" si="140">$A24*($C24/($C24+AV5))*AV$4+($B24-$A24)*(AV$25)-($B24/(($C24/($C24+AV5))*AV$4)*(AV$25^2))</f>
        <v>223.5391965462843</v>
      </c>
      <c r="AX24" s="69">
        <f t="shared" ref="AX24" si="141">$A24*($C24/($C24+AW5))*AW$4+($B24-$A24)*(AW$25)-($B24/(($C24/($C24+AW5))*AW$4)*(AW$25^2))</f>
        <v>219.21876571492703</v>
      </c>
      <c r="AY24" s="45">
        <f t="shared" ref="AY24" si="142">$A24*($C24/($C24+AX5))*AX$4+($B24-$A24)*(AX$25)-($B24/(($C24/($C24+AX5))*AX$4)*(AX$25^2))</f>
        <v>215.16953687142973</v>
      </c>
      <c r="AZ24" s="45">
        <f t="shared" ref="AZ24" si="143">$A24*($C24/($C24+AY5))*AY$4+($B24-$A24)*(AY$25)-($B24/(($C24/($C24+AY5))*AY$4)*(AY$25^2))</f>
        <v>211.38853382520938</v>
      </c>
      <c r="BA24" s="45">
        <f t="shared" ref="BA24" si="144">$A24*($C24/($C24+AZ5))*AZ$4+($B24-$A24)*(AZ$25)-($B24/(($C24/($C24+AZ5))*AZ$4)*(AZ$25^2))</f>
        <v>207.8625099508165</v>
      </c>
      <c r="BB24" s="45">
        <f t="shared" ref="BB24" si="145">$A24*($C24/($C24+BA5))*BA$4+($B24-$A24)*(BA$25)-($B24/(($C24/($C24+BA5))*BA$4)*(BA$25^2))</f>
        <v>204.57210794762591</v>
      </c>
      <c r="BC24" s="45">
        <f t="shared" ref="BC24" si="146">$A24*($C24/($C24+BB5))*BB$4+($B24-$A24)*(BB$25)-($B24/(($C24/($C24+BB5))*BB$4)*(BB$25^2))</f>
        <v>201.49497020722197</v>
      </c>
      <c r="BD24" s="45">
        <f t="shared" ref="BD24" si="147">$A24*($C24/($C24+BC5))*BC$4+($B24-$A24)*(BC$25)-($B24/(($C24/($C24+BC5))*BC$4)*(BC$25^2))</f>
        <v>198.60795589070676</v>
      </c>
      <c r="BE24" s="45">
        <f t="shared" ref="BE24" si="148">$A24*($C24/($C24+BD5))*BD$4+($B24-$A24)*(BD$25)-($B24/(($C24/($C24+BD5))*BD$4)*(BD$25^2))</f>
        <v>195.88863611600209</v>
      </c>
      <c r="BF24" s="45">
        <f t="shared" ref="BF24" si="149">$A24*($C24/($C24+BE5))*BE$4+($B24-$A24)*(BE$25)-($B24/(($C24/($C24+BE5))*BE$4)*(BE$25^2))</f>
        <v>193.31623014607567</v>
      </c>
      <c r="BG24" s="45">
        <f t="shared" ref="BG24" si="150">$A24*($C24/($C24+BF5))*BF$4+($B24-$A24)*(BF$25)-($B24/(($C24/($C24+BF5))*BF$4)*(BF$25^2))</f>
        <v>190.87212508046741</v>
      </c>
      <c r="BH24" s="69">
        <f t="shared" ref="BH24" si="151">$A24*($C24/($C24+BG5))*BG$4+($B24-$A24)*(BG$25)-($B24/(($C24/($C24+BG5))*BG$4)*(BG$25^2))</f>
        <v>188.54009695281889</v>
      </c>
    </row>
    <row r="25" spans="1:62" ht="15.75" thickBot="1" x14ac:dyDescent="0.3">
      <c r="A25" s="13" t="s">
        <v>68</v>
      </c>
      <c r="B25" s="65">
        <f>AN25</f>
        <v>3689.701225154954</v>
      </c>
      <c r="C25" s="74">
        <f>AN25/$AN$4</f>
        <v>0.11023611795219791</v>
      </c>
      <c r="D25" s="4" t="s">
        <v>8</v>
      </c>
      <c r="F25" s="6">
        <f>E$3+F24</f>
        <v>1.8417679907578981</v>
      </c>
      <c r="G25" s="6">
        <f>F$25+G24</f>
        <v>4.2353126882481513</v>
      </c>
      <c r="H25" s="6">
        <f t="shared" ref="H25:BH25" si="152">G$25+H24</f>
        <v>7.3636555101629195</v>
      </c>
      <c r="I25" s="6">
        <f t="shared" si="152"/>
        <v>11.401109587629428</v>
      </c>
      <c r="J25" s="6">
        <f t="shared" si="152"/>
        <v>16.558653706186419</v>
      </c>
      <c r="K25" s="6">
        <f t="shared" si="152"/>
        <v>23.090674718811972</v>
      </c>
      <c r="L25" s="6">
        <f t="shared" si="152"/>
        <v>31.302599660705397</v>
      </c>
      <c r="M25" s="6">
        <f t="shared" si="152"/>
        <v>41.559383884316894</v>
      </c>
      <c r="N25" s="6">
        <f t="shared" si="152"/>
        <v>54.294737925295607</v>
      </c>
      <c r="O25" s="6">
        <f t="shared" si="152"/>
        <v>70.020855152816836</v>
      </c>
      <c r="P25" s="6">
        <f t="shared" si="152"/>
        <v>89.338235968517097</v>
      </c>
      <c r="Q25" s="6">
        <f t="shared" si="152"/>
        <v>112.94498514317534</v>
      </c>
      <c r="R25" s="6">
        <f t="shared" si="152"/>
        <v>141.64468357964029</v>
      </c>
      <c r="S25" s="6">
        <f t="shared" si="152"/>
        <v>176.351609293297</v>
      </c>
      <c r="T25" s="6">
        <f t="shared" si="152"/>
        <v>218.09172361537298</v>
      </c>
      <c r="U25" s="6">
        <f t="shared" si="152"/>
        <v>267.99748765256629</v>
      </c>
      <c r="V25" s="6">
        <f t="shared" si="152"/>
        <v>327.29429968302219</v>
      </c>
      <c r="W25" s="6">
        <f t="shared" si="152"/>
        <v>397.2762492109639</v>
      </c>
      <c r="X25" s="6">
        <f t="shared" si="152"/>
        <v>479.26910324236627</v>
      </c>
      <c r="Y25" s="6">
        <f t="shared" si="152"/>
        <v>574.57912885533085</v>
      </c>
      <c r="Z25" s="6">
        <f t="shared" si="152"/>
        <v>684.42765201943598</v>
      </c>
      <c r="AA25" s="6">
        <f t="shared" si="152"/>
        <v>809.87322237745263</v>
      </c>
      <c r="AB25" s="6">
        <f t="shared" si="152"/>
        <v>951.72581582190446</v>
      </c>
      <c r="AC25" s="6">
        <f t="shared" si="152"/>
        <v>1110.4603564315335</v>
      </c>
      <c r="AD25" s="6">
        <f t="shared" si="152"/>
        <v>1286.1394117671136</v>
      </c>
      <c r="AE25" s="6">
        <f t="shared" si="152"/>
        <v>1478.3564359343848</v>
      </c>
      <c r="AF25" s="6">
        <f t="shared" si="152"/>
        <v>1686.2105941947768</v>
      </c>
      <c r="AG25" s="6">
        <f t="shared" si="152"/>
        <v>1908.3214498762782</v>
      </c>
      <c r="AH25" s="6">
        <f t="shared" si="152"/>
        <v>2147.3333363341694</v>
      </c>
      <c r="AI25" s="6">
        <f t="shared" si="152"/>
        <v>2392.1779058167344</v>
      </c>
      <c r="AJ25" s="6">
        <f t="shared" si="152"/>
        <v>2644.9543260361552</v>
      </c>
      <c r="AK25" s="6">
        <f t="shared" si="152"/>
        <v>2903.2852527827376</v>
      </c>
      <c r="AL25" s="6">
        <f t="shared" si="152"/>
        <v>3164.8739474127665</v>
      </c>
      <c r="AM25" s="6">
        <f t="shared" si="152"/>
        <v>3427.6195165432368</v>
      </c>
      <c r="AN25" s="71">
        <f t="shared" si="152"/>
        <v>3689.701225154954</v>
      </c>
      <c r="AO25" s="6">
        <f t="shared" si="152"/>
        <v>3949.6270888067693</v>
      </c>
      <c r="AP25" s="6">
        <f t="shared" si="152"/>
        <v>4206.247972268904</v>
      </c>
      <c r="AQ25" s="6">
        <f t="shared" si="152"/>
        <v>4458.7429696730833</v>
      </c>
      <c r="AR25" s="6">
        <f t="shared" si="152"/>
        <v>4706.5842950902024</v>
      </c>
      <c r="AS25" s="6">
        <f t="shared" si="152"/>
        <v>4949.4903465813704</v>
      </c>
      <c r="AT25" s="6">
        <f t="shared" si="152"/>
        <v>5187.3745553045756</v>
      </c>
      <c r="AU25" s="6">
        <f t="shared" si="152"/>
        <v>5420.2957845248084</v>
      </c>
      <c r="AV25" s="6">
        <f t="shared" si="152"/>
        <v>5648.4140103555637</v>
      </c>
      <c r="AW25" s="6">
        <f t="shared" si="152"/>
        <v>5871.9532069018478</v>
      </c>
      <c r="AX25" s="71">
        <f t="shared" si="152"/>
        <v>6091.1719726167748</v>
      </c>
      <c r="AY25" s="6">
        <f t="shared" si="152"/>
        <v>6306.3415094882048</v>
      </c>
      <c r="AZ25" s="6">
        <f t="shared" si="152"/>
        <v>6517.7300433134142</v>
      </c>
      <c r="BA25" s="6">
        <f t="shared" si="152"/>
        <v>6725.5925532642304</v>
      </c>
      <c r="BB25" s="6">
        <f t="shared" si="152"/>
        <v>6930.1646612118566</v>
      </c>
      <c r="BC25" s="6">
        <f t="shared" si="152"/>
        <v>7131.6596314190783</v>
      </c>
      <c r="BD25" s="6">
        <f t="shared" si="152"/>
        <v>7330.2675873097851</v>
      </c>
      <c r="BE25" s="6">
        <f t="shared" si="152"/>
        <v>7526.1562234257872</v>
      </c>
      <c r="BF25" s="6">
        <f>BE$25+BF24</f>
        <v>7719.4724535718633</v>
      </c>
      <c r="BG25" s="6">
        <f t="shared" si="152"/>
        <v>7910.3445786523307</v>
      </c>
      <c r="BH25" s="71">
        <f t="shared" si="152"/>
        <v>8098.8846756051498</v>
      </c>
    </row>
    <row r="26" spans="1:62" ht="15.75" thickBot="1" x14ac:dyDescent="0.3">
      <c r="A26" s="13" t="s">
        <v>69</v>
      </c>
      <c r="B26" s="17">
        <f>AX25</f>
        <v>6091.1719726167748</v>
      </c>
      <c r="C26" s="73">
        <f>AX25/$AX$4</f>
        <v>0.15453366416271674</v>
      </c>
      <c r="D26" s="4" t="s">
        <v>9</v>
      </c>
      <c r="E26" s="5">
        <f>SUM(F26:AF26)</f>
        <v>9700985.9486933313</v>
      </c>
      <c r="F26">
        <f>(F3-F25)^2</f>
        <v>3.1943268707877741</v>
      </c>
      <c r="G26">
        <f t="shared" ref="G26:AF26" si="153">(G3-G25)^2</f>
        <v>17.131402475134248</v>
      </c>
      <c r="H26">
        <f t="shared" si="153"/>
        <v>52.134309884246441</v>
      </c>
      <c r="I26">
        <f t="shared" si="153"/>
        <v>125.06138089407483</v>
      </c>
      <c r="J26">
        <f t="shared" si="153"/>
        <v>262.91299330515494</v>
      </c>
      <c r="K26">
        <f t="shared" si="153"/>
        <v>510.35036674861868</v>
      </c>
      <c r="L26">
        <f t="shared" si="153"/>
        <v>936.84841891015526</v>
      </c>
      <c r="M26">
        <f t="shared" si="153"/>
        <v>1648.8008548793166</v>
      </c>
      <c r="N26">
        <f t="shared" si="153"/>
        <v>2811.4508093531435</v>
      </c>
      <c r="O26">
        <f t="shared" si="153"/>
        <v>4677.2969806919491</v>
      </c>
      <c r="P26">
        <f t="shared" si="153"/>
        <v>7628.7308173716374</v>
      </c>
      <c r="Q26">
        <f t="shared" si="153"/>
        <v>12239.553960067504</v>
      </c>
      <c r="R26">
        <f t="shared" si="153"/>
        <v>19335.100597475568</v>
      </c>
      <c r="S26">
        <f t="shared" si="153"/>
        <v>30035.003183353572</v>
      </c>
      <c r="T26">
        <f t="shared" si="153"/>
        <v>45843.239778368952</v>
      </c>
      <c r="U26">
        <f t="shared" si="153"/>
        <v>68936.880670879022</v>
      </c>
      <c r="V26">
        <f t="shared" si="153"/>
        <v>102350.3400506052</v>
      </c>
      <c r="W26">
        <f t="shared" si="153"/>
        <v>147738.35022400826</v>
      </c>
      <c r="X26">
        <f t="shared" si="153"/>
        <v>207681.57241320025</v>
      </c>
      <c r="Y26">
        <f t="shared" si="153"/>
        <v>291642.074972487</v>
      </c>
      <c r="Z26">
        <f t="shared" si="153"/>
        <v>411011.72194921947</v>
      </c>
      <c r="AA26">
        <f t="shared" si="153"/>
        <v>570979.01134922169</v>
      </c>
      <c r="AB26" s="43">
        <f t="shared" si="153"/>
        <v>791408.53765686171</v>
      </c>
      <c r="AC26" s="44">
        <f t="shared" si="153"/>
        <v>1087252.6963762483</v>
      </c>
      <c r="AD26" s="44">
        <f t="shared" si="153"/>
        <v>1466531.4646475064</v>
      </c>
      <c r="AE26" s="44">
        <f t="shared" si="153"/>
        <v>1920864.1546724548</v>
      </c>
      <c r="AF26" s="45">
        <f t="shared" si="153"/>
        <v>2508462.3335299892</v>
      </c>
    </row>
    <row r="27" spans="1:62" ht="15.75" thickBot="1" x14ac:dyDescent="0.3">
      <c r="A27" s="13" t="s">
        <v>70</v>
      </c>
      <c r="B27" s="66">
        <f>BH25</f>
        <v>8098.8846756051498</v>
      </c>
      <c r="C27" s="75">
        <f>BH25/$BH$4</f>
        <v>0.17853875806720215</v>
      </c>
      <c r="D27" s="4" t="s">
        <v>10</v>
      </c>
      <c r="E27" s="5">
        <f>SUM(F27:AF27)</f>
        <v>10452.64135956087</v>
      </c>
      <c r="F27">
        <f>SQRT(F26)</f>
        <v>1.7872679907578981</v>
      </c>
      <c r="G27">
        <f t="shared" ref="G27:AF27" si="154">SQRT(G26)</f>
        <v>4.1390098423577406</v>
      </c>
      <c r="H27">
        <f t="shared" si="154"/>
        <v>7.2204092601629197</v>
      </c>
      <c r="I27">
        <f t="shared" si="154"/>
        <v>11.183084587629427</v>
      </c>
      <c r="J27">
        <f t="shared" si="154"/>
        <v>16.214591987008337</v>
      </c>
      <c r="K27">
        <f t="shared" si="154"/>
        <v>22.59093549963389</v>
      </c>
      <c r="L27">
        <f t="shared" si="154"/>
        <v>30.607979660705396</v>
      </c>
      <c r="M27">
        <f t="shared" si="154"/>
        <v>40.605428884316893</v>
      </c>
      <c r="N27">
        <f t="shared" si="154"/>
        <v>53.023115802007936</v>
      </c>
      <c r="O27">
        <f t="shared" si="154"/>
        <v>68.390766779529159</v>
      </c>
      <c r="P27">
        <f t="shared" si="154"/>
        <v>87.342605968517091</v>
      </c>
      <c r="Q27">
        <f t="shared" si="154"/>
        <v>110.63251764317535</v>
      </c>
      <c r="R27">
        <f t="shared" si="154"/>
        <v>139.05071232279096</v>
      </c>
      <c r="S27">
        <f t="shared" si="154"/>
        <v>173.30609678644768</v>
      </c>
      <c r="T27">
        <f t="shared" si="154"/>
        <v>214.11034486537298</v>
      </c>
      <c r="U27">
        <f t="shared" si="154"/>
        <v>262.55833765256631</v>
      </c>
      <c r="V27">
        <f t="shared" si="154"/>
        <v>319.92239691932355</v>
      </c>
      <c r="W27">
        <f t="shared" si="154"/>
        <v>384.36746769726528</v>
      </c>
      <c r="X27">
        <f t="shared" si="154"/>
        <v>455.72093699236626</v>
      </c>
      <c r="Y27">
        <f t="shared" si="154"/>
        <v>540.03895690263585</v>
      </c>
      <c r="Z27">
        <f t="shared" si="154"/>
        <v>641.10195909014305</v>
      </c>
      <c r="AA27">
        <f t="shared" si="154"/>
        <v>755.63153146836169</v>
      </c>
      <c r="AB27" s="43">
        <f t="shared" si="154"/>
        <v>889.61145319564184</v>
      </c>
      <c r="AC27" s="44">
        <f t="shared" si="154"/>
        <v>1042.714100976988</v>
      </c>
      <c r="AD27" s="44">
        <f t="shared" si="154"/>
        <v>1211.0043206560026</v>
      </c>
      <c r="AE27" s="44">
        <f t="shared" si="154"/>
        <v>1385.9524359343848</v>
      </c>
      <c r="AF27" s="45">
        <f t="shared" si="154"/>
        <v>1583.8125941947769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3253.6048562868086</v>
      </c>
      <c r="C34" s="74">
        <f>AN34/$AN$4</f>
        <v>9.7206995043999517E-2</v>
      </c>
      <c r="D34" s="4" t="s">
        <v>8</v>
      </c>
      <c r="F34" s="12">
        <f>$E$3+$C33*(1/(1+EXP(-$A33*(F32-$B33))))</f>
        <v>19.549006166421226</v>
      </c>
      <c r="G34" s="12">
        <f t="shared" ref="G34:BH34" si="156">$E$3+$C33*(1/(1+EXP(-$A33*(G32-$B33))))</f>
        <v>24.04658137730074</v>
      </c>
      <c r="H34" s="12">
        <f t="shared" si="156"/>
        <v>29.572836216517757</v>
      </c>
      <c r="I34" s="12">
        <f t="shared" si="156"/>
        <v>36.358871409300065</v>
      </c>
      <c r="J34" s="12">
        <f t="shared" si="156"/>
        <v>44.685575421532597</v>
      </c>
      <c r="K34" s="12">
        <f t="shared" si="156"/>
        <v>54.89326590745339</v>
      </c>
      <c r="L34" s="12">
        <f t="shared" si="156"/>
        <v>67.392640922669329</v>
      </c>
      <c r="M34" s="12">
        <f t="shared" si="156"/>
        <v>82.676914853771038</v>
      </c>
      <c r="N34" s="12">
        <f t="shared" si="156"/>
        <v>101.33480419369516</v>
      </c>
      <c r="O34" s="12">
        <f t="shared" si="156"/>
        <v>124.06370816369673</v>
      </c>
      <c r="P34" s="12">
        <f t="shared" si="156"/>
        <v>151.68196443189302</v>
      </c>
      <c r="Q34" s="12">
        <f t="shared" si="156"/>
        <v>185.13841889597339</v>
      </c>
      <c r="R34" s="12">
        <f t="shared" si="156"/>
        <v>225.51671444134681</v>
      </c>
      <c r="S34" s="12">
        <f t="shared" si="156"/>
        <v>274.03070009610593</v>
      </c>
      <c r="T34" s="12">
        <f t="shared" si="156"/>
        <v>332.00628964609683</v>
      </c>
      <c r="U34" s="12">
        <f t="shared" si="156"/>
        <v>400.8441859886633</v>
      </c>
      <c r="V34" s="12">
        <f t="shared" si="156"/>
        <v>481.95754363028516</v>
      </c>
      <c r="W34" s="12">
        <f t="shared" si="156"/>
        <v>576.67948301519687</v>
      </c>
      <c r="X34" s="12">
        <f t="shared" si="156"/>
        <v>686.13816341125687</v>
      </c>
      <c r="Y34" s="12">
        <f t="shared" si="156"/>
        <v>811.1025674287423</v>
      </c>
      <c r="Z34" s="12">
        <f t="shared" si="156"/>
        <v>951.81045266232445</v>
      </c>
      <c r="AA34" s="12">
        <f t="shared" si="156"/>
        <v>1107.8001789256239</v>
      </c>
      <c r="AB34" s="52">
        <f t="shared" si="156"/>
        <v>1277.7777802717646</v>
      </c>
      <c r="AC34" s="53">
        <f t="shared" si="156"/>
        <v>1459.5555959303397</v>
      </c>
      <c r="AD34" s="53">
        <f t="shared" si="156"/>
        <v>1650.0944862419553</v>
      </c>
      <c r="AE34" s="53">
        <f t="shared" si="156"/>
        <v>1845.6655986770213</v>
      </c>
      <c r="AF34" s="54">
        <f t="shared" si="156"/>
        <v>2042.1218142956568</v>
      </c>
      <c r="AG34" s="54">
        <f>$E$3+$C33*(1/(1+EXP(-$A33*(AG32-$B33))))</f>
        <v>2235.2407810986506</v>
      </c>
      <c r="AH34" s="54">
        <f t="shared" si="156"/>
        <v>2421.0812091659477</v>
      </c>
      <c r="AI34" s="54">
        <f t="shared" si="156"/>
        <v>2596.2902166374324</v>
      </c>
      <c r="AJ34" s="54">
        <f t="shared" si="156"/>
        <v>2758.3136488061828</v>
      </c>
      <c r="AK34" s="54">
        <f t="shared" si="156"/>
        <v>2905.4874612292501</v>
      </c>
      <c r="AL34" s="54">
        <f t="shared" si="156"/>
        <v>3037.0162493153548</v>
      </c>
      <c r="AM34" s="54">
        <f t="shared" si="156"/>
        <v>3152.8657027000249</v>
      </c>
      <c r="AN34" s="69">
        <f t="shared" si="156"/>
        <v>3253.6048562868086</v>
      </c>
      <c r="AO34" s="54">
        <f t="shared" si="156"/>
        <v>3340.2324112814345</v>
      </c>
      <c r="AP34" s="54">
        <f t="shared" si="156"/>
        <v>3414.0131374830385</v>
      </c>
      <c r="AQ34" s="54">
        <f t="shared" si="156"/>
        <v>3476.3399505400862</v>
      </c>
      <c r="AR34" s="54">
        <f t="shared" si="156"/>
        <v>3528.6279475948336</v>
      </c>
      <c r="AS34" s="54">
        <f t="shared" si="156"/>
        <v>3572.2400247583205</v>
      </c>
      <c r="AT34" s="54">
        <f t="shared" si="156"/>
        <v>3608.4398707766431</v>
      </c>
      <c r="AU34" s="54">
        <f t="shared" si="156"/>
        <v>3638.3665736608141</v>
      </c>
      <c r="AV34" s="54">
        <f t="shared" si="156"/>
        <v>3663.0250134920448</v>
      </c>
      <c r="AW34" s="54">
        <f t="shared" si="156"/>
        <v>3683.286952060761</v>
      </c>
      <c r="AX34" s="69">
        <f t="shared" si="156"/>
        <v>3699.8987729323744</v>
      </c>
      <c r="AY34" s="54">
        <f t="shared" si="156"/>
        <v>3713.4928760010198</v>
      </c>
      <c r="AZ34" s="54">
        <f t="shared" si="156"/>
        <v>3724.6006414641888</v>
      </c>
      <c r="BA34" s="54">
        <f t="shared" si="156"/>
        <v>3733.6655993326667</v>
      </c>
      <c r="BB34" s="54">
        <f t="shared" si="156"/>
        <v>3741.0559754831488</v>
      </c>
      <c r="BC34" s="54">
        <f t="shared" si="156"/>
        <v>3747.0761613863597</v>
      </c>
      <c r="BD34" s="54">
        <f t="shared" si="156"/>
        <v>3751.9769063987574</v>
      </c>
      <c r="BE34" s="54">
        <f t="shared" si="156"/>
        <v>3755.9641914145527</v>
      </c>
      <c r="BF34" s="54">
        <f t="shared" si="156"/>
        <v>3759.2068378331278</v>
      </c>
      <c r="BG34" s="54">
        <f t="shared" si="156"/>
        <v>3761.8429571364336</v>
      </c>
      <c r="BH34" s="69">
        <f t="shared" si="156"/>
        <v>3763.9853692354363</v>
      </c>
    </row>
    <row r="35" spans="1:60" ht="15.75" thickBot="1" x14ac:dyDescent="0.3">
      <c r="A35" s="13" t="s">
        <v>69</v>
      </c>
      <c r="B35" s="17">
        <f>AX34</f>
        <v>3699.8987729323744</v>
      </c>
      <c r="C35" s="73">
        <f>AX34/$AX$4</f>
        <v>9.3866815283291216E-2</v>
      </c>
      <c r="D35" s="4" t="s">
        <v>9</v>
      </c>
      <c r="E35" s="5">
        <f>SUM(F35:AF35)</f>
        <v>16739481.201580338</v>
      </c>
      <c r="F35" s="3">
        <f>(F34-F$3)^2</f>
        <v>380.03577067263518</v>
      </c>
      <c r="G35" s="3">
        <f t="shared" ref="G35:AF35" si="157">(G34-G$3)^2</f>
        <v>573.61584173213453</v>
      </c>
      <c r="H35" s="3">
        <f t="shared" si="157"/>
        <v>866.10076559736262</v>
      </c>
      <c r="I35" s="3">
        <f t="shared" si="157"/>
        <v>1306.1607791806175</v>
      </c>
      <c r="J35" s="3">
        <f t="shared" si="157"/>
        <v>1966.1698374160935</v>
      </c>
      <c r="K35" s="3">
        <f t="shared" si="157"/>
        <v>2958.6557455881184</v>
      </c>
      <c r="L35" s="3">
        <f t="shared" si="157"/>
        <v>4448.6259950008352</v>
      </c>
      <c r="M35" s="3">
        <f t="shared" si="157"/>
        <v>6678.6421672610741</v>
      </c>
      <c r="N35" s="3">
        <f t="shared" si="157"/>
        <v>10012.64040605552</v>
      </c>
      <c r="O35" s="3">
        <f t="shared" si="157"/>
        <v>14989.991254982444</v>
      </c>
      <c r="P35" s="3">
        <f t="shared" si="157"/>
        <v>22405.998715656522</v>
      </c>
      <c r="Q35" s="3">
        <f t="shared" si="157"/>
        <v>33425.328503842822</v>
      </c>
      <c r="R35" s="3">
        <f t="shared" si="157"/>
        <v>49694.549428901431</v>
      </c>
      <c r="S35" s="3">
        <f t="shared" si="157"/>
        <v>73432.971892784597</v>
      </c>
      <c r="T35" s="3">
        <f t="shared" si="157"/>
        <v>107600.34216839228</v>
      </c>
      <c r="U35" s="3">
        <f t="shared" si="157"/>
        <v>156345.14248519612</v>
      </c>
      <c r="V35" s="3">
        <f t="shared" si="157"/>
        <v>225231.53051674864</v>
      </c>
      <c r="W35" s="3">
        <f t="shared" si="157"/>
        <v>317837.40387149143</v>
      </c>
      <c r="X35" s="3">
        <f t="shared" si="157"/>
        <v>439025.50433815439</v>
      </c>
      <c r="Y35" s="3">
        <f t="shared" si="157"/>
        <v>603049.15406749689</v>
      </c>
      <c r="Z35" s="3">
        <f t="shared" si="157"/>
        <v>825344.55866718397</v>
      </c>
      <c r="AA35" s="3">
        <f t="shared" si="157"/>
        <v>1109985.4876716828</v>
      </c>
      <c r="AB35" s="46">
        <f t="shared" si="157"/>
        <v>1477837.5450015422</v>
      </c>
      <c r="AC35" s="47">
        <f t="shared" si="157"/>
        <v>1937133.2402356653</v>
      </c>
      <c r="AD35" s="47">
        <f t="shared" si="157"/>
        <v>2480497.096310915</v>
      </c>
      <c r="AE35" s="47">
        <f t="shared" si="157"/>
        <v>3073926.2333955048</v>
      </c>
      <c r="AF35" s="48">
        <f t="shared" si="157"/>
        <v>3762528.4757456919</v>
      </c>
    </row>
    <row r="36" spans="1:60" ht="15.75" thickBot="1" x14ac:dyDescent="0.3">
      <c r="A36" s="13" t="s">
        <v>70</v>
      </c>
      <c r="B36" s="66">
        <f>BH34</f>
        <v>3763.9853692354363</v>
      </c>
      <c r="C36" s="75">
        <f>BH34/$BH$4</f>
        <v>8.297652085732421E-2</v>
      </c>
      <c r="D36" s="4" t="s">
        <v>10</v>
      </c>
      <c r="E36" s="5">
        <f>SUM(F36:AF36)</f>
        <v>14443.487756567689</v>
      </c>
      <c r="F36">
        <f>SQRT(F35)</f>
        <v>19.494506166421225</v>
      </c>
      <c r="G36">
        <f t="shared" ref="G36:AF36" si="158">SQRT(G35)</f>
        <v>23.95027853141033</v>
      </c>
      <c r="H36">
        <f t="shared" si="158"/>
        <v>29.429589966517756</v>
      </c>
      <c r="I36">
        <f t="shared" si="158"/>
        <v>36.140846409300067</v>
      </c>
      <c r="J36">
        <f t="shared" si="158"/>
        <v>44.341513702354519</v>
      </c>
      <c r="K36">
        <f t="shared" si="158"/>
        <v>54.393526688275308</v>
      </c>
      <c r="L36">
        <f t="shared" si="158"/>
        <v>66.698020922669329</v>
      </c>
      <c r="M36">
        <f t="shared" si="158"/>
        <v>81.722959853771044</v>
      </c>
      <c r="N36">
        <f t="shared" si="158"/>
        <v>100.06318207040749</v>
      </c>
      <c r="O36">
        <f t="shared" si="158"/>
        <v>122.43361979040905</v>
      </c>
      <c r="P36">
        <f t="shared" si="158"/>
        <v>149.68633443189302</v>
      </c>
      <c r="Q36">
        <f t="shared" si="158"/>
        <v>182.82595139597339</v>
      </c>
      <c r="R36">
        <f t="shared" si="158"/>
        <v>222.92274318449751</v>
      </c>
      <c r="S36">
        <f t="shared" si="158"/>
        <v>270.98518758925661</v>
      </c>
      <c r="T36">
        <f t="shared" si="158"/>
        <v>328.02491089609686</v>
      </c>
      <c r="U36">
        <f t="shared" si="158"/>
        <v>395.40503598866331</v>
      </c>
      <c r="V36">
        <f t="shared" si="158"/>
        <v>474.58564086658652</v>
      </c>
      <c r="W36">
        <f t="shared" si="158"/>
        <v>563.77070150149825</v>
      </c>
      <c r="X36">
        <f t="shared" si="158"/>
        <v>662.58999716125686</v>
      </c>
      <c r="Y36">
        <f t="shared" si="158"/>
        <v>776.5623954760473</v>
      </c>
      <c r="Z36">
        <f t="shared" si="158"/>
        <v>908.48475973303152</v>
      </c>
      <c r="AA36">
        <f t="shared" si="158"/>
        <v>1053.5584880165329</v>
      </c>
      <c r="AB36" s="43">
        <f t="shared" si="158"/>
        <v>1215.663417645502</v>
      </c>
      <c r="AC36" s="44">
        <f t="shared" si="158"/>
        <v>1391.8093404757942</v>
      </c>
      <c r="AD36" s="44">
        <f t="shared" si="158"/>
        <v>1574.9593951308443</v>
      </c>
      <c r="AE36" s="44">
        <f t="shared" si="158"/>
        <v>1753.2615986770213</v>
      </c>
      <c r="AF36" s="45">
        <f t="shared" si="158"/>
        <v>1939.7238142956569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203.5294204375673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-5538.0925247867171</v>
      </c>
    </row>
    <row r="44" spans="1:60" ht="15.75" thickBot="1" x14ac:dyDescent="0.3">
      <c r="A44" s="13" t="s">
        <v>68</v>
      </c>
      <c r="B44" s="65">
        <f>AN44</f>
        <v>3531.0003895365467</v>
      </c>
      <c r="C44" s="74">
        <f>AN44/$AN$4</f>
        <v>0.1054946597780043</v>
      </c>
      <c r="D44" s="4" t="s">
        <v>8</v>
      </c>
      <c r="F44" s="12">
        <f>$E$3+$C43*E4*(1/(1+EXP(-$A43*(F42-$B43))))</f>
        <v>16.257125576529774</v>
      </c>
      <c r="G44" s="12">
        <f>$E$3+$C43*F4*(1/(1+EXP(-$A43*(G42-$B43))))</f>
        <v>20.50468444699456</v>
      </c>
      <c r="H44" s="12">
        <f t="shared" ref="H44:AF44" si="188">$E$3+$C43*G4*(1/(1+EXP(-$A43*(H42-$B43))))</f>
        <v>25.801447684237676</v>
      </c>
      <c r="I44" s="12">
        <f t="shared" si="188"/>
        <v>32.392267213457664</v>
      </c>
      <c r="J44" s="12">
        <f t="shared" si="188"/>
        <v>40.574724722029366</v>
      </c>
      <c r="K44" s="12">
        <f>$E$3+$C43*J4*(1/(1+EXP(-$A43*(K42-$B43))))</f>
        <v>50.708759044984205</v>
      </c>
      <c r="L44" s="12">
        <f t="shared" si="188"/>
        <v>63.227276164128696</v>
      </c>
      <c r="M44" s="12">
        <f t="shared" si="188"/>
        <v>78.647447815448643</v>
      </c>
      <c r="N44" s="12">
        <f t="shared" si="188"/>
        <v>97.582154582844339</v>
      </c>
      <c r="O44" s="12">
        <f t="shared" si="188"/>
        <v>120.75068190402354</v>
      </c>
      <c r="P44" s="12">
        <f t="shared" si="188"/>
        <v>148.98732007471867</v>
      </c>
      <c r="Q44" s="12">
        <f t="shared" si="188"/>
        <v>183.24595498030095</v>
      </c>
      <c r="R44" s="12">
        <f t="shared" si="188"/>
        <v>224.59809813844541</v>
      </c>
      <c r="S44" s="12">
        <f t="shared" si="188"/>
        <v>274.22117651778944</v>
      </c>
      <c r="T44" s="12">
        <f t="shared" si="188"/>
        <v>333.37344142588853</v>
      </c>
      <c r="U44" s="12">
        <f t="shared" si="188"/>
        <v>403.35180788013588</v>
      </c>
      <c r="V44" s="12">
        <f t="shared" si="188"/>
        <v>485.42963085965579</v>
      </c>
      <c r="W44" s="12">
        <f t="shared" si="188"/>
        <v>580.77322298068668</v>
      </c>
      <c r="X44" s="12">
        <f t="shared" si="188"/>
        <v>690.33908779060812</v>
      </c>
      <c r="Y44" s="12">
        <f t="shared" si="188"/>
        <v>814.75836242665594</v>
      </c>
      <c r="Z44" s="12">
        <f t="shared" si="188"/>
        <v>954.2202904220286</v>
      </c>
      <c r="AA44" s="12">
        <f t="shared" si="188"/>
        <v>1108.3714670505387</v>
      </c>
      <c r="AB44" s="52">
        <f t="shared" si="188"/>
        <v>1276.2503346538961</v>
      </c>
      <c r="AC44" s="53">
        <f t="shared" si="188"/>
        <v>1456.2750989888116</v>
      </c>
      <c r="AD44" s="53">
        <f t="shared" si="188"/>
        <v>1646.2968066316466</v>
      </c>
      <c r="AE44" s="53">
        <f t="shared" si="188"/>
        <v>1843.7183167105286</v>
      </c>
      <c r="AF44" s="54">
        <f t="shared" si="188"/>
        <v>2045.6668218072723</v>
      </c>
      <c r="AG44" s="54">
        <f t="shared" ref="AG44" si="189">$E$3+$C43*AF4*(1/(1+EXP(-$A43*(AG42-$B43))))</f>
        <v>2249.1962422448396</v>
      </c>
      <c r="AH44" s="54">
        <f t="shared" ref="AH44" si="190">$E$3+$C43*AG4*(1/(1+EXP(-$A43*(AH42-$B43))))</f>
        <v>2501.2196591337779</v>
      </c>
      <c r="AI44" s="54">
        <f t="shared" ref="AI44" si="191">$E$3+$C43*AH4*(1/(1+EXP(-$A43*(AI42-$B43))))</f>
        <v>2650.0349523788341</v>
      </c>
      <c r="AJ44" s="54">
        <f t="shared" ref="AJ44" si="192">$E$3+$C43*AI4*(1/(1+EXP(-$A43*(AJ42-$B43))))</f>
        <v>2842.7485452204651</v>
      </c>
      <c r="AK44" s="54">
        <f t="shared" ref="AK44" si="193">$E$3+$C43*AJ4*(1/(1+EXP(-$A43*(AK42-$B43))))</f>
        <v>3028.0455039845001</v>
      </c>
      <c r="AL44" s="54">
        <f t="shared" ref="AL44" si="194">$E$3+$C43*AK4*(1/(1+EXP(-$A43*(AL42-$B43))))</f>
        <v>3204.8504915579501</v>
      </c>
      <c r="AM44" s="54">
        <f t="shared" ref="AM44" si="195">$E$3+$C43*AL4*(1/(1+EXP(-$A43*(AM42-$B43))))</f>
        <v>3372.5644864475694</v>
      </c>
      <c r="AN44" s="69">
        <f t="shared" ref="AN44" si="196">$E$3+$C43*AM4*(1/(1+EXP(-$A43*(AN42-$B43))))</f>
        <v>3531.0003895365467</v>
      </c>
      <c r="AO44" s="54">
        <f t="shared" ref="AO44" si="197">$E$3+$C43*AN4*(1/(1+EXP(-$A43*(AO42-$B43))))</f>
        <v>3680.3026862336451</v>
      </c>
      <c r="AP44" s="54">
        <f t="shared" ref="AP44" si="198">$E$3+$C43*AO4*(1/(1+EXP(-$A43*(AP42-$B43))))</f>
        <v>3820.8637569984271</v>
      </c>
      <c r="AQ44" s="54">
        <f t="shared" ref="AQ44" si="199">$E$3+$C43*AP4*(1/(1+EXP(-$A43*(AQ42-$B43))))</f>
        <v>3953.2458172530487</v>
      </c>
      <c r="AR44" s="54">
        <f t="shared" ref="AR44" si="200">$E$3+$C43*AQ4*(1/(1+EXP(-$A43*(AR42-$B43))))</f>
        <v>4078.1137709787904</v>
      </c>
      <c r="AS44" s="54">
        <f t="shared" ref="AS44" si="201">$E$3+$C43*AR4*(1/(1+EXP(-$A43*(AS42-$B43))))</f>
        <v>4196.1811841848066</v>
      </c>
      <c r="AT44" s="54">
        <f t="shared" ref="AT44" si="202">$E$3+$C43*AS4*(1/(1+EXP(-$A43*(AT42-$B43))))</f>
        <v>4308.1693960088141</v>
      </c>
      <c r="AU44" s="54">
        <f t="shared" ref="AU44" si="203">$E$3+$C43*AT4*(1/(1+EXP(-$A43*(AU42-$B43))))</f>
        <v>4414.7784621277324</v>
      </c>
      <c r="AV44" s="54">
        <f t="shared" ref="AV44" si="204">$E$3+$C43*AU4*(1/(1+EXP(-$A43*(AV42-$B43))))</f>
        <v>4516.6679941668181</v>
      </c>
      <c r="AW44" s="54">
        <f t="shared" ref="AW44" si="205">$E$3+$C43*AV4*(1/(1+EXP(-$A43*(AW42-$B43))))</f>
        <v>4614.4458065862809</v>
      </c>
      <c r="AX44" s="69">
        <f t="shared" ref="AX44" si="206">$E$3+$C43*AW4*(1/(1+EXP(-$A43*(AX42-$B43))))</f>
        <v>4708.6624175928182</v>
      </c>
      <c r="AY44" s="54">
        <f t="shared" ref="AY44" si="207">$E$3+$C43*AX4*(1/(1+EXP(-$A43*(AY42-$B43))))</f>
        <v>4799.8097279015565</v>
      </c>
      <c r="AZ44" s="54">
        <f t="shared" ref="AZ44" si="208">$E$3+$C43*AY4*(1/(1+EXP(-$A43*(AZ42-$B43))))</f>
        <v>4888.3225240199608</v>
      </c>
      <c r="BA44" s="54">
        <f t="shared" ref="BA44" si="209">$E$3+$C43*AZ4*(1/(1+EXP(-$A43*(BA42-$B43))))</f>
        <v>4974.5817643865576</v>
      </c>
      <c r="BB44" s="54">
        <f t="shared" ref="BB44" si="210">$E$3+$C43*BA4*(1/(1+EXP(-$A43*(BB42-$B43))))</f>
        <v>5058.9188789663785</v>
      </c>
      <c r="BC44" s="54">
        <f t="shared" ref="BC44" si="211">$E$3+$C43*BB4*(1/(1+EXP(-$A43*(BC42-$B43))))</f>
        <v>5141.6205358443322</v>
      </c>
      <c r="BD44" s="54">
        <f t="shared" ref="BD44" si="212">$E$3+$C43*BC4*(1/(1+EXP(-$A43*(BD42-$B43))))</f>
        <v>5222.9335024791353</v>
      </c>
      <c r="BE44" s="54">
        <f t="shared" ref="BE44" si="213">$E$3+$C43*BD4*(1/(1+EXP(-$A43*(BE42-$B43))))</f>
        <v>5303.0693602352949</v>
      </c>
      <c r="BF44" s="54">
        <f t="shared" ref="BF44" si="214">$E$3+$C43*BE4*(1/(1+EXP(-$A43*(BF42-$B43))))</f>
        <v>5382.2089261240044</v>
      </c>
      <c r="BG44" s="54">
        <f t="shared" ref="BG44" si="215">$E$3+$C43*BF4*(1/(1+EXP(-$A43*(BG42-$B43))))</f>
        <v>5460.5063029259027</v>
      </c>
      <c r="BH44" s="69">
        <f t="shared" ref="BH44" si="216">$E$3+$C43*BG4*(1/(1+EXP(-$A43*(BH42-$B43))))</f>
        <v>5538.0925247867171</v>
      </c>
    </row>
    <row r="45" spans="1:60" ht="15.75" thickBot="1" x14ac:dyDescent="0.3">
      <c r="A45" s="13" t="s">
        <v>69</v>
      </c>
      <c r="B45" s="17">
        <f>AX44</f>
        <v>4708.6624175928182</v>
      </c>
      <c r="C45" s="73">
        <f>AX44/$AX$4</f>
        <v>0.11945925348472743</v>
      </c>
      <c r="D45" s="4" t="s">
        <v>9</v>
      </c>
      <c r="E45" s="77">
        <f>SUM(F45:AF45)</f>
        <v>16743284.741475035</v>
      </c>
      <c r="F45" s="3">
        <f>(F44-F$3)^2</f>
        <v>262.52507557321672</v>
      </c>
      <c r="G45" s="3">
        <f t="shared" ref="G45:AF45" si="217">(G44-G$3)^2</f>
        <v>416.50203957628639</v>
      </c>
      <c r="H45" s="3">
        <f t="shared" si="217"/>
        <v>658.34330083991631</v>
      </c>
      <c r="I45" s="3">
        <f t="shared" si="217"/>
        <v>1035.1818620102413</v>
      </c>
      <c r="J45" s="3">
        <f t="shared" si="217"/>
        <v>1618.5062456489873</v>
      </c>
      <c r="K45" s="3">
        <f t="shared" si="217"/>
        <v>2520.9456718681922</v>
      </c>
      <c r="L45" s="3">
        <f t="shared" si="217"/>
        <v>3910.3330869411425</v>
      </c>
      <c r="M45" s="3">
        <f t="shared" si="217"/>
        <v>6036.2788258641713</v>
      </c>
      <c r="N45" s="3">
        <f t="shared" si="217"/>
        <v>9275.7186626433195</v>
      </c>
      <c r="O45" s="3">
        <f t="shared" si="217"/>
        <v>14189.71580311479</v>
      </c>
      <c r="P45" s="3">
        <f t="shared" si="217"/>
        <v>21606.556951022143</v>
      </c>
      <c r="Q45" s="3">
        <f t="shared" si="217"/>
        <v>32736.926891784224</v>
      </c>
      <c r="R45" s="3">
        <f t="shared" si="217"/>
        <v>49285.832352459824</v>
      </c>
      <c r="S45" s="3">
        <f t="shared" si="217"/>
        <v>73536.240751774283</v>
      </c>
      <c r="T45" s="3">
        <f t="shared" si="217"/>
        <v>108499.13095387649</v>
      </c>
      <c r="U45" s="3">
        <f t="shared" si="217"/>
        <v>158334.48330123408</v>
      </c>
      <c r="V45" s="3">
        <f t="shared" si="217"/>
        <v>228539.19139226808</v>
      </c>
      <c r="W45" s="3">
        <f t="shared" si="217"/>
        <v>322470.02388261433</v>
      </c>
      <c r="X45" s="3">
        <f t="shared" si="217"/>
        <v>444610.1330489734</v>
      </c>
      <c r="Y45" s="3">
        <f t="shared" si="217"/>
        <v>608740.42474646203</v>
      </c>
      <c r="Z45" s="3">
        <f t="shared" si="217"/>
        <v>829728.96774145297</v>
      </c>
      <c r="AA45" s="3">
        <f t="shared" si="217"/>
        <v>1111189.5849480189</v>
      </c>
      <c r="AB45" s="46">
        <f t="shared" si="217"/>
        <v>1474126.1585714864</v>
      </c>
      <c r="AC45" s="47">
        <f t="shared" si="217"/>
        <v>1928012.3493266064</v>
      </c>
      <c r="AD45" s="47">
        <f t="shared" si="217"/>
        <v>2468549.1363174324</v>
      </c>
      <c r="AE45" s="47">
        <f t="shared" si="217"/>
        <v>3067101.8359152656</v>
      </c>
      <c r="AF45" s="48">
        <f t="shared" si="217"/>
        <v>3776293.7138082245</v>
      </c>
    </row>
    <row r="46" spans="1:60" ht="15.75" thickBot="1" x14ac:dyDescent="0.3">
      <c r="A46" s="13" t="s">
        <v>70</v>
      </c>
      <c r="B46" s="66">
        <f>BH44</f>
        <v>5538.0925247867171</v>
      </c>
      <c r="C46" s="75">
        <f>BH44/$BH$4</f>
        <v>0.12208646017827088</v>
      </c>
      <c r="D46" s="4" t="s">
        <v>10</v>
      </c>
      <c r="E46" s="5">
        <f>SUM(F46:AF46)</f>
        <v>14415.315422439369</v>
      </c>
      <c r="F46">
        <f>SQRT(F45)</f>
        <v>16.202625576529773</v>
      </c>
      <c r="G46">
        <f t="shared" ref="G46:AF46" si="218">SQRT(G45)</f>
        <v>20.40838160110415</v>
      </c>
      <c r="H46">
        <f t="shared" si="218"/>
        <v>25.658201434237675</v>
      </c>
      <c r="I46">
        <f t="shared" si="218"/>
        <v>32.174242213457667</v>
      </c>
      <c r="J46">
        <f t="shared" si="218"/>
        <v>40.230663002851287</v>
      </c>
      <c r="K46">
        <f t="shared" si="218"/>
        <v>50.209019825806124</v>
      </c>
      <c r="L46">
        <f t="shared" si="218"/>
        <v>62.532656164128696</v>
      </c>
      <c r="M46">
        <f t="shared" si="218"/>
        <v>77.69349281544865</v>
      </c>
      <c r="N46">
        <f t="shared" si="218"/>
        <v>96.310532459556669</v>
      </c>
      <c r="O46">
        <f t="shared" si="218"/>
        <v>119.12059353073586</v>
      </c>
      <c r="P46">
        <f t="shared" si="218"/>
        <v>146.99169007471866</v>
      </c>
      <c r="Q46">
        <f t="shared" si="218"/>
        <v>180.93348748030095</v>
      </c>
      <c r="R46">
        <f t="shared" si="218"/>
        <v>222.00412688159611</v>
      </c>
      <c r="S46">
        <f t="shared" si="218"/>
        <v>271.17566401094012</v>
      </c>
      <c r="T46">
        <f t="shared" si="218"/>
        <v>329.39206267588855</v>
      </c>
      <c r="U46">
        <f t="shared" si="218"/>
        <v>397.9126578801359</v>
      </c>
      <c r="V46">
        <f t="shared" si="218"/>
        <v>478.05772809595715</v>
      </c>
      <c r="W46">
        <f t="shared" si="218"/>
        <v>567.86444146698807</v>
      </c>
      <c r="X46">
        <f t="shared" si="218"/>
        <v>666.79092154060811</v>
      </c>
      <c r="Y46">
        <f t="shared" si="218"/>
        <v>780.21819047396093</v>
      </c>
      <c r="Z46">
        <f t="shared" si="218"/>
        <v>910.89459749273567</v>
      </c>
      <c r="AA46">
        <f t="shared" si="218"/>
        <v>1054.1297761414478</v>
      </c>
      <c r="AB46" s="43">
        <f t="shared" si="218"/>
        <v>1214.1359720276334</v>
      </c>
      <c r="AC46" s="44">
        <f t="shared" si="218"/>
        <v>1388.5288435342661</v>
      </c>
      <c r="AD46" s="44">
        <f t="shared" si="218"/>
        <v>1571.1617155205356</v>
      </c>
      <c r="AE46" s="44">
        <f t="shared" si="218"/>
        <v>1751.3143167105286</v>
      </c>
      <c r="AF46" s="45">
        <f t="shared" si="218"/>
        <v>1943.2688218072724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207.17143832147008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-7482.3406347161235</v>
      </c>
    </row>
    <row r="54" spans="1:60" ht="15.75" thickBot="1" x14ac:dyDescent="0.3">
      <c r="A54" s="13" t="s">
        <v>68</v>
      </c>
      <c r="B54" s="65">
        <f>AN54</f>
        <v>3807.5594839087503</v>
      </c>
      <c r="C54" s="74">
        <f>AN54/$AN$4</f>
        <v>0.11375733447375476</v>
      </c>
      <c r="D54" s="4" t="s">
        <v>8</v>
      </c>
      <c r="F54" s="12">
        <f>$E$3+($C53/($C53+E5))*E4*(1/(1+EXP(-$A53*(F52-$B53))))</f>
        <v>13.092453960524018</v>
      </c>
      <c r="G54" s="12">
        <f t="shared" ref="G54:AF54" si="248">$E$3+($C53/($C53+F5))*F4*(1/(1+EXP(-$A53*(G52-$B53))))</f>
        <v>16.929212380507462</v>
      </c>
      <c r="H54" s="12">
        <f t="shared" si="248"/>
        <v>21.815791915413019</v>
      </c>
      <c r="I54" s="12">
        <f t="shared" si="248"/>
        <v>28.016089569244002</v>
      </c>
      <c r="J54" s="12">
        <f t="shared" si="248"/>
        <v>35.852258338254273</v>
      </c>
      <c r="K54" s="12">
        <f t="shared" si="248"/>
        <v>45.714485593300935</v>
      </c>
      <c r="L54" s="12">
        <f t="shared" si="248"/>
        <v>58.071148065889524</v>
      </c>
      <c r="M54" s="12">
        <f t="shared" si="248"/>
        <v>73.478747467103446</v>
      </c>
      <c r="N54" s="12">
        <f t="shared" si="248"/>
        <v>92.590740313532734</v>
      </c>
      <c r="O54" s="12">
        <f t="shared" si="248"/>
        <v>116.1640355969807</v>
      </c>
      <c r="P54" s="12">
        <f t="shared" si="248"/>
        <v>145.06157304920632</v>
      </c>
      <c r="Q54" s="12">
        <f t="shared" si="248"/>
        <v>180.24906757793988</v>
      </c>
      <c r="R54" s="12">
        <f t="shared" si="248"/>
        <v>222.78379844945692</v>
      </c>
      <c r="S54" s="12">
        <f t="shared" si="248"/>
        <v>273.79335269933574</v>
      </c>
      <c r="T54" s="12">
        <f t="shared" si="248"/>
        <v>334.44263751180011</v>
      </c>
      <c r="U54" s="12">
        <f t="shared" si="248"/>
        <v>405.88838082808201</v>
      </c>
      <c r="V54" s="12">
        <f t="shared" si="248"/>
        <v>489.22180673454216</v>
      </c>
      <c r="W54" s="12">
        <f t="shared" si="248"/>
        <v>585.4021418115517</v>
      </c>
      <c r="X54" s="12">
        <f t="shared" si="248"/>
        <v>695.18584117397268</v>
      </c>
      <c r="Y54" s="12">
        <f t="shared" si="248"/>
        <v>819.05848492436689</v>
      </c>
      <c r="Z54" s="12">
        <f t="shared" si="248"/>
        <v>957.17761848283646</v>
      </c>
      <c r="AA54" s="12">
        <f t="shared" si="248"/>
        <v>1109.33483672631</v>
      </c>
      <c r="AB54" s="52">
        <f t="shared" si="248"/>
        <v>1274.943803201646</v>
      </c>
      <c r="AC54" s="53">
        <f t="shared" si="248"/>
        <v>1453.0577202901916</v>
      </c>
      <c r="AD54" s="53">
        <f t="shared" si="248"/>
        <v>1642.4155721604989</v>
      </c>
      <c r="AE54" s="53">
        <f t="shared" si="248"/>
        <v>1841.5121659305794</v>
      </c>
      <c r="AF54" s="54">
        <f t="shared" si="248"/>
        <v>2048.6836042520495</v>
      </c>
      <c r="AG54" s="54">
        <f t="shared" ref="AG54" si="249">$E$3+($C53/($C53+AF5))*AF4*(1/(1+EXP(-$A53*(AG52-$B53))))</f>
        <v>2262.1980962886059</v>
      </c>
      <c r="AH54" s="54">
        <f t="shared" ref="AH54" si="250">$E$3+($C53/($C53+AG5))*AG4*(1/(1+EXP(-$A53*(AH52-$B53))))</f>
        <v>2530.6573069566293</v>
      </c>
      <c r="AI54" s="54">
        <f t="shared" ref="AI54" si="251">$E$3+($C53/($C53+AH5))*AH4*(1/(1+EXP(-$A53*(AI52-$B53))))</f>
        <v>2701.4946908651327</v>
      </c>
      <c r="AJ54" s="54">
        <f t="shared" ref="AJ54" si="252">$E$3+($C53/($C53+AI5))*AI4*(1/(1+EXP(-$A53*(AJ52-$B53))))</f>
        <v>2924.1824122621606</v>
      </c>
      <c r="AK54" s="54">
        <f t="shared" ref="AK54" si="253">$E$3+($C53/($C53+AJ5))*AJ4*(1/(1+EXP(-$A53*(AK52-$B53))))</f>
        <v>3147.117121602023</v>
      </c>
      <c r="AL54" s="54">
        <f t="shared" ref="AL54" si="254">$E$3+($C53/($C53+AK5))*AK4*(1/(1+EXP(-$A53*(AL52-$B53))))</f>
        <v>3369.2132104932548</v>
      </c>
      <c r="AM54" s="54">
        <f t="shared" ref="AM54" si="255">$E$3+($C53/($C53+AL5))*AL4*(1/(1+EXP(-$A53*(AM52-$B53))))</f>
        <v>3589.5896131412733</v>
      </c>
      <c r="AN54" s="69">
        <f t="shared" ref="AN54" si="256">$E$3+($C53/($C53+AM5))*AM4*(1/(1+EXP(-$A53*(AN52-$B53))))</f>
        <v>3807.5594839087503</v>
      </c>
      <c r="AO54" s="54">
        <f t="shared" ref="AO54" si="257">$E$3+($C53/($C53+AN5))*AN4*(1/(1+EXP(-$A53*(AO52-$B53))))</f>
        <v>4022.6116551855621</v>
      </c>
      <c r="AP54" s="54">
        <f t="shared" ref="AP54" si="258">$E$3+($C53/($C53+AO5))*AO4*(1/(1+EXP(-$A53*(AP52-$B53))))</f>
        <v>4234.3875027361728</v>
      </c>
      <c r="AQ54" s="54">
        <f t="shared" ref="AQ54" si="259">$E$3+($C53/($C53+AP5))*AP4*(1/(1+EXP(-$A53*(AQ52-$B53))))</f>
        <v>4442.6561676129286</v>
      </c>
      <c r="AR54" s="54">
        <f t="shared" ref="AR54" si="260">$E$3+($C53/($C53+AQ5))*AQ4*(1/(1+EXP(-$A53*(AR52-$B53))))</f>
        <v>4647.2902972793363</v>
      </c>
      <c r="AS54" s="54">
        <f t="shared" ref="AS54" si="261">$E$3+($C53/($C53+AR5))*AR4*(1/(1+EXP(-$A53*(AS52-$B53))))</f>
        <v>4848.2437209252012</v>
      </c>
      <c r="AT54" s="54">
        <f t="shared" ref="AT54" si="262">$E$3+($C53/($C53+AS5))*AS4*(1/(1+EXP(-$A53*(AT52-$B53))))</f>
        <v>5045.5318467302486</v>
      </c>
      <c r="AU54" s="54">
        <f t="shared" ref="AU54" si="263">$E$3+($C53/($C53+AT5))*AT4*(1/(1+EXP(-$A53*(AU52-$B53))))</f>
        <v>5239.2150920104441</v>
      </c>
      <c r="AV54" s="54">
        <f t="shared" ref="AV54" si="264">$E$3+($C53/($C53+AU5))*AU4*(1/(1+EXP(-$A53*(AV52-$B53))))</f>
        <v>5429.3853268321773</v>
      </c>
      <c r="AW54" s="54">
        <f t="shared" ref="AW54" si="265">$E$3+($C53/($C53+AV5))*AV4*(1/(1+EXP(-$A53*(AW52-$B53))))</f>
        <v>5616.155105834323</v>
      </c>
      <c r="AX54" s="69">
        <f t="shared" ref="AX54" si="266">$E$3+($C53/($C53+AW5))*AW4*(1/(1+EXP(-$A53*(AX52-$B53))))</f>
        <v>5799.6493532163886</v>
      </c>
      <c r="AY54" s="54">
        <f t="shared" ref="AY54" si="267">$E$3+($C53/($C53+AX5))*AX4*(1/(1+EXP(-$A53*(AY52-$B53))))</f>
        <v>5979.9991243057775</v>
      </c>
      <c r="AZ54" s="54">
        <f t="shared" ref="AZ54" si="268">$E$3+($C53/($C53+AY5))*AY4*(1/(1+EXP(-$A53*(AZ52-$B53))))</f>
        <v>6157.3370701632675</v>
      </c>
      <c r="BA54" s="54">
        <f t="shared" ref="BA54" si="269">$E$3+($C53/($C53+AZ5))*AZ4*(1/(1+EXP(-$A53*(BA52-$B53))))</f>
        <v>6331.7942610309101</v>
      </c>
      <c r="BB54" s="54">
        <f t="shared" ref="BB54" si="270">$E$3+($C53/($C53+BA5))*BA4*(1/(1+EXP(-$A53*(BB52-$B53))))</f>
        <v>6503.4980669481029</v>
      </c>
      <c r="BC54" s="54">
        <f t="shared" ref="BC54" si="271">$E$3+($C53/($C53+BB5))*BB4*(1/(1+EXP(-$A53*(BC52-$B53))))</f>
        <v>6672.570840787379</v>
      </c>
      <c r="BD54" s="54">
        <f t="shared" ref="BD54" si="272">$E$3+($C53/($C53+BC5))*BC4*(1/(1+EXP(-$A53*(BD52-$B53))))</f>
        <v>6839.1291948659436</v>
      </c>
      <c r="BE54" s="54">
        <f t="shared" ref="BE54" si="273">$E$3+($C53/($C53+BD5))*BD4*(1/(1+EXP(-$A53*(BE52-$B53))))</f>
        <v>7003.2837041511284</v>
      </c>
      <c r="BF54" s="54">
        <f t="shared" ref="BF54" si="274">$E$3+($C53/($C53+BE5))*BE4*(1/(1+EXP(-$A53*(BF52-$B53))))</f>
        <v>7165.1389055054169</v>
      </c>
      <c r="BG54" s="54">
        <f t="shared" ref="BG54" si="275">$E$3+($C53/($C53+BF5))*BF4*(1/(1+EXP(-$A53*(BG52-$B53))))</f>
        <v>7324.7934930405836</v>
      </c>
      <c r="BH54" s="69">
        <f t="shared" ref="BH54" si="276">$E$3+($C53/($C53+BG5))*BG4*(1/(1+EXP(-$A53*(BH52-$B53))))</f>
        <v>7482.3406347161235</v>
      </c>
    </row>
    <row r="55" spans="1:60" ht="15.75" thickBot="1" x14ac:dyDescent="0.3">
      <c r="A55" s="13" t="s">
        <v>69</v>
      </c>
      <c r="B55" s="17">
        <f>AX54</f>
        <v>5799.6493532163886</v>
      </c>
      <c r="C55" s="73">
        <f>AX54/$AX$4</f>
        <v>0.14713770509855309</v>
      </c>
      <c r="D55" s="4" t="s">
        <v>9</v>
      </c>
      <c r="E55" s="5">
        <f>SUM(F55:AF55)</f>
        <v>16747150.828380294</v>
      </c>
      <c r="F55" s="3">
        <f>(F54-F$3)^2</f>
        <v>169.98824347674392</v>
      </c>
      <c r="G55" s="3">
        <f t="shared" ref="G55:AF55" si="277">(G54-G$3)^2</f>
        <v>283.34684340060164</v>
      </c>
      <c r="H55" s="3">
        <f t="shared" si="277"/>
        <v>469.6992356194126</v>
      </c>
      <c r="I55" s="3">
        <f t="shared" si="277"/>
        <v>772.73239379585868</v>
      </c>
      <c r="J55" s="3">
        <f t="shared" si="277"/>
        <v>1260.8320271389741</v>
      </c>
      <c r="K55" s="3">
        <f t="shared" si="277"/>
        <v>2044.3732896762558</v>
      </c>
      <c r="L55" s="3">
        <f t="shared" si="277"/>
        <v>3292.065972895808</v>
      </c>
      <c r="M55" s="3">
        <f t="shared" si="277"/>
        <v>5259.8455223964256</v>
      </c>
      <c r="N55" s="3">
        <f t="shared" si="277"/>
        <v>8339.1813470439465</v>
      </c>
      <c r="O55" s="3">
        <f t="shared" si="277"/>
        <v>13118.025066639699</v>
      </c>
      <c r="P55" s="3">
        <f t="shared" si="277"/>
        <v>20467.864060558742</v>
      </c>
      <c r="Q55" s="3">
        <f t="shared" si="277"/>
        <v>31661.433647296715</v>
      </c>
      <c r="R55" s="3">
        <f t="shared" si="277"/>
        <v>48483.559999110395</v>
      </c>
      <c r="S55" s="3">
        <f t="shared" si="277"/>
        <v>73304.392968896165</v>
      </c>
      <c r="T55" s="3">
        <f t="shared" si="277"/>
        <v>109204.64354243343</v>
      </c>
      <c r="U55" s="3">
        <f t="shared" si="277"/>
        <v>160359.58647080252</v>
      </c>
      <c r="V55" s="3">
        <f t="shared" si="277"/>
        <v>232179.32995671112</v>
      </c>
      <c r="W55" s="3">
        <f t="shared" si="277"/>
        <v>327748.64758512744</v>
      </c>
      <c r="X55" s="3">
        <f t="shared" si="277"/>
        <v>451097.16637727997</v>
      </c>
      <c r="Y55" s="3">
        <f t="shared" si="277"/>
        <v>615468.9833879181</v>
      </c>
      <c r="Z55" s="3">
        <f t="shared" si="277"/>
        <v>835125.34183791932</v>
      </c>
      <c r="AA55" s="3">
        <f t="shared" si="277"/>
        <v>1113221.5463504754</v>
      </c>
      <c r="AB55" s="46">
        <f t="shared" si="277"/>
        <v>1470955.2519263974</v>
      </c>
      <c r="AC55" s="47">
        <f t="shared" si="277"/>
        <v>1919087.8546050836</v>
      </c>
      <c r="AD55" s="47">
        <f t="shared" si="277"/>
        <v>2456368.1062784004</v>
      </c>
      <c r="AE55" s="47">
        <f t="shared" si="277"/>
        <v>3059379.3761250353</v>
      </c>
      <c r="AF55" s="48">
        <f t="shared" si="277"/>
        <v>3788027.6533187656</v>
      </c>
    </row>
    <row r="56" spans="1:60" ht="15.75" thickBot="1" x14ac:dyDescent="0.3">
      <c r="A56" s="13" t="s">
        <v>70</v>
      </c>
      <c r="B56" s="66">
        <f>BH54</f>
        <v>7482.3406347161235</v>
      </c>
      <c r="C56" s="75">
        <f>BH54/$BH$4</f>
        <v>0.16494713258256885</v>
      </c>
      <c r="D56" s="4" t="s">
        <v>10</v>
      </c>
      <c r="E56" s="5">
        <f>SUM(F56:AF56)</f>
        <v>14378.928982950199</v>
      </c>
      <c r="F56">
        <f>SQRT(F55)</f>
        <v>13.037953960524018</v>
      </c>
      <c r="G56">
        <f t="shared" ref="G56:AF56" si="278">SQRT(G55)</f>
        <v>16.832909534617052</v>
      </c>
      <c r="H56">
        <f t="shared" si="278"/>
        <v>21.672545665413018</v>
      </c>
      <c r="I56">
        <f t="shared" si="278"/>
        <v>27.798064569244001</v>
      </c>
      <c r="J56">
        <f t="shared" si="278"/>
        <v>35.508196619076195</v>
      </c>
      <c r="K56">
        <f t="shared" si="278"/>
        <v>45.214746374122853</v>
      </c>
      <c r="L56">
        <f t="shared" si="278"/>
        <v>57.376528065889524</v>
      </c>
      <c r="M56">
        <f t="shared" si="278"/>
        <v>72.524792467103453</v>
      </c>
      <c r="N56">
        <f t="shared" si="278"/>
        <v>91.319118190245064</v>
      </c>
      <c r="O56">
        <f t="shared" si="278"/>
        <v>114.53394722369302</v>
      </c>
      <c r="P56">
        <f t="shared" si="278"/>
        <v>143.06594304920631</v>
      </c>
      <c r="Q56">
        <f t="shared" si="278"/>
        <v>177.93660007793989</v>
      </c>
      <c r="R56">
        <f t="shared" si="278"/>
        <v>220.18982719260759</v>
      </c>
      <c r="S56">
        <f t="shared" si="278"/>
        <v>270.74784019248642</v>
      </c>
      <c r="T56">
        <f t="shared" si="278"/>
        <v>330.46125876180014</v>
      </c>
      <c r="U56">
        <f t="shared" si="278"/>
        <v>400.44923082808202</v>
      </c>
      <c r="V56">
        <f t="shared" si="278"/>
        <v>481.84990397084351</v>
      </c>
      <c r="W56">
        <f t="shared" si="278"/>
        <v>572.49336029785309</v>
      </c>
      <c r="X56">
        <f t="shared" si="278"/>
        <v>671.63767492397267</v>
      </c>
      <c r="Y56">
        <f t="shared" si="278"/>
        <v>784.51831297167189</v>
      </c>
      <c r="Z56">
        <f t="shared" si="278"/>
        <v>913.85192555354354</v>
      </c>
      <c r="AA56">
        <f t="shared" si="278"/>
        <v>1055.093145817219</v>
      </c>
      <c r="AB56" s="43">
        <f t="shared" si="278"/>
        <v>1212.8294405753834</v>
      </c>
      <c r="AC56" s="44">
        <f t="shared" si="278"/>
        <v>1385.3114648356461</v>
      </c>
      <c r="AD56" s="44">
        <f t="shared" si="278"/>
        <v>1567.2804810493878</v>
      </c>
      <c r="AE56" s="44">
        <f t="shared" si="278"/>
        <v>1749.1081659305794</v>
      </c>
      <c r="AF56" s="45">
        <f t="shared" si="278"/>
        <v>1946.2856042520496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218.12986605830156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-10540.98213231985</v>
      </c>
    </row>
    <row r="63" spans="1:60" ht="15.75" thickBot="1" x14ac:dyDescent="0.3">
      <c r="A63" s="13" t="s">
        <v>68</v>
      </c>
      <c r="B63" s="65">
        <f>AN63</f>
        <v>4221.615007849734</v>
      </c>
      <c r="C63" s="74">
        <f>AN63/$AN$4</f>
        <v>0.12612794954272974</v>
      </c>
      <c r="D63" s="4" t="s">
        <v>8</v>
      </c>
      <c r="F63" s="12">
        <f>$E$3+($C62)*(EXP(-EXP($A62-$B62*F61)))</f>
        <v>5.7318119165805372</v>
      </c>
      <c r="G63" s="12">
        <f t="shared" ref="G63:AF63" si="308">$E$3+($C62)*(EXP(-EXP($A62-$B62*G61)))</f>
        <v>8.5105146516157006</v>
      </c>
      <c r="H63" s="12">
        <f t="shared" si="308"/>
        <v>12.400434498700999</v>
      </c>
      <c r="I63" s="12">
        <f t="shared" si="308"/>
        <v>17.742947039897199</v>
      </c>
      <c r="J63" s="12">
        <f t="shared" si="308"/>
        <v>24.948467565124552</v>
      </c>
      <c r="K63" s="12">
        <f t="shared" si="308"/>
        <v>34.500341611196511</v>
      </c>
      <c r="L63" s="12">
        <f t="shared" si="308"/>
        <v>46.956515098261761</v>
      </c>
      <c r="M63" s="12">
        <f t="shared" si="308"/>
        <v>62.948589499214968</v>
      </c>
      <c r="N63" s="12">
        <f t="shared" si="308"/>
        <v>83.177991067038093</v>
      </c>
      <c r="O63" s="12">
        <f t="shared" si="308"/>
        <v>108.40913345741355</v>
      </c>
      <c r="P63" s="12">
        <f t="shared" si="308"/>
        <v>139.45961806823897</v>
      </c>
      <c r="Q63" s="12">
        <f t="shared" si="308"/>
        <v>177.18768283623137</v>
      </c>
      <c r="R63" s="12">
        <f t="shared" si="308"/>
        <v>222.47726510947544</v>
      </c>
      <c r="S63" s="12">
        <f t="shared" si="308"/>
        <v>276.2211761439624</v>
      </c>
      <c r="T63" s="12">
        <f t="shared" si="308"/>
        <v>339.30298491151751</v>
      </c>
      <c r="U63" s="12">
        <f t="shared" si="308"/>
        <v>412.5782716068332</v>
      </c>
      <c r="V63" s="12">
        <f t="shared" si="308"/>
        <v>496.8559342611087</v>
      </c>
      <c r="W63" s="12">
        <f t="shared" si="308"/>
        <v>592.88021621904556</v>
      </c>
      <c r="X63" s="12">
        <f t="shared" si="308"/>
        <v>701.31407172088484</v>
      </c>
      <c r="Y63" s="12">
        <f t="shared" si="308"/>
        <v>822.72440739627541</v>
      </c>
      <c r="Z63" s="12">
        <f t="shared" si="308"/>
        <v>957.56963644664188</v>
      </c>
      <c r="AA63" s="12">
        <f t="shared" si="308"/>
        <v>1106.1898676079525</v>
      </c>
      <c r="AB63" s="52">
        <f t="shared" si="308"/>
        <v>1268.799930508857</v>
      </c>
      <c r="AC63" s="53">
        <f t="shared" si="308"/>
        <v>1445.4853199838294</v>
      </c>
      <c r="AD63" s="53">
        <f t="shared" si="308"/>
        <v>1636.201030414039</v>
      </c>
      <c r="AE63" s="53">
        <f t="shared" si="308"/>
        <v>1840.7731520721604</v>
      </c>
      <c r="AF63" s="54">
        <f t="shared" si="308"/>
        <v>2058.903018130462</v>
      </c>
      <c r="AG63" s="54">
        <f t="shared" ref="AG63:BH63" si="309">$E$3+($C62)*(EXP(-EXP($A62-$B62*AG61)))</f>
        <v>2290.1736254314314</v>
      </c>
      <c r="AH63" s="54">
        <f t="shared" si="309"/>
        <v>2534.058005002064</v>
      </c>
      <c r="AI63" s="54">
        <f t="shared" si="309"/>
        <v>2789.9291891982612</v>
      </c>
      <c r="AJ63" s="54">
        <f t="shared" si="309"/>
        <v>3057.0714099997867</v>
      </c>
      <c r="AK63" s="54">
        <f t="shared" si="309"/>
        <v>3334.6921654070989</v>
      </c>
      <c r="AL63" s="54">
        <f t="shared" si="309"/>
        <v>3621.9348057827829</v>
      </c>
      <c r="AM63" s="54">
        <f t="shared" si="309"/>
        <v>3917.8913167993655</v>
      </c>
      <c r="AN63" s="76">
        <f t="shared" si="309"/>
        <v>4221.615007849734</v>
      </c>
      <c r="AO63" s="54">
        <f t="shared" si="309"/>
        <v>4532.1328519134831</v>
      </c>
      <c r="AP63" s="54">
        <f t="shared" si="309"/>
        <v>4848.457262741078</v>
      </c>
      <c r="AQ63" s="54">
        <f t="shared" si="309"/>
        <v>5169.5971358951392</v>
      </c>
      <c r="AR63" s="54">
        <f t="shared" si="309"/>
        <v>5494.5680200750985</v>
      </c>
      <c r="AS63" s="54">
        <f t="shared" si="309"/>
        <v>5822.4013229825487</v>
      </c>
      <c r="AT63" s="54">
        <f t="shared" si="309"/>
        <v>6152.1524908173578</v>
      </c>
      <c r="AU63" s="54">
        <f t="shared" si="309"/>
        <v>6482.9081316852416</v>
      </c>
      <c r="AV63" s="54">
        <f t="shared" si="309"/>
        <v>6813.792080365919</v>
      </c>
      <c r="AW63" s="54">
        <f t="shared" si="309"/>
        <v>7143.9704248817607</v>
      </c>
      <c r="AX63" s="76">
        <f t="shared" si="309"/>
        <v>7472.6555341475132</v>
      </c>
      <c r="AY63" s="54">
        <f t="shared" si="309"/>
        <v>7799.1091408420198</v>
      </c>
      <c r="AZ63" s="54">
        <f t="shared" si="309"/>
        <v>8122.6445447982442</v>
      </c>
      <c r="BA63" s="54">
        <f t="shared" si="309"/>
        <v>8442.6280100044678</v>
      </c>
      <c r="BB63" s="54">
        <f t="shared" si="309"/>
        <v>8758.4794331359535</v>
      </c>
      <c r="BC63" s="54">
        <f t="shared" si="309"/>
        <v>9069.6723638004696</v>
      </c>
      <c r="BD63" s="54">
        <f t="shared" si="309"/>
        <v>9375.7334567892522</v>
      </c>
      <c r="BE63" s="54">
        <f t="shared" si="309"/>
        <v>9676.2414349693918</v>
      </c>
      <c r="BF63" s="54">
        <f t="shared" si="309"/>
        <v>9970.8256384003253</v>
      </c>
      <c r="BG63" s="54">
        <f t="shared" si="309"/>
        <v>10259.164231139734</v>
      </c>
      <c r="BH63" s="76">
        <f t="shared" si="309"/>
        <v>10540.98213231985</v>
      </c>
    </row>
    <row r="64" spans="1:60" ht="15.75" thickBot="1" x14ac:dyDescent="0.3">
      <c r="A64" s="13" t="s">
        <v>69</v>
      </c>
      <c r="B64" s="17">
        <f>AX63</f>
        <v>7472.6555341475132</v>
      </c>
      <c r="C64" s="73">
        <f>AX63/$AX$4</f>
        <v>0.18958204527946124</v>
      </c>
      <c r="D64" s="4" t="s">
        <v>9</v>
      </c>
      <c r="E64" s="5">
        <f>SUM(F64:AF64)</f>
        <v>16751957.747408733</v>
      </c>
      <c r="F64" s="3">
        <f>(F63-F$3)^2</f>
        <v>32.231870598147374</v>
      </c>
      <c r="G64" s="3">
        <f t="shared" ref="G64:AF64" si="310">(G63-G$3)^2</f>
        <v>70.798960311606834</v>
      </c>
      <c r="H64" s="3">
        <f t="shared" si="310"/>
        <v>150.23866376409384</v>
      </c>
      <c r="I64" s="3">
        <f t="shared" si="310"/>
        <v>307.12289250447458</v>
      </c>
      <c r="J64" s="3">
        <f t="shared" si="310"/>
        <v>605.37678703204483</v>
      </c>
      <c r="K64" s="3">
        <f t="shared" si="310"/>
        <v>1156.0409630201293</v>
      </c>
      <c r="L64" s="3">
        <f t="shared" si="310"/>
        <v>2140.1629380825757</v>
      </c>
      <c r="M64" s="3">
        <f t="shared" si="310"/>
        <v>3843.3347066912547</v>
      </c>
      <c r="N64" s="3">
        <f t="shared" si="310"/>
        <v>6708.653273549764</v>
      </c>
      <c r="O64" s="3">
        <f t="shared" si="310"/>
        <v>11401.764469077785</v>
      </c>
      <c r="P64" s="3">
        <f t="shared" si="310"/>
        <v>18896.348015624942</v>
      </c>
      <c r="Q64" s="3">
        <f t="shared" si="310"/>
        <v>30581.340938893292</v>
      </c>
      <c r="R64" s="3">
        <f t="shared" si="310"/>
        <v>48348.662915480338</v>
      </c>
      <c r="S64" s="3">
        <f t="shared" si="310"/>
        <v>74624.943203577146</v>
      </c>
      <c r="T64" s="3">
        <f t="shared" si="310"/>
        <v>112440.57955873988</v>
      </c>
      <c r="U64" s="3">
        <f t="shared" si="310"/>
        <v>165762.26434278372</v>
      </c>
      <c r="V64" s="3">
        <f t="shared" si="310"/>
        <v>239594.61709095753</v>
      </c>
      <c r="W64" s="3">
        <f t="shared" si="310"/>
        <v>336366.86507417849</v>
      </c>
      <c r="X64" s="3">
        <f t="shared" si="310"/>
        <v>459366.62261876842</v>
      </c>
      <c r="Y64" s="3">
        <f t="shared" si="310"/>
        <v>621234.38900178135</v>
      </c>
      <c r="Z64" s="3">
        <f t="shared" si="310"/>
        <v>835841.98825815355</v>
      </c>
      <c r="AA64" s="3">
        <f t="shared" si="310"/>
        <v>1106594.9664600592</v>
      </c>
      <c r="AB64" s="46">
        <f t="shared" si="310"/>
        <v>1456090.0597361391</v>
      </c>
      <c r="AC64" s="47">
        <f t="shared" si="310"/>
        <v>1898164.9299300264</v>
      </c>
      <c r="AD64" s="47">
        <f t="shared" si="310"/>
        <v>2436926.8668517326</v>
      </c>
      <c r="AE64" s="47">
        <f t="shared" si="310"/>
        <v>3056794.6919175251</v>
      </c>
      <c r="AF64" s="48">
        <f t="shared" si="310"/>
        <v>3827911.8859696798</v>
      </c>
    </row>
    <row r="65" spans="1:60" ht="15.75" thickBot="1" x14ac:dyDescent="0.3">
      <c r="A65" s="13" t="s">
        <v>70</v>
      </c>
      <c r="B65" s="66">
        <f>BH63</f>
        <v>10540.98213231985</v>
      </c>
      <c r="C65" s="75">
        <f>BH63/$BH$4</f>
        <v>0.23237444834616477</v>
      </c>
      <c r="D65" s="4" t="s">
        <v>10</v>
      </c>
      <c r="E65" s="5">
        <f>SUM(F65:AF65)</f>
        <v>14299.241943787642</v>
      </c>
      <c r="F65">
        <f>SQRT(F64)</f>
        <v>5.6773119165805372</v>
      </c>
      <c r="G65">
        <f t="shared" ref="G65:AF65" si="311">SQRT(G64)</f>
        <v>8.414211805725289</v>
      </c>
      <c r="H65">
        <f t="shared" si="311"/>
        <v>12.257188248700999</v>
      </c>
      <c r="I65">
        <f t="shared" si="311"/>
        <v>17.524922039897199</v>
      </c>
      <c r="J65">
        <f t="shared" si="311"/>
        <v>24.60440584594647</v>
      </c>
      <c r="K65">
        <f t="shared" si="311"/>
        <v>34.000602392018429</v>
      </c>
      <c r="L65">
        <f t="shared" si="311"/>
        <v>46.26189509826176</v>
      </c>
      <c r="M65">
        <f t="shared" si="311"/>
        <v>61.994634499214968</v>
      </c>
      <c r="N65">
        <f t="shared" si="311"/>
        <v>81.906368943750422</v>
      </c>
      <c r="O65">
        <f t="shared" si="311"/>
        <v>106.77904508412587</v>
      </c>
      <c r="P65">
        <f t="shared" si="311"/>
        <v>137.46398806823896</v>
      </c>
      <c r="Q65">
        <f t="shared" si="311"/>
        <v>174.87521533623138</v>
      </c>
      <c r="R65">
        <f t="shared" si="311"/>
        <v>219.88329385262614</v>
      </c>
      <c r="S65">
        <f t="shared" si="311"/>
        <v>273.17566363711308</v>
      </c>
      <c r="T65">
        <f t="shared" si="311"/>
        <v>335.32160616151754</v>
      </c>
      <c r="U65">
        <f t="shared" si="311"/>
        <v>407.13912160683321</v>
      </c>
      <c r="V65">
        <f t="shared" si="311"/>
        <v>489.48403149741006</v>
      </c>
      <c r="W65">
        <f t="shared" si="311"/>
        <v>579.97143470534695</v>
      </c>
      <c r="X65">
        <f t="shared" si="311"/>
        <v>677.76590547088483</v>
      </c>
      <c r="Y65">
        <f t="shared" si="311"/>
        <v>788.18423544358041</v>
      </c>
      <c r="Z65">
        <f t="shared" si="311"/>
        <v>914.24394351734895</v>
      </c>
      <c r="AA65">
        <f t="shared" si="311"/>
        <v>1051.9481766988615</v>
      </c>
      <c r="AB65" s="43">
        <f t="shared" si="311"/>
        <v>1206.6855678825943</v>
      </c>
      <c r="AC65" s="44">
        <f t="shared" si="311"/>
        <v>1377.739064529284</v>
      </c>
      <c r="AD65" s="44">
        <f t="shared" si="311"/>
        <v>1561.065939302928</v>
      </c>
      <c r="AE65" s="44">
        <f t="shared" si="311"/>
        <v>1748.3691520721604</v>
      </c>
      <c r="AF65" s="45">
        <f t="shared" si="311"/>
        <v>1956.5050181304621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218.83886206606667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-11506.172979078463</v>
      </c>
    </row>
    <row r="73" spans="1:60" ht="15.75" thickBot="1" x14ac:dyDescent="0.3">
      <c r="A73" s="13" t="s">
        <v>68</v>
      </c>
      <c r="B73" s="65">
        <f>AN73</f>
        <v>4262.9921401501106</v>
      </c>
      <c r="C73" s="74">
        <f>AN73/$AN$4</f>
        <v>0.12736416195084865</v>
      </c>
      <c r="D73" s="4" t="s">
        <v>8</v>
      </c>
      <c r="F73" s="12">
        <f>$E$3+(E4*$C72)*(EXP(-EXP($A72-$B72*F71)))</f>
        <v>5.3459118583980691</v>
      </c>
      <c r="G73" s="12">
        <f t="shared" ref="G73:AF73" si="341">$E$3+(F4*$C72)*(EXP(-EXP($A72-$B72*G71)))</f>
        <v>8.0454381170244353</v>
      </c>
      <c r="H73" s="12">
        <f t="shared" si="341"/>
        <v>11.858057773139967</v>
      </c>
      <c r="I73" s="12">
        <f t="shared" si="341"/>
        <v>17.131609380728861</v>
      </c>
      <c r="J73" s="12">
        <f t="shared" si="341"/>
        <v>24.283802409490963</v>
      </c>
      <c r="K73" s="12">
        <f t="shared" si="341"/>
        <v>33.805468021187465</v>
      </c>
      <c r="L73" s="12">
        <f t="shared" si="341"/>
        <v>46.261417550007707</v>
      </c>
      <c r="M73" s="12">
        <f t="shared" si="341"/>
        <v>62.288585030309953</v>
      </c>
      <c r="N73" s="12">
        <f t="shared" si="341"/>
        <v>82.591279003317723</v>
      </c>
      <c r="O73" s="12">
        <f t="shared" si="341"/>
        <v>107.93353523446285</v>
      </c>
      <c r="P73" s="12">
        <f t="shared" si="341"/>
        <v>139.12873131303209</v>
      </c>
      <c r="Q73" s="12">
        <f t="shared" si="341"/>
        <v>177.02678221090503</v>
      </c>
      <c r="R73" s="12">
        <f t="shared" si="341"/>
        <v>222.49937048690239</v>
      </c>
      <c r="S73" s="12">
        <f t="shared" si="341"/>
        <v>276.4237667025584</v>
      </c>
      <c r="T73" s="12">
        <f t="shared" si="341"/>
        <v>339.66585917518609</v>
      </c>
      <c r="U73" s="12">
        <f t="shared" si="341"/>
        <v>413.06303561803543</v>
      </c>
      <c r="V73" s="12">
        <f t="shared" si="341"/>
        <v>497.40754415957838</v>
      </c>
      <c r="W73" s="12">
        <f t="shared" si="341"/>
        <v>593.43091220182839</v>
      </c>
      <c r="X73" s="12">
        <f t="shared" si="341"/>
        <v>701.78992512499053</v>
      </c>
      <c r="Y73" s="12">
        <f t="shared" si="341"/>
        <v>823.05457070387649</v>
      </c>
      <c r="Z73" s="12">
        <f t="shared" si="341"/>
        <v>957.69824735253451</v>
      </c>
      <c r="AA73" s="12">
        <f t="shared" si="341"/>
        <v>1106.090422684061</v>
      </c>
      <c r="AB73" s="52">
        <f t="shared" si="341"/>
        <v>1268.4918201947796</v>
      </c>
      <c r="AC73" s="53">
        <f t="shared" si="341"/>
        <v>1445.0521117344506</v>
      </c>
      <c r="AD73" s="53">
        <f t="shared" si="341"/>
        <v>1635.8100059549404</v>
      </c>
      <c r="AE73" s="53">
        <f t="shared" si="341"/>
        <v>1840.6955508261176</v>
      </c>
      <c r="AF73" s="54">
        <f t="shared" si="341"/>
        <v>2059.5344128921843</v>
      </c>
      <c r="AG73" s="54">
        <f t="shared" ref="AG73" si="342">$E$3+(AF4*$C72)*(EXP(-EXP($A72-$B72*AG71)))</f>
        <v>2292.053857348832</v>
      </c>
      <c r="AH73" s="54">
        <f t="shared" ref="AH73" si="343">$E$3+(AG4*$C72)*(EXP(-EXP($A72-$B72*AH71)))</f>
        <v>2589.3726194141386</v>
      </c>
      <c r="AI73" s="54">
        <f t="shared" ref="AI73" si="344">$E$3+(AH4*$C72)*(EXP(-EXP($A72-$B72*AI71)))</f>
        <v>2796.5969374207834</v>
      </c>
      <c r="AJ73" s="54">
        <f t="shared" ref="AJ73" si="345">$E$3+(AI4*$C72)*(EXP(-EXP($A72-$B72*AJ71)))</f>
        <v>3067.6547140346297</v>
      </c>
      <c r="AK73" s="54">
        <f t="shared" ref="AK73" si="346">$E$3+(AJ4*$C72)*(EXP(-EXP($A72-$B72*AK71)))</f>
        <v>3350.4804031375679</v>
      </c>
      <c r="AL73" s="54">
        <f t="shared" ref="AL73" si="347">$E$3+(AK4*$C72)*(EXP(-EXP($A72-$B72*AL71)))</f>
        <v>3644.4374714086193</v>
      </c>
      <c r="AM73" s="54">
        <f t="shared" ref="AM73" si="348">$E$3+(AL4*$C72)*(EXP(-EXP($A72-$B72*AM71)))</f>
        <v>3948.8459281748724</v>
      </c>
      <c r="AN73" s="76">
        <f t="shared" ref="AN73" si="349">$E$3+(AM4*$C72)*(EXP(-EXP($A72-$B72*AN71)))</f>
        <v>4262.9921401501106</v>
      </c>
      <c r="AO73" s="54">
        <f t="shared" ref="AO73" si="350">$E$3+(AN4*$C72)*(EXP(-EXP($A72-$B72*AO71)))</f>
        <v>4586.1382688066051</v>
      </c>
      <c r="AP73" s="54">
        <f t="shared" ref="AP73" si="351">$E$3+(AO4*$C72)*(EXP(-EXP($A72-$B72*AP71)))</f>
        <v>4917.5311902736676</v>
      </c>
      <c r="AQ73" s="54">
        <f t="shared" ref="AQ73" si="352">$E$3+(AP4*$C72)*(EXP(-EXP($A72-$B72*AQ71)))</f>
        <v>5256.410789710636</v>
      </c>
      <c r="AR73" s="54">
        <f t="shared" ref="AR73" si="353">$E$3+(AQ4*$C72)*(EXP(-EXP($A72-$B72*AR71)))</f>
        <v>5602.0175521161418</v>
      </c>
      <c r="AS73" s="54">
        <f t="shared" ref="AS73" si="354">$E$3+(AR4*$C72)*(EXP(-EXP($A72-$B72*AS71)))</f>
        <v>5953.5993988505425</v>
      </c>
      <c r="AT73" s="54">
        <f t="shared" ref="AT73" si="355">$E$3+(AS4*$C72)*(EXP(-EXP($A72-$B72*AT71)))</f>
        <v>6310.4177433488776</v>
      </c>
      <c r="AU73" s="54">
        <f t="shared" ref="AU73" si="356">$E$3+(AT4*$C72)*(EXP(-EXP($A72-$B72*AU71)))</f>
        <v>6671.7527603775434</v>
      </c>
      <c r="AV73" s="54">
        <f t="shared" ref="AV73" si="357">$E$3+(AU4*$C72)*(EXP(-EXP($A72-$B72*AV71)))</f>
        <v>7036.9078807031347</v>
      </c>
      <c r="AW73" s="54">
        <f t="shared" ref="AW73" si="358">$E$3+(AV4*$C72)*(EXP(-EXP($A72-$B72*AW71)))</f>
        <v>7405.2135372845578</v>
      </c>
      <c r="AX73" s="76">
        <f t="shared" ref="AX73" si="359">$E$3+(AW4*$C72)*(EXP(-EXP($A72-$B72*AX71)))</f>
        <v>7776.0302002654162</v>
      </c>
      <c r="AY73" s="54">
        <f t="shared" ref="AY73" si="360">$E$3+(AX4*$C72)*(EXP(-EXP($A72-$B72*AY71)))</f>
        <v>8148.7507463883703</v>
      </c>
      <c r="AZ73" s="54">
        <f t="shared" ref="AZ73" si="361">$E$3+(AY4*$C72)*(EXP(-EXP($A72-$B72*AZ71)))</f>
        <v>8522.8022142787031</v>
      </c>
      <c r="BA73" s="54">
        <f t="shared" ref="BA73" si="362">$E$3+(AZ4*$C72)*(EXP(-EXP($A72-$B72*BA71)))</f>
        <v>8897.6470006711625</v>
      </c>
      <c r="BB73" s="54">
        <f t="shared" ref="BB73" si="363">$E$3+(BA4*$C72)*(EXP(-EXP($A72-$B72*BB71)))</f>
        <v>9272.7835544072495</v>
      </c>
      <c r="BC73" s="54">
        <f t="shared" ref="BC73" si="364">$E$3+(BB4*$C72)*(EXP(-EXP($A72-$B72*BC71)))</f>
        <v>9647.7466252242884</v>
      </c>
      <c r="BD73" s="54">
        <f t="shared" ref="BD73" si="365">$E$3+(BC4*$C72)*(EXP(-EXP($A72-$B72*BD71)))</f>
        <v>10022.107123290158</v>
      </c>
      <c r="BE73" s="54">
        <f t="shared" ref="BE73" si="366">$E$3+(BD4*$C72)*(EXP(-EXP($A72-$B72*BE71)))</f>
        <v>10395.471643378401</v>
      </c>
      <c r="BF73" s="54">
        <f t="shared" ref="BF73" si="367">$E$3+(BE4*$C72)*(EXP(-EXP($A72-$B72*BF71)))</f>
        <v>10767.481704775071</v>
      </c>
      <c r="BG73" s="54">
        <f t="shared" ref="BG73" si="368">$E$3+(BF4*$C72)*(EXP(-EXP($A72-$B72*BG71)))</f>
        <v>11137.812754667768</v>
      </c>
      <c r="BH73" s="76">
        <f t="shared" ref="BH73" si="369">$E$3+(BG4*$C72)*(EXP(-EXP($A72-$B72*BH71)))</f>
        <v>11506.172979078463</v>
      </c>
    </row>
    <row r="74" spans="1:60" ht="15.75" thickBot="1" x14ac:dyDescent="0.3">
      <c r="A74" s="13" t="s">
        <v>69</v>
      </c>
      <c r="B74" s="17">
        <f>AX73</f>
        <v>7776.0302002654162</v>
      </c>
      <c r="C74" s="73">
        <f>AX73/$AX$4</f>
        <v>0.19727869199705506</v>
      </c>
      <c r="D74" s="4" t="s">
        <v>9</v>
      </c>
      <c r="E74" s="5">
        <f>SUM(F74:AF74)</f>
        <v>16753515.496673997</v>
      </c>
      <c r="F74" s="3">
        <f>(F73-F$3)^2</f>
        <v>27.999039455195707</v>
      </c>
      <c r="G74" s="3">
        <f t="shared" ref="G74:AF74" si="370">(G73-G$3)^2</f>
        <v>63.188751558787004</v>
      </c>
      <c r="H74" s="3">
        <f t="shared" si="370"/>
        <v>137.23680902269294</v>
      </c>
      <c r="I74" s="3">
        <f t="shared" si="370"/>
        <v>286.06933660403524</v>
      </c>
      <c r="J74" s="3">
        <f t="shared" si="370"/>
        <v>573.11118431942225</v>
      </c>
      <c r="K74" s="3">
        <f t="shared" si="370"/>
        <v>1109.2715710329974</v>
      </c>
      <c r="L74" s="3">
        <f t="shared" si="370"/>
        <v>2076.3330389633884</v>
      </c>
      <c r="M74" s="3">
        <f t="shared" si="370"/>
        <v>3761.9368409549993</v>
      </c>
      <c r="N74" s="3">
        <f t="shared" si="370"/>
        <v>6612.886595085819</v>
      </c>
      <c r="O74" s="3">
        <f t="shared" si="370"/>
        <v>11300.422814566695</v>
      </c>
      <c r="P74" s="3">
        <f t="shared" si="370"/>
        <v>18805.487475730322</v>
      </c>
      <c r="Q74" s="3">
        <f t="shared" si="370"/>
        <v>30525.091764901164</v>
      </c>
      <c r="R74" s="3">
        <f t="shared" si="370"/>
        <v>48358.384610529036</v>
      </c>
      <c r="S74" s="3">
        <f t="shared" si="370"/>
        <v>74735.669867093733</v>
      </c>
      <c r="T74" s="3">
        <f t="shared" si="370"/>
        <v>112684.07039832715</v>
      </c>
      <c r="U74" s="3">
        <f t="shared" si="370"/>
        <v>166157.23212634525</v>
      </c>
      <c r="V74" s="3">
        <f t="shared" si="370"/>
        <v>240134.92983827123</v>
      </c>
      <c r="W74" s="3">
        <f t="shared" si="370"/>
        <v>337005.94421868603</v>
      </c>
      <c r="X74" s="3">
        <f t="shared" si="370"/>
        <v>460011.88348184078</v>
      </c>
      <c r="Y74" s="3">
        <f t="shared" si="370"/>
        <v>621754.95703793725</v>
      </c>
      <c r="Z74" s="3">
        <f t="shared" si="370"/>
        <v>836077.16828248394</v>
      </c>
      <c r="AA74" s="3">
        <f t="shared" si="370"/>
        <v>1106385.7545366129</v>
      </c>
      <c r="AB74" s="46">
        <f t="shared" si="370"/>
        <v>1455346.570129479</v>
      </c>
      <c r="AC74" s="47">
        <f t="shared" si="370"/>
        <v>1896971.4217429226</v>
      </c>
      <c r="AD74" s="47">
        <f t="shared" si="370"/>
        <v>2435706.1898227939</v>
      </c>
      <c r="AE74" s="47">
        <f t="shared" si="370"/>
        <v>3056523.3466899912</v>
      </c>
      <c r="AF74" s="48">
        <f t="shared" si="370"/>
        <v>3830382.9386684867</v>
      </c>
    </row>
    <row r="75" spans="1:60" ht="15.75" thickBot="1" x14ac:dyDescent="0.3">
      <c r="A75" s="13" t="s">
        <v>70</v>
      </c>
      <c r="B75" s="66">
        <f>BH73</f>
        <v>11506.172979078463</v>
      </c>
      <c r="C75" s="75">
        <f>BH73/$BH$4</f>
        <v>0.25365194296183391</v>
      </c>
      <c r="D75" s="4" t="s">
        <v>10</v>
      </c>
      <c r="E75" s="5">
        <f>SUM(F75:AF75)</f>
        <v>14295.399787659113</v>
      </c>
      <c r="F75">
        <f>SQRT(F74)</f>
        <v>5.2914118583980692</v>
      </c>
      <c r="G75">
        <f t="shared" ref="G75:AF75" si="371">SQRT(G74)</f>
        <v>7.9491352711340246</v>
      </c>
      <c r="H75">
        <f t="shared" si="371"/>
        <v>11.714811523139966</v>
      </c>
      <c r="I75">
        <f t="shared" si="371"/>
        <v>16.91358438072886</v>
      </c>
      <c r="J75">
        <f t="shared" si="371"/>
        <v>23.939740690312881</v>
      </c>
      <c r="K75">
        <f t="shared" si="371"/>
        <v>33.305728802009384</v>
      </c>
      <c r="L75">
        <f t="shared" si="371"/>
        <v>45.566797550007706</v>
      </c>
      <c r="M75">
        <f t="shared" si="371"/>
        <v>61.334630030309953</v>
      </c>
      <c r="N75">
        <f t="shared" si="371"/>
        <v>81.319656880030053</v>
      </c>
      <c r="O75">
        <f t="shared" si="371"/>
        <v>106.30344686117517</v>
      </c>
      <c r="P75">
        <f t="shared" si="371"/>
        <v>137.13310131303209</v>
      </c>
      <c r="Q75">
        <f t="shared" si="371"/>
        <v>174.71431471090503</v>
      </c>
      <c r="R75">
        <f t="shared" si="371"/>
        <v>219.90539923005309</v>
      </c>
      <c r="S75">
        <f t="shared" si="371"/>
        <v>273.37825419570908</v>
      </c>
      <c r="T75">
        <f t="shared" si="371"/>
        <v>335.68448042518611</v>
      </c>
      <c r="U75">
        <f t="shared" si="371"/>
        <v>407.62388561803544</v>
      </c>
      <c r="V75">
        <f t="shared" si="371"/>
        <v>490.03564139587974</v>
      </c>
      <c r="W75">
        <f t="shared" si="371"/>
        <v>580.52213068812978</v>
      </c>
      <c r="X75">
        <f t="shared" si="371"/>
        <v>678.24175887499052</v>
      </c>
      <c r="Y75">
        <f t="shared" si="371"/>
        <v>788.51439875118149</v>
      </c>
      <c r="Z75">
        <f t="shared" si="371"/>
        <v>914.37255442324158</v>
      </c>
      <c r="AA75">
        <f t="shared" si="371"/>
        <v>1051.84873177497</v>
      </c>
      <c r="AB75" s="43">
        <f t="shared" si="371"/>
        <v>1206.377457568517</v>
      </c>
      <c r="AC75" s="44">
        <f t="shared" si="371"/>
        <v>1377.3058562799051</v>
      </c>
      <c r="AD75" s="44">
        <f t="shared" si="371"/>
        <v>1560.6749148438294</v>
      </c>
      <c r="AE75" s="44">
        <f t="shared" si="371"/>
        <v>1748.2915508261176</v>
      </c>
      <c r="AF75" s="45">
        <f t="shared" si="371"/>
        <v>1957.1364128921844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217.96448125561801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-10994.783689712947</v>
      </c>
    </row>
    <row r="83" spans="1:60" ht="15.75" thickBot="1" x14ac:dyDescent="0.3">
      <c r="A83" s="13" t="s">
        <v>68</v>
      </c>
      <c r="B83" s="65">
        <f>AN83</f>
        <v>4230.9736291388253</v>
      </c>
      <c r="C83" s="74">
        <f>AN83/$AN$4</f>
        <v>0.12640755431757189</v>
      </c>
      <c r="D83" s="4" t="s">
        <v>8</v>
      </c>
      <c r="F83" s="12">
        <f>$E$3+($C82/($C82+E5))*E4*(EXP(-EXP($A82-$B82*F81)))</f>
        <v>5.2290920310425788</v>
      </c>
      <c r="G83" s="12">
        <f>$E$3+($C82/($C82+F5))*F4*(EXP(-EXP($A82-$B82*G81)))</f>
        <v>7.899112248859673</v>
      </c>
      <c r="H83" s="12">
        <f>$E$3+($C82/($C82+G5))*G4*(EXP(-EXP($A82-$B82*H81)))</f>
        <v>11.67869025495748</v>
      </c>
      <c r="I83" s="12">
        <f t="shared" ref="I83:AF83" si="401">$E$3+($C82/($C82+H5))*H4*(EXP(-EXP($A82-$B82*I81)))</f>
        <v>16.916112062461039</v>
      </c>
      <c r="J83" s="12">
        <f t="shared" si="401"/>
        <v>24.029747557647525</v>
      </c>
      <c r="K83" s="12">
        <f t="shared" si="401"/>
        <v>33.511348039615719</v>
      </c>
      <c r="L83" s="12">
        <f t="shared" si="401"/>
        <v>45.926976393986003</v>
      </c>
      <c r="M83" s="12">
        <f t="shared" si="401"/>
        <v>61.915242201529587</v>
      </c>
      <c r="N83" s="12">
        <f t="shared" si="401"/>
        <v>82.182652828454849</v>
      </c>
      <c r="O83" s="12">
        <f t="shared" si="401"/>
        <v>107.49604732167671</v>
      </c>
      <c r="P83" s="12">
        <f t="shared" si="401"/>
        <v>138.67224017291537</v>
      </c>
      <c r="Q83" s="12">
        <f t="shared" si="401"/>
        <v>176.56515447719724</v>
      </c>
      <c r="R83" s="12">
        <f t="shared" si="401"/>
        <v>222.05085792893772</v>
      </c>
      <c r="S83" s="12">
        <f t="shared" si="401"/>
        <v>276.0110220210326</v>
      </c>
      <c r="T83" s="12">
        <f t="shared" si="401"/>
        <v>339.31539908356808</v>
      </c>
      <c r="U83" s="12">
        <f t="shared" si="401"/>
        <v>412.8039506956967</v>
      </c>
      <c r="V83" s="12">
        <f t="shared" si="401"/>
        <v>497.26926458288926</v>
      </c>
      <c r="W83" s="12">
        <f t="shared" si="401"/>
        <v>593.43986783486434</v>
      </c>
      <c r="X83" s="12">
        <f t="shared" si="401"/>
        <v>701.9649865057313</v>
      </c>
      <c r="Y83" s="12">
        <f t="shared" si="401"/>
        <v>823.40122106713227</v>
      </c>
      <c r="Z83" s="12">
        <f t="shared" si="401"/>
        <v>958.20151020230742</v>
      </c>
      <c r="AA83" s="12">
        <f t="shared" si="401"/>
        <v>1106.7066486928827</v>
      </c>
      <c r="AB83" s="52">
        <f t="shared" si="401"/>
        <v>1269.1395150612939</v>
      </c>
      <c r="AC83" s="53">
        <f t="shared" si="401"/>
        <v>1445.6020569905675</v>
      </c>
      <c r="AD83" s="53">
        <f t="shared" si="401"/>
        <v>1636.0749822941593</v>
      </c>
      <c r="AE83" s="53">
        <f t="shared" si="401"/>
        <v>1840.4200142754403</v>
      </c>
      <c r="AF83" s="54">
        <f t="shared" si="401"/>
        <v>2058.3844955310583</v>
      </c>
      <c r="AG83" s="54">
        <f t="shared" ref="AG83" si="402">$E$3+($C82/($C82+AF5))*AF4*(EXP(-EXP($A82-$B82*AG81)))</f>
        <v>2289.6080653578665</v>
      </c>
      <c r="AH83" s="54">
        <f t="shared" ref="AH83" si="403">$E$3+($C82/($C82+AG5))*AG4*(EXP(-EXP($A82-$B82*AH81)))</f>
        <v>2585.0271843928649</v>
      </c>
      <c r="AI83" s="54">
        <f t="shared" ref="AI83" si="404">$E$3+($C82/($C82+AH5))*AH4*(EXP(-EXP($A82-$B82*AI81)))</f>
        <v>2789.9045282245147</v>
      </c>
      <c r="AJ83" s="54">
        <f t="shared" ref="AJ83" si="405">$E$3+($C82/($C82+AI5))*AI4*(EXP(-EXP($A82-$B82*AJ81)))</f>
        <v>3057.8008024205319</v>
      </c>
      <c r="AK83" s="54">
        <f t="shared" ref="AK83" si="406">$E$3+($C82/($C82+AJ5))*AJ4*(EXP(-EXP($A82-$B82*AK81)))</f>
        <v>3336.6254527395149</v>
      </c>
      <c r="AL83" s="54">
        <f t="shared" ref="AL83" si="407">$E$3+($C82/($C82+AK5))*AK4*(EXP(-EXP($A82-$B82*AL81)))</f>
        <v>3625.6291125082766</v>
      </c>
      <c r="AM83" s="54">
        <f t="shared" ref="AM83" si="408">$E$3+($C82/($C82+AL5))*AL4*(EXP(-EXP($A82-$B82*AM81)))</f>
        <v>3924.019572108753</v>
      </c>
      <c r="AN83" s="76">
        <f t="shared" ref="AN83" si="409">$E$3+($C82/($C82+AM5))*AM4*(EXP(-EXP($A82-$B82*AN81)))</f>
        <v>4230.9736291388253</v>
      </c>
      <c r="AO83" s="54">
        <f t="shared" ref="AO83" si="410">$E$3+($C82/($C82+AN5))*AN4*(EXP(-EXP($A82-$B82*AO81)))</f>
        <v>4545.6484893414681</v>
      </c>
      <c r="AP83" s="54">
        <f t="shared" ref="AP83" si="411">$E$3+($C82/($C82+AO5))*AO4*(EXP(-EXP($A82-$B82*AP81)))</f>
        <v>4867.1925195690719</v>
      </c>
      <c r="AQ83" s="54">
        <f t="shared" ref="AQ83" si="412">$E$3+($C82/($C82+AP5))*AP4*(EXP(-EXP($A82-$B82*AQ81)))</f>
        <v>5194.7551953706106</v>
      </c>
      <c r="AR83" s="54">
        <f t="shared" ref="AR83" si="413">$E$3+($C82/($C82+AQ5))*AQ4*(EXP(-EXP($A82-$B82*AR81)))</f>
        <v>5527.4961263330761</v>
      </c>
      <c r="AS83" s="54">
        <f t="shared" ref="AS83" si="414">$E$3+($C82/($C82+AR5))*AR4*(EXP(-EXP($A82-$B82*AS81)))</f>
        <v>5864.5930807066352</v>
      </c>
      <c r="AT83" s="54">
        <f t="shared" ref="AT83" si="415">$E$3+($C82/($C82+AS5))*AS4*(EXP(-EXP($A82-$B82*AT81)))</f>
        <v>6205.2489660481069</v>
      </c>
      <c r="AU83" s="54">
        <f t="shared" ref="AU83" si="416">$E$3+($C82/($C82+AT5))*AT4*(EXP(-EXP($A82-$B82*AU81)))</f>
        <v>6548.6977538925094</v>
      </c>
      <c r="AV83" s="54">
        <f t="shared" ref="AV83" si="417">$E$3+($C82/($C82+AU5))*AU4*(EXP(-EXP($A82-$B82*AV81)))</f>
        <v>6894.2093633637469</v>
      </c>
      <c r="AW83" s="54">
        <f t="shared" ref="AW83" si="418">$E$3+($C82/($C82+AV5))*AV4*(EXP(-EXP($A82-$B82*AW81)))</f>
        <v>7241.0935409662288</v>
      </c>
      <c r="AX83" s="76">
        <f t="shared" ref="AX83" si="419">$E$3+($C82/($C82+AW5))*AW4*(EXP(-EXP($A82-$B82*AX81)))</f>
        <v>7588.7027915871222</v>
      </c>
      <c r="AY83" s="54">
        <f t="shared" ref="AY83" si="420">$E$3+($C82/($C82+AX5))*AX4*(EXP(-EXP($A82-$B82*AY81)))</f>
        <v>7936.4344291758271</v>
      </c>
      <c r="AZ83" s="54">
        <f t="shared" ref="AZ83" si="421">$E$3+($C82/($C82+AY5))*AY4*(EXP(-EXP($A82-$B82*AZ81)))</f>
        <v>8283.7318249791915</v>
      </c>
      <c r="BA83" s="54">
        <f t="shared" ref="BA83" si="422">$E$3+($C82/($C82+AZ5))*AZ4*(EXP(-EXP($A82-$B82*BA81)))</f>
        <v>8630.0849370119158</v>
      </c>
      <c r="BB83" s="54">
        <f t="shared" ref="BB83" si="423">$E$3+($C82/($C82+BA5))*BA4*(EXP(-EXP($A82-$B82*BB81)))</f>
        <v>8975.0302070989819</v>
      </c>
      <c r="BC83" s="54">
        <f t="shared" ref="BC83" si="424">$E$3+($C82/($C82+BB5))*BB4*(EXP(-EXP($A82-$B82*BC81)))</f>
        <v>9318.1499118315751</v>
      </c>
      <c r="BD83" s="54">
        <f t="shared" ref="BD83" si="425">$E$3+($C82/($C82+BC5))*BC4*(EXP(-EXP($A82-$B82*BD81)))</f>
        <v>9659.071051618359</v>
      </c>
      <c r="BE83" s="54">
        <f t="shared" ref="BE83" si="426">$E$3+($C82/($C82+BD5))*BD4*(EXP(-EXP($A82-$B82*BE81)))</f>
        <v>9997.4638581551881</v>
      </c>
      <c r="BF83" s="54">
        <f t="shared" ref="BF83" si="427">$E$3+($C82/($C82+BE5))*BE4*(EXP(-EXP($A82-$B82*BF81)))</f>
        <v>10333.039995513464</v>
      </c>
      <c r="BG83" s="54">
        <f t="shared" ref="BG83" si="428">$E$3+($C82/($C82+BF5))*BF4*(EXP(-EXP($A82-$B82*BG81)))</f>
        <v>10665.550524040109</v>
      </c>
      <c r="BH83" s="76">
        <f t="shared" ref="BH83" si="429">$E$3+($C82/($C82+BG5))*BG4*(EXP(-EXP($A82-$B82*BH81)))</f>
        <v>10994.783689712947</v>
      </c>
    </row>
    <row r="84" spans="1:60" ht="15.75" thickBot="1" x14ac:dyDescent="0.3">
      <c r="A84" s="13" t="s">
        <v>69</v>
      </c>
      <c r="B84" s="17">
        <f>AX83</f>
        <v>7588.7027915871222</v>
      </c>
      <c r="C84" s="73">
        <f>AX83/$AX$4</f>
        <v>0.19252617622647711</v>
      </c>
      <c r="D84" s="4" t="s">
        <v>9</v>
      </c>
      <c r="E84" s="5">
        <f>SUM(F84:AF84)</f>
        <v>16753397.728521369</v>
      </c>
      <c r="F84" s="3">
        <f>(F83-F$3)^2</f>
        <v>26.776402687729362</v>
      </c>
      <c r="G84" s="3">
        <f t="shared" ref="G84:AF84" si="430">(G83-G$3)^2</f>
        <v>60.883834579065535</v>
      </c>
      <c r="H84" s="3">
        <f t="shared" si="430"/>
        <v>133.06646839150946</v>
      </c>
      <c r="I84" s="3">
        <f t="shared" si="430"/>
        <v>278.8261115455287</v>
      </c>
      <c r="J84" s="3">
        <f t="shared" si="430"/>
        <v>561.01171363867195</v>
      </c>
      <c r="K84" s="3">
        <f t="shared" si="430"/>
        <v>1089.766316913596</v>
      </c>
      <c r="L84" s="3">
        <f t="shared" si="430"/>
        <v>2045.9660649525663</v>
      </c>
      <c r="M84" s="3">
        <f t="shared" si="430"/>
        <v>3716.2785372673748</v>
      </c>
      <c r="N84" s="3">
        <f t="shared" si="430"/>
        <v>6546.5948897725057</v>
      </c>
      <c r="O84" s="3">
        <f t="shared" si="430"/>
        <v>11207.601264061992</v>
      </c>
      <c r="P84" s="3">
        <f t="shared" si="430"/>
        <v>18680.495768359069</v>
      </c>
      <c r="Q84" s="3">
        <f t="shared" si="430"/>
        <v>30363.998918773086</v>
      </c>
      <c r="R84" s="3">
        <f t="shared" si="430"/>
        <v>48161.325107805846</v>
      </c>
      <c r="S84" s="3">
        <f t="shared" si="430"/>
        <v>74510.169384337685</v>
      </c>
      <c r="T84" s="3">
        <f t="shared" si="430"/>
        <v>112448.90519307386</v>
      </c>
      <c r="U84" s="3">
        <f t="shared" si="430"/>
        <v>165946.0808458447</v>
      </c>
      <c r="V84" s="3">
        <f t="shared" si="430"/>
        <v>239999.42511740298</v>
      </c>
      <c r="W84" s="3">
        <f t="shared" si="430"/>
        <v>337016.34218523279</v>
      </c>
      <c r="X84" s="3">
        <f t="shared" si="430"/>
        <v>460249.38200589723</v>
      </c>
      <c r="Y84" s="3">
        <f t="shared" si="430"/>
        <v>622301.75480993057</v>
      </c>
      <c r="Z84" s="3">
        <f t="shared" si="430"/>
        <v>836997.76103096618</v>
      </c>
      <c r="AA84" s="3">
        <f t="shared" si="430"/>
        <v>1107682.4873628386</v>
      </c>
      <c r="AB84" s="46">
        <f t="shared" si="430"/>
        <v>1456909.7186108103</v>
      </c>
      <c r="AC84" s="47">
        <f t="shared" si="430"/>
        <v>1898486.6098264738</v>
      </c>
      <c r="AD84" s="47">
        <f t="shared" si="430"/>
        <v>2436533.3438865468</v>
      </c>
      <c r="AE84" s="47">
        <f t="shared" si="430"/>
        <v>3055559.9861633964</v>
      </c>
      <c r="AF84" s="48">
        <f t="shared" si="430"/>
        <v>3825883.1706998711</v>
      </c>
    </row>
    <row r="85" spans="1:60" ht="15.75" thickBot="1" x14ac:dyDescent="0.3">
      <c r="A85" s="13" t="s">
        <v>70</v>
      </c>
      <c r="B85" s="66">
        <f>BH83</f>
        <v>10994.783689712947</v>
      </c>
      <c r="C85" s="75">
        <f>BH83/$BH$4</f>
        <v>0.24237843898329184</v>
      </c>
      <c r="D85" s="4" t="s">
        <v>10</v>
      </c>
      <c r="E85" s="5">
        <f>SUM(F85:AF85)</f>
        <v>14291.79982230299</v>
      </c>
      <c r="F85">
        <f>SQRT(F84)</f>
        <v>5.1745920310425788</v>
      </c>
      <c r="G85">
        <f t="shared" ref="G85:AF85" si="431">SQRT(G84)</f>
        <v>7.8028094029692623</v>
      </c>
      <c r="H85">
        <f t="shared" si="431"/>
        <v>11.53544400495748</v>
      </c>
      <c r="I85">
        <f t="shared" si="431"/>
        <v>16.698087062461038</v>
      </c>
      <c r="J85">
        <f t="shared" si="431"/>
        <v>23.685685838469443</v>
      </c>
      <c r="K85">
        <f t="shared" si="431"/>
        <v>33.011608820437637</v>
      </c>
      <c r="L85">
        <f t="shared" si="431"/>
        <v>45.232356393986002</v>
      </c>
      <c r="M85">
        <f t="shared" si="431"/>
        <v>60.961287201529586</v>
      </c>
      <c r="N85">
        <f t="shared" si="431"/>
        <v>80.911030705167178</v>
      </c>
      <c r="O85">
        <f t="shared" si="431"/>
        <v>105.86595894838904</v>
      </c>
      <c r="P85">
        <f t="shared" si="431"/>
        <v>136.67661017291536</v>
      </c>
      <c r="Q85">
        <f t="shared" si="431"/>
        <v>174.25268697719724</v>
      </c>
      <c r="R85">
        <f t="shared" si="431"/>
        <v>219.45688667208839</v>
      </c>
      <c r="S85">
        <f t="shared" si="431"/>
        <v>272.96550951418328</v>
      </c>
      <c r="T85">
        <f t="shared" si="431"/>
        <v>335.33402033356811</v>
      </c>
      <c r="U85">
        <f t="shared" si="431"/>
        <v>407.36480069569672</v>
      </c>
      <c r="V85">
        <f t="shared" si="431"/>
        <v>489.89736181919062</v>
      </c>
      <c r="W85">
        <f t="shared" si="431"/>
        <v>580.53108632116573</v>
      </c>
      <c r="X85">
        <f t="shared" si="431"/>
        <v>678.4168202557313</v>
      </c>
      <c r="Y85">
        <f t="shared" si="431"/>
        <v>788.86104911443726</v>
      </c>
      <c r="Z85">
        <f t="shared" si="431"/>
        <v>914.87581727301449</v>
      </c>
      <c r="AA85">
        <f t="shared" si="431"/>
        <v>1052.4649577837918</v>
      </c>
      <c r="AB85" s="43">
        <f t="shared" si="431"/>
        <v>1207.0251524350313</v>
      </c>
      <c r="AC85" s="44">
        <f t="shared" si="431"/>
        <v>1377.855801536022</v>
      </c>
      <c r="AD85" s="44">
        <f t="shared" si="431"/>
        <v>1560.9398911830483</v>
      </c>
      <c r="AE85" s="44">
        <f t="shared" si="431"/>
        <v>1748.0160142754403</v>
      </c>
      <c r="AF85" s="45">
        <f t="shared" si="431"/>
        <v>1955.9864955310584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2024-02-05T08:05:06Z</dcterms:modified>
</cp:coreProperties>
</file>