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<sst xmlns="http://schemas.openxmlformats.org/spreadsheetml/2006/main" count="307" uniqueCount="74">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</sst>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9.1026260000000008</c:v>
                </c:pt>
                <c:pt idx="1">
                  <c:v>10.444715</c:v>
                </c:pt>
                <c:pt idx="2">
                  <c:v>11.812405999999999</c:v>
                </c:pt>
                <c:pt idx="3">
                  <c:v>12.985516000000001</c:v>
                </c:pt>
                <c:pt idx="4">
                  <c:v>15.256111000000001</c:v>
                </c:pt>
                <c:pt idx="5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448.75387212780259</c:v>
                </c:pt>
                <c:pt idx="1">
                  <c:v>542.84038983895994</c:v>
                </c:pt>
                <c:pt idx="2">
                  <c:v>649.55476506784089</c:v>
                </c:pt>
                <c:pt idx="3">
                  <c:v>767.68210160188494</c:v>
                </c:pt>
                <c:pt idx="4">
                  <c:v>894.8364316155064</c:v>
                </c:pt>
                <c:pt idx="5">
                  <c:v>1027.4724799244389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406.96686604352226</c:v>
                </c:pt>
                <c:pt idx="1">
                  <c:v>498.37844824143787</c:v>
                </c:pt>
                <c:pt idx="2">
                  <c:v>605.06232915385954</c:v>
                </c:pt>
                <c:pt idx="3">
                  <c:v>726.24341388215112</c:v>
                </c:pt>
                <c:pt idx="4">
                  <c:v>859.37152784400246</c:v>
                </c:pt>
                <c:pt idx="5">
                  <c:v>1006.706707244837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31.463126131404799</c:v>
                </c:pt>
                <c:pt idx="1">
                  <c:v>33.989745997627111</c:v>
                </c:pt>
                <c:pt idx="2">
                  <c:v>37.192755677103797</c:v>
                </c:pt>
                <c:pt idx="3">
                  <c:v>40.081708300211758</c:v>
                </c:pt>
                <c:pt idx="4">
                  <c:v>42.357707006357757</c:v>
                </c:pt>
                <c:pt idx="5">
                  <c:v>46.908796659192944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9760"/>
        <c:axId val="1799974112"/>
      </c:lineChart>
      <c:catAx>
        <c:axId val="1799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4112"/>
        <c:crosses val="autoZero"/>
        <c:auto val="1"/>
        <c:lblAlgn val="ctr"/>
        <c:lblOffset val="100"/>
        <c:noMultiLvlLbl val="0"/>
      </c:catAx>
      <c:valAx>
        <c:axId val="17999741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10.444715</c:v>
                </c:pt>
                <c:pt idx="1">
                  <c:v>11.812405999999999</c:v>
                </c:pt>
                <c:pt idx="2">
                  <c:v>12.985516000000001</c:v>
                </c:pt>
                <c:pt idx="3">
                  <c:v>15.256111000000001</c:v>
                </c:pt>
                <c:pt idx="4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1229.4540154549379</c:v>
                </c:pt>
                <c:pt idx="1">
                  <c:v>1347.0231163267738</c:v>
                </c:pt>
                <c:pt idx="2">
                  <c:v>1454.1003097112016</c:v>
                </c:pt>
                <c:pt idx="3">
                  <c:v>1548.913968626611</c:v>
                </c:pt>
                <c:pt idx="4">
                  <c:v>1630.7978319959109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1251.6119825365665</c:v>
                </c:pt>
                <c:pt idx="1">
                  <c:v>1412.0880394378496</c:v>
                </c:pt>
                <c:pt idx="2">
                  <c:v>1532.6718270532706</c:v>
                </c:pt>
                <c:pt idx="3">
                  <c:v>1617.3833825636102</c:v>
                </c:pt>
                <c:pt idx="4">
                  <c:v>1793.9836125091176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1260.4157024418018</c:v>
                </c:pt>
                <c:pt idx="1">
                  <c:v>1433.805823168778</c:v>
                </c:pt>
                <c:pt idx="2">
                  <c:v>1573.2237159015999</c:v>
                </c:pt>
                <c:pt idx="3">
                  <c:v>1682.294245634258</c:v>
                </c:pt>
                <c:pt idx="4">
                  <c:v>1894.7486760660775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0720"/>
        <c:axId val="1799959424"/>
      </c:lineChart>
      <c:catAx>
        <c:axId val="17999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9424"/>
        <c:crosses val="autoZero"/>
        <c:auto val="1"/>
        <c:lblAlgn val="ctr"/>
        <c:lblOffset val="100"/>
        <c:noMultiLvlLbl val="0"/>
      </c:catAx>
      <c:valAx>
        <c:axId val="17999594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10.444715</c:v>
                </c:pt>
                <c:pt idx="1">
                  <c:v>11.812405999999999</c:v>
                </c:pt>
                <c:pt idx="2">
                  <c:v>12.985516000000001</c:v>
                </c:pt>
                <c:pt idx="3">
                  <c:v>15.256111000000001</c:v>
                </c:pt>
                <c:pt idx="4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1270.481198547506</c:v>
                </c:pt>
                <c:pt idx="1">
                  <c:v>1435.6832875441551</c:v>
                </c:pt>
                <c:pt idx="2">
                  <c:v>1610.2584196418352</c:v>
                </c:pt>
                <c:pt idx="3">
                  <c:v>1793.4051825569188</c:v>
                </c:pt>
                <c:pt idx="4">
                  <c:v>1984.2405892345814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1282.6600947411698</c:v>
                </c:pt>
                <c:pt idx="1">
                  <c:v>1480.5689228869758</c:v>
                </c:pt>
                <c:pt idx="2">
                  <c:v>1653.0978033192305</c:v>
                </c:pt>
                <c:pt idx="3">
                  <c:v>1803.0294918681668</c:v>
                </c:pt>
                <c:pt idx="4">
                  <c:v>2075.1461616730171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1283.0579643794983</c:v>
                </c:pt>
                <c:pt idx="1">
                  <c:v>1481.3999598085657</c:v>
                </c:pt>
                <c:pt idx="2">
                  <c:v>1654.5262330226656</c:v>
                </c:pt>
                <c:pt idx="3">
                  <c:v>1805.2140928332678</c:v>
                </c:pt>
                <c:pt idx="4">
                  <c:v>2078.4582324132375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8336"/>
        <c:axId val="1799963232"/>
      </c:lineChart>
      <c:catAx>
        <c:axId val="17999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3232"/>
        <c:crosses val="autoZero"/>
        <c:auto val="1"/>
        <c:lblAlgn val="ctr"/>
        <c:lblOffset val="100"/>
        <c:noMultiLvlLbl val="0"/>
      </c:catAx>
      <c:valAx>
        <c:axId val="179996323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2688"/>
        <c:axId val="1799968672"/>
      </c:lineChart>
      <c:catAx>
        <c:axId val="17999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8672"/>
        <c:crosses val="autoZero"/>
        <c:auto val="1"/>
        <c:lblAlgn val="ctr"/>
        <c:lblOffset val="100"/>
        <c:noMultiLvlLbl val="0"/>
      </c:catAx>
      <c:valAx>
        <c:axId val="17999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3.0322235957767512</c:v>
                </c:pt>
                <c:pt idx="1">
                  <c:v>6.688718703095752</c:v>
                </c:pt>
                <c:pt idx="2">
                  <c:v>11.099699488051455</c:v>
                </c:pt>
                <c:pt idx="3">
                  <c:v>16.418986288857724</c:v>
                </c:pt>
                <c:pt idx="4">
                  <c:v>22.830909826694263</c:v>
                </c:pt>
                <c:pt idx="5">
                  <c:v>30.55597496159757</c:v>
                </c:pt>
                <c:pt idx="6">
                  <c:v>39.857397165626452</c:v>
                </c:pt>
                <c:pt idx="7">
                  <c:v>51.048560881623608</c:v>
                </c:pt>
                <c:pt idx="8">
                  <c:v>64.501404592645798</c:v>
                </c:pt>
                <c:pt idx="9">
                  <c:v>80.655663381545764</c:v>
                </c:pt>
                <c:pt idx="10">
                  <c:v>100.02878365700852</c:v>
                </c:pt>
                <c:pt idx="11">
                  <c:v>123.22615094971889</c:v>
                </c:pt>
                <c:pt idx="12">
                  <c:v>150.95102168760621</c:v>
                </c:pt>
                <c:pt idx="13">
                  <c:v>184.01320365243404</c:v>
                </c:pt>
                <c:pt idx="14">
                  <c:v>223.33506962641189</c:v>
                </c:pt>
                <c:pt idx="15">
                  <c:v>269.95290617805182</c:v>
                </c:pt>
                <c:pt idx="16">
                  <c:v>325.01090807225262</c:v>
                </c:pt>
                <c:pt idx="17">
                  <c:v>389.74438311260826</c:v>
                </c:pt>
                <c:pt idx="18">
                  <c:v>465.44805515589434</c:v>
                </c:pt>
                <c:pt idx="19">
                  <c:v>553.42496719719463</c:v>
                </c:pt>
                <c:pt idx="20">
                  <c:v>654.91174102486627</c:v>
                </c:pt>
                <c:pt idx="21">
                  <c:v>770.97732166008132</c:v>
                </c:pt>
                <c:pt idx="22">
                  <c:v>902.39536703970225</c:v>
                </c:pt>
                <c:pt idx="23">
                  <c:v>1049.4955781418307</c:v>
                </c:pt>
                <c:pt idx="24">
                  <c:v>1212.0065322006271</c:v>
                </c:pt>
                <c:pt idx="25">
                  <c:v>1388.9111722693779</c:v>
                </c:pt>
                <c:pt idx="26">
                  <c:v>1578.3439768953131</c:v>
                </c:pt>
                <c:pt idx="27">
                  <c:v>1777.5626695575334</c:v>
                </c:pt>
                <c:pt idx="28">
                  <c:v>1983.0232785859964</c:v>
                </c:pt>
                <c:pt idx="29">
                  <c:v>2190.572765088923</c:v>
                </c:pt>
                <c:pt idx="30">
                  <c:v>2395.7491129609239</c:v>
                </c:pt>
                <c:pt idx="31">
                  <c:v>2594.1505158577738</c:v>
                </c:pt>
                <c:pt idx="32">
                  <c:v>2781.8129124172683</c:v>
                </c:pt>
                <c:pt idx="33">
                  <c:v>2955.5283821863341</c:v>
                </c:pt>
                <c:pt idx="34">
                  <c:v>3113.0501469601272</c:v>
                </c:pt>
                <c:pt idx="35">
                  <c:v>3253.1588600246091</c:v>
                </c:pt>
                <c:pt idx="36">
                  <c:v>3375.5984368936352</c:v>
                </c:pt>
                <c:pt idx="37">
                  <c:v>3480.9158482502949</c:v>
                </c:pt>
                <c:pt idx="38">
                  <c:v>3570.2509526472168</c:v>
                </c:pt>
                <c:pt idx="39">
                  <c:v>3645.1196443919698</c:v>
                </c:pt>
                <c:pt idx="40">
                  <c:v>3707.2215556500669</c:v>
                </c:pt>
                <c:pt idx="41">
                  <c:v>3758.2888266097534</c:v>
                </c:pt>
                <c:pt idx="42">
                  <c:v>3799.9798976208622</c:v>
                </c:pt>
                <c:pt idx="43">
                  <c:v>3833.8140261212629</c:v>
                </c:pt>
                <c:pt idx="44">
                  <c:v>3861.138255387717</c:v>
                </c:pt>
                <c:pt idx="45">
                  <c:v>3883.1177303440536</c:v>
                </c:pt>
                <c:pt idx="46">
                  <c:v>3900.7412342280822</c:v>
                </c:pt>
                <c:pt idx="47">
                  <c:v>3914.8355457788016</c:v>
                </c:pt>
                <c:pt idx="48">
                  <c:v>3926.0840221880826</c:v>
                </c:pt>
                <c:pt idx="49">
                  <c:v>3935.0463673081404</c:v>
                </c:pt>
                <c:pt idx="50">
                  <c:v>3942.1777389881599</c:v>
                </c:pt>
                <c:pt idx="51">
                  <c:v>3947.8461956102906</c:v>
                </c:pt>
                <c:pt idx="52">
                  <c:v>3952.3480418675567</c:v>
                </c:pt>
                <c:pt idx="53">
                  <c:v>3955.920980201452</c:v>
                </c:pt>
                <c:pt idx="54">
                  <c:v>3958.7551719228213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2.4710189943588836</c:v>
                </c:pt>
                <c:pt idx="1">
                  <c:v>5.5798237637074681</c:v>
                </c:pt>
                <c:pt idx="2">
                  <c:v>9.4623526776765736</c:v>
                </c:pt>
                <c:pt idx="3">
                  <c:v>14.27965974153614</c:v>
                </c:pt>
                <c:pt idx="4">
                  <c:v>20.225090627115158</c:v>
                </c:pt>
                <c:pt idx="5">
                  <c:v>27.530228652366198</c:v>
                </c:pt>
                <c:pt idx="6">
                  <c:v>36.471705572986224</c:v>
                </c:pt>
                <c:pt idx="7">
                  <c:v>47.378898166978175</c:v>
                </c:pt>
                <c:pt idx="8">
                  <c:v>60.642474780622692</c:v>
                </c:pt>
                <c:pt idx="9">
                  <c:v>76.72366727690887</c:v>
                </c:pt>
                <c:pt idx="10">
                  <c:v>96.164012176626841</c:v>
                </c:pt>
                <c:pt idx="11">
                  <c:v>119.59511760654316</c:v>
                </c:pt>
                <c:pt idx="12">
                  <c:v>147.74775705506491</c:v>
                </c:pt>
                <c:pt idx="13">
                  <c:v>181.45925635857623</c:v>
                </c:pt>
                <c:pt idx="14">
                  <c:v>221.67772352519376</c:v>
                </c:pt>
                <c:pt idx="15">
                  <c:v>269.46118375597536</c:v>
                </c:pt>
                <c:pt idx="16">
                  <c:v>325.96916264243384</c:v>
                </c:pt>
                <c:pt idx="17">
                  <c:v>392.44378849030051</c:v>
                </c:pt>
                <c:pt idx="18">
                  <c:v>470.17719651674986</c:v>
                </c:pt>
                <c:pt idx="19">
                  <c:v>560.46211794159933</c:v>
                </c:pt>
                <c:pt idx="20">
                  <c:v>664.52329438574259</c:v>
                </c:pt>
                <c:pt idx="21">
                  <c:v>783.42906938291333</c:v>
                </c:pt>
                <c:pt idx="22">
                  <c:v>917.9854135449707</c:v>
                </c:pt>
                <c:pt idx="23">
                  <c:v>1068.6187732145972</c:v>
                </c:pt>
                <c:pt idx="24">
                  <c:v>1235.2591332808056</c:v>
                </c:pt>
                <c:pt idx="25">
                  <c:v>1417.2396223403218</c:v>
                </c:pt>
                <c:pt idx="26">
                  <c:v>1613.2323300062728</c:v>
                </c:pt>
                <c:pt idx="27">
                  <c:v>1821.2398806156859</c:v>
                </c:pt>
                <c:pt idx="28">
                  <c:v>2042.2581287523842</c:v>
                </c:pt>
                <c:pt idx="29">
                  <c:v>2266.0119796869581</c:v>
                </c:pt>
                <c:pt idx="30">
                  <c:v>2492.6814206666672</c:v>
                </c:pt>
                <c:pt idx="31">
                  <c:v>2718.8856590590635</c:v>
                </c:pt>
                <c:pt idx="32">
                  <c:v>2941.4560426571711</c:v>
                </c:pt>
                <c:pt idx="33">
                  <c:v>3157.6453852567802</c:v>
                </c:pt>
                <c:pt idx="34">
                  <c:v>3365.276232966668</c:v>
                </c:pt>
                <c:pt idx="35">
                  <c:v>3562.8136404329075</c:v>
                </c:pt>
                <c:pt idx="36">
                  <c:v>3749.3638195561043</c:v>
                </c:pt>
                <c:pt idx="37">
                  <c:v>3924.6128126317226</c:v>
                </c:pt>
                <c:pt idx="38">
                  <c:v>4088.7262737211163</c:v>
                </c:pt>
                <c:pt idx="39">
                  <c:v>4242.2322127083398</c:v>
                </c:pt>
                <c:pt idx="40">
                  <c:v>4385.9048078497717</c:v>
                </c:pt>
                <c:pt idx="41">
                  <c:v>4520.6615083976958</c:v>
                </c:pt>
                <c:pt idx="42">
                  <c:v>4647.4797051167761</c:v>
                </c:pt>
                <c:pt idx="43">
                  <c:v>4767.3345004285138</c:v>
                </c:pt>
                <c:pt idx="44">
                  <c:v>4881.1559944625569</c:v>
                </c:pt>
                <c:pt idx="45">
                  <c:v>4989.8028897463309</c:v>
                </c:pt>
                <c:pt idx="46">
                  <c:v>5094.0487183491641</c:v>
                </c:pt>
                <c:pt idx="47">
                  <c:v>5194.5771865642255</c:v>
                </c:pt>
                <c:pt idx="48">
                  <c:v>5291.9836666432047</c:v>
                </c:pt>
                <c:pt idx="49">
                  <c:v>5386.7805065341217</c:v>
                </c:pt>
                <c:pt idx="50">
                  <c:v>5479.4044406666326</c:v>
                </c:pt>
                <c:pt idx="51">
                  <c:v>5570.2249039239996</c:v>
                </c:pt>
                <c:pt idx="52">
                  <c:v>5659.5524588067456</c:v>
                </c:pt>
                <c:pt idx="53">
                  <c:v>5747.6468485996993</c:v>
                </c:pt>
                <c:pt idx="54">
                  <c:v>5834.7244038205954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1.7958072685020512</c:v>
                </c:pt>
                <c:pt idx="1">
                  <c:v>4.1789823637465897</c:v>
                </c:pt>
                <c:pt idx="2">
                  <c:v>7.2946984768066958</c:v>
                </c:pt>
                <c:pt idx="3">
                  <c:v>11.316808791890228</c:v>
                </c:pt>
                <c:pt idx="4">
                  <c:v>16.455750803844801</c:v>
                </c:pt>
                <c:pt idx="5">
                  <c:v>22.965279388746563</c:v>
                </c:pt>
                <c:pt idx="6">
                  <c:v>31.150090729793028</c:v>
                </c:pt>
                <c:pt idx="7">
                  <c:v>41.374304694099692</c:v>
                </c:pt>
                <c:pt idx="8">
                  <c:v>54.070690160309958</c:v>
                </c:pt>
                <c:pt idx="9">
                  <c:v>69.75039775710961</c:v>
                </c:pt>
                <c:pt idx="10">
                  <c:v>89.012798880347191</c:v>
                </c:pt>
                <c:pt idx="11">
                  <c:v>112.55481139251236</c:v>
                </c:pt>
                <c:pt idx="12">
                  <c:v>141.17881770827466</c:v>
                </c:pt>
                <c:pt idx="13">
                  <c:v>175.79795475546359</c:v>
                </c:pt>
                <c:pt idx="14">
                  <c:v>217.43719617198107</c:v>
                </c:pt>
                <c:pt idx="15">
                  <c:v>267.22829474721101</c:v>
                </c:pt>
                <c:pt idx="16">
                  <c:v>326.39637586472219</c:v>
                </c:pt>
                <c:pt idx="17">
                  <c:v>396.2358728749951</c:v>
                </c:pt>
                <c:pt idx="18">
                  <c:v>478.07370808448781</c:v>
                </c:pt>
                <c:pt idx="19">
                  <c:v>573.21830252374389</c:v>
                </c:pt>
                <c:pt idx="20">
                  <c:v>682.89428366006848</c:v>
                </c:pt>
                <c:pt idx="21">
                  <c:v>808.16472151353832</c:v>
                </c:pt>
                <c:pt idx="22">
                  <c:v>949.84528212259306</c:v>
                </c:pt>
                <c:pt idx="23">
                  <c:v>1108.4175422940548</c:v>
                </c:pt>
                <c:pt idx="24">
                  <c:v>1283.9512995265713</c:v>
                </c:pt>
                <c:pt idx="25">
                  <c:v>1476.0472619090906</c:v>
                </c:pt>
                <c:pt idx="26">
                  <c:v>1683.811201734374</c:v>
                </c:pt>
                <c:pt idx="27">
                  <c:v>1905.867942817237</c:v>
                </c:pt>
                <c:pt idx="28">
                  <c:v>2144.8543410951179</c:v>
                </c:pt>
                <c:pt idx="29">
                  <c:v>2389.7258677712216</c:v>
                </c:pt>
                <c:pt idx="30">
                  <c:v>2642.568076402818</c:v>
                </c:pt>
                <c:pt idx="31">
                  <c:v>2900.9996760838226</c:v>
                </c:pt>
                <c:pt idx="32">
                  <c:v>3162.7181576926032</c:v>
                </c:pt>
                <c:pt idx="33">
                  <c:v>3425.6156916658138</c:v>
                </c:pt>
                <c:pt idx="34">
                  <c:v>3687.8641589370513</c:v>
                </c:pt>
                <c:pt idx="35">
                  <c:v>3947.9644045036944</c:v>
                </c:pt>
                <c:pt idx="36">
                  <c:v>4204.760855998049</c:v>
                </c:pt>
                <c:pt idx="37">
                  <c:v>4457.4272408748384</c:v>
                </c:pt>
                <c:pt idx="38">
                  <c:v>4705.4316309516016</c:v>
                </c:pt>
                <c:pt idx="39">
                  <c:v>4948.4895067507323</c:v>
                </c:pt>
                <c:pt idx="40">
                  <c:v>5186.512497273874</c:v>
                </c:pt>
                <c:pt idx="41">
                  <c:v>5419.5586057651017</c:v>
                </c:pt>
                <c:pt idx="42">
                  <c:v>5647.7876921792622</c:v>
                </c:pt>
                <c:pt idx="43">
                  <c:v>5871.4241633255715</c:v>
                </c:pt>
                <c:pt idx="44">
                  <c:v>6090.7274249963411</c:v>
                </c:pt>
                <c:pt idx="45">
                  <c:v>6305.9697161999102</c:v>
                </c:pt>
                <c:pt idx="46">
                  <c:v>6517.4204157984759</c:v>
                </c:pt>
                <c:pt idx="47">
                  <c:v>6725.3356877716669</c:v>
                </c:pt>
                <c:pt idx="48">
                  <c:v>6929.9523115110078</c:v>
                </c:pt>
                <c:pt idx="49">
                  <c:v>7131.4846429598992</c:v>
                </c:pt>
                <c:pt idx="50">
                  <c:v>7330.123808618926</c:v>
                </c:pt>
                <c:pt idx="51">
                  <c:v>7526.0384063771235</c:v>
                </c:pt>
                <c:pt idx="52">
                  <c:v>7719.3761507342424</c:v>
                </c:pt>
                <c:pt idx="53">
                  <c:v>7910.2660432085022</c:v>
                </c:pt>
                <c:pt idx="54">
                  <c:v>8098.8207672839362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7584"/>
        <c:axId val="1799959968"/>
      </c:lineChart>
      <c:catAx>
        <c:axId val="17999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9968"/>
        <c:crosses val="autoZero"/>
        <c:auto val="1"/>
        <c:lblAlgn val="ctr"/>
        <c:lblOffset val="100"/>
        <c:noMultiLvlLbl val="0"/>
      </c:catAx>
      <c:valAx>
        <c:axId val="1799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19.511546166421226</c:v>
                </c:pt>
                <c:pt idx="1">
                  <c:v>24.00912137730074</c:v>
                </c:pt>
                <c:pt idx="2">
                  <c:v>29.535376216517758</c:v>
                </c:pt>
                <c:pt idx="3">
                  <c:v>36.321411409300069</c:v>
                </c:pt>
                <c:pt idx="4">
                  <c:v>44.648115421532601</c:v>
                </c:pt>
                <c:pt idx="5">
                  <c:v>54.855805907453394</c:v>
                </c:pt>
                <c:pt idx="6">
                  <c:v>67.355180922669319</c:v>
                </c:pt>
                <c:pt idx="7">
                  <c:v>82.639454853771028</c:v>
                </c:pt>
                <c:pt idx="8">
                  <c:v>101.29734419369515</c:v>
                </c:pt>
                <c:pt idx="9">
                  <c:v>124.02624816369672</c:v>
                </c:pt>
                <c:pt idx="10">
                  <c:v>151.64450443189301</c:v>
                </c:pt>
                <c:pt idx="11">
                  <c:v>185.10095889597338</c:v>
                </c:pt>
                <c:pt idx="12">
                  <c:v>225.4792544413468</c:v>
                </c:pt>
                <c:pt idx="13">
                  <c:v>273.99324009610598</c:v>
                </c:pt>
                <c:pt idx="14">
                  <c:v>331.96882964609688</c:v>
                </c:pt>
                <c:pt idx="15">
                  <c:v>400.80672598866335</c:v>
                </c:pt>
                <c:pt idx="16">
                  <c:v>481.92008363028521</c:v>
                </c:pt>
                <c:pt idx="17">
                  <c:v>576.64202301519686</c:v>
                </c:pt>
                <c:pt idx="18">
                  <c:v>686.10070341125686</c:v>
                </c:pt>
                <c:pt idx="19">
                  <c:v>811.06510742874229</c:v>
                </c:pt>
                <c:pt idx="20">
                  <c:v>951.77299266232444</c:v>
                </c:pt>
                <c:pt idx="21">
                  <c:v>1107.7627189256239</c:v>
                </c:pt>
                <c:pt idx="22">
                  <c:v>1277.7403202717646</c:v>
                </c:pt>
                <c:pt idx="23">
                  <c:v>1459.5181359303397</c:v>
                </c:pt>
                <c:pt idx="24">
                  <c:v>1650.0570262419553</c:v>
                </c:pt>
                <c:pt idx="25">
                  <c:v>1845.6281386770213</c:v>
                </c:pt>
                <c:pt idx="26">
                  <c:v>2042.0843542956568</c:v>
                </c:pt>
                <c:pt idx="27">
                  <c:v>2235.2033210986506</c:v>
                </c:pt>
                <c:pt idx="28">
                  <c:v>2421.0437491659477</c:v>
                </c:pt>
                <c:pt idx="29">
                  <c:v>2596.2527566374324</c:v>
                </c:pt>
                <c:pt idx="30">
                  <c:v>2758.2761888061827</c:v>
                </c:pt>
                <c:pt idx="31">
                  <c:v>2905.4500012292501</c:v>
                </c:pt>
                <c:pt idx="32">
                  <c:v>3036.9787893153548</c:v>
                </c:pt>
                <c:pt idx="33">
                  <c:v>3152.8282427000249</c:v>
                </c:pt>
                <c:pt idx="34">
                  <c:v>3253.5673962868086</c:v>
                </c:pt>
                <c:pt idx="35">
                  <c:v>3340.1949512814344</c:v>
                </c:pt>
                <c:pt idx="36">
                  <c:v>3413.9756774830385</c:v>
                </c:pt>
                <c:pt idx="37">
                  <c:v>3476.3024905400862</c:v>
                </c:pt>
                <c:pt idx="38">
                  <c:v>3528.5904875948336</c:v>
                </c:pt>
                <c:pt idx="39">
                  <c:v>3572.2025647583205</c:v>
                </c:pt>
                <c:pt idx="40">
                  <c:v>3608.4024107766431</c:v>
                </c:pt>
                <c:pt idx="41">
                  <c:v>3638.3291136608141</c:v>
                </c:pt>
                <c:pt idx="42">
                  <c:v>3662.9875534920448</c:v>
                </c:pt>
                <c:pt idx="43">
                  <c:v>3683.249492060761</c:v>
                </c:pt>
                <c:pt idx="44">
                  <c:v>3699.8613129323744</c:v>
                </c:pt>
                <c:pt idx="45">
                  <c:v>3713.4554160010198</c:v>
                </c:pt>
                <c:pt idx="46">
                  <c:v>3724.5631814641888</c:v>
                </c:pt>
                <c:pt idx="47">
                  <c:v>3733.6281393326667</c:v>
                </c:pt>
                <c:pt idx="48">
                  <c:v>3741.0185154831488</c:v>
                </c:pt>
                <c:pt idx="49">
                  <c:v>3747.0387013863597</c:v>
                </c:pt>
                <c:pt idx="50">
                  <c:v>3751.9394463987574</c:v>
                </c:pt>
                <c:pt idx="51">
                  <c:v>3755.9267314145527</c:v>
                </c:pt>
                <c:pt idx="52">
                  <c:v>3759.1693778331278</c:v>
                </c:pt>
                <c:pt idx="53">
                  <c:v>3761.8054971364336</c:v>
                </c:pt>
                <c:pt idx="54">
                  <c:v>3763.9479092354363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16.219665576529774</c:v>
                </c:pt>
                <c:pt idx="1">
                  <c:v>20.46722444699456</c:v>
                </c:pt>
                <c:pt idx="2">
                  <c:v>25.763987684237676</c:v>
                </c:pt>
                <c:pt idx="3">
                  <c:v>32.354807213457669</c:v>
                </c:pt>
                <c:pt idx="4">
                  <c:v>40.53726472202937</c:v>
                </c:pt>
                <c:pt idx="5">
                  <c:v>50.67129904498421</c:v>
                </c:pt>
                <c:pt idx="6">
                  <c:v>63.1898161641287</c:v>
                </c:pt>
                <c:pt idx="7">
                  <c:v>78.609987815448633</c:v>
                </c:pt>
                <c:pt idx="8">
                  <c:v>97.544694582844329</c:v>
                </c:pt>
                <c:pt idx="9">
                  <c:v>120.71322190402353</c:v>
                </c:pt>
                <c:pt idx="10">
                  <c:v>148.94986007471866</c:v>
                </c:pt>
                <c:pt idx="11">
                  <c:v>183.20849498030094</c:v>
                </c:pt>
                <c:pt idx="12">
                  <c:v>224.5606381384454</c:v>
                </c:pt>
                <c:pt idx="13">
                  <c:v>274.18371651778949</c:v>
                </c:pt>
                <c:pt idx="14">
                  <c:v>333.33598142588858</c:v>
                </c:pt>
                <c:pt idx="15">
                  <c:v>403.31434788013593</c:v>
                </c:pt>
                <c:pt idx="16">
                  <c:v>485.39217085965583</c:v>
                </c:pt>
                <c:pt idx="17">
                  <c:v>580.73576298068667</c:v>
                </c:pt>
                <c:pt idx="18">
                  <c:v>690.30162779060811</c:v>
                </c:pt>
                <c:pt idx="19">
                  <c:v>814.72090242665593</c:v>
                </c:pt>
                <c:pt idx="20">
                  <c:v>954.18283042202859</c:v>
                </c:pt>
                <c:pt idx="21">
                  <c:v>1108.3340070505387</c:v>
                </c:pt>
                <c:pt idx="22">
                  <c:v>1276.2128746538961</c:v>
                </c:pt>
                <c:pt idx="23">
                  <c:v>1456.2376389888116</c:v>
                </c:pt>
                <c:pt idx="24">
                  <c:v>1646.2593466316466</c:v>
                </c:pt>
                <c:pt idx="25">
                  <c:v>1843.6808567105286</c:v>
                </c:pt>
                <c:pt idx="26">
                  <c:v>2045.6293618072723</c:v>
                </c:pt>
                <c:pt idx="27">
                  <c:v>2249.1587822448396</c:v>
                </c:pt>
                <c:pt idx="28">
                  <c:v>2501.1821991337779</c:v>
                </c:pt>
                <c:pt idx="29">
                  <c:v>2649.9974923788341</c:v>
                </c:pt>
                <c:pt idx="30">
                  <c:v>2842.7110852204651</c:v>
                </c:pt>
                <c:pt idx="31">
                  <c:v>3028.0080439845001</c:v>
                </c:pt>
                <c:pt idx="32">
                  <c:v>3204.8130315579501</c:v>
                </c:pt>
                <c:pt idx="33">
                  <c:v>3372.5270264475694</c:v>
                </c:pt>
                <c:pt idx="34">
                  <c:v>3530.9629295365467</c:v>
                </c:pt>
                <c:pt idx="35">
                  <c:v>3680.2652262336451</c:v>
                </c:pt>
                <c:pt idx="36">
                  <c:v>3820.8262969984271</c:v>
                </c:pt>
                <c:pt idx="37">
                  <c:v>3953.2083572530487</c:v>
                </c:pt>
                <c:pt idx="38">
                  <c:v>4078.0763109787904</c:v>
                </c:pt>
                <c:pt idx="39">
                  <c:v>4196.1437241848071</c:v>
                </c:pt>
                <c:pt idx="40">
                  <c:v>4308.1319360088146</c:v>
                </c:pt>
                <c:pt idx="41">
                  <c:v>4414.7410021277328</c:v>
                </c:pt>
                <c:pt idx="42">
                  <c:v>4516.6305341668185</c:v>
                </c:pt>
                <c:pt idx="43">
                  <c:v>4614.4083465862814</c:v>
                </c:pt>
                <c:pt idx="44">
                  <c:v>4708.6249575928186</c:v>
                </c:pt>
                <c:pt idx="45">
                  <c:v>4799.7722679015569</c:v>
                </c:pt>
                <c:pt idx="46">
                  <c:v>4888.2850640199613</c:v>
                </c:pt>
                <c:pt idx="47">
                  <c:v>4974.544304386558</c:v>
                </c:pt>
                <c:pt idx="48">
                  <c:v>5058.881418966379</c:v>
                </c:pt>
                <c:pt idx="49">
                  <c:v>5141.5830758443326</c:v>
                </c:pt>
                <c:pt idx="50">
                  <c:v>5222.8960424791358</c:v>
                </c:pt>
                <c:pt idx="51">
                  <c:v>5303.0319002352953</c:v>
                </c:pt>
                <c:pt idx="52">
                  <c:v>5382.1714661240048</c:v>
                </c:pt>
                <c:pt idx="53">
                  <c:v>5460.4688429259031</c:v>
                </c:pt>
                <c:pt idx="54">
                  <c:v>5538.0550647867176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13.054993960524017</c:v>
                </c:pt>
                <c:pt idx="1">
                  <c:v>16.891752380507462</c:v>
                </c:pt>
                <c:pt idx="2">
                  <c:v>21.77833191541302</c:v>
                </c:pt>
                <c:pt idx="3">
                  <c:v>27.978629569244003</c:v>
                </c:pt>
                <c:pt idx="4">
                  <c:v>35.814798338254278</c:v>
                </c:pt>
                <c:pt idx="5">
                  <c:v>45.677025593300939</c:v>
                </c:pt>
                <c:pt idx="6">
                  <c:v>58.033688065889528</c:v>
                </c:pt>
                <c:pt idx="7">
                  <c:v>73.441287467103436</c:v>
                </c:pt>
                <c:pt idx="8">
                  <c:v>92.553280313532724</c:v>
                </c:pt>
                <c:pt idx="9">
                  <c:v>116.12657559698069</c:v>
                </c:pt>
                <c:pt idx="10">
                  <c:v>145.02411304920631</c:v>
                </c:pt>
                <c:pt idx="11">
                  <c:v>180.21160757793987</c:v>
                </c:pt>
                <c:pt idx="12">
                  <c:v>222.74633844945691</c:v>
                </c:pt>
                <c:pt idx="13">
                  <c:v>273.75589269933579</c:v>
                </c:pt>
                <c:pt idx="14">
                  <c:v>334.40517751180016</c:v>
                </c:pt>
                <c:pt idx="15">
                  <c:v>405.85092082808205</c:v>
                </c:pt>
                <c:pt idx="16">
                  <c:v>489.1843467345422</c:v>
                </c:pt>
                <c:pt idx="17">
                  <c:v>585.36468181155169</c:v>
                </c:pt>
                <c:pt idx="18">
                  <c:v>695.14838117397267</c:v>
                </c:pt>
                <c:pt idx="19">
                  <c:v>819.02102492436688</c:v>
                </c:pt>
                <c:pt idx="20">
                  <c:v>957.14015848283645</c:v>
                </c:pt>
                <c:pt idx="21">
                  <c:v>1109.2973767263099</c:v>
                </c:pt>
                <c:pt idx="22">
                  <c:v>1274.906343201646</c:v>
                </c:pt>
                <c:pt idx="23">
                  <c:v>1453.0202602901916</c:v>
                </c:pt>
                <c:pt idx="24">
                  <c:v>1642.3781121604989</c:v>
                </c:pt>
                <c:pt idx="25">
                  <c:v>1841.4747059305794</c:v>
                </c:pt>
                <c:pt idx="26">
                  <c:v>2048.6461442520495</c:v>
                </c:pt>
                <c:pt idx="27">
                  <c:v>2262.1606362886059</c:v>
                </c:pt>
                <c:pt idx="28">
                  <c:v>2530.6198469566293</c:v>
                </c:pt>
                <c:pt idx="29">
                  <c:v>2701.4572308651327</c:v>
                </c:pt>
                <c:pt idx="30">
                  <c:v>2924.1449522621606</c:v>
                </c:pt>
                <c:pt idx="31">
                  <c:v>3147.079661602023</c:v>
                </c:pt>
                <c:pt idx="32">
                  <c:v>3369.1757504932548</c:v>
                </c:pt>
                <c:pt idx="33">
                  <c:v>3589.5521531412733</c:v>
                </c:pt>
                <c:pt idx="34">
                  <c:v>3807.5220239087503</c:v>
                </c:pt>
                <c:pt idx="35">
                  <c:v>4022.5741951855621</c:v>
                </c:pt>
                <c:pt idx="36">
                  <c:v>4234.3500427361732</c:v>
                </c:pt>
                <c:pt idx="37">
                  <c:v>4442.618707612929</c:v>
                </c:pt>
                <c:pt idx="38">
                  <c:v>4647.2528372793367</c:v>
                </c:pt>
                <c:pt idx="39">
                  <c:v>4848.2062609252016</c:v>
                </c:pt>
                <c:pt idx="40">
                  <c:v>5045.4943867302491</c:v>
                </c:pt>
                <c:pt idx="41">
                  <c:v>5239.1776320104445</c:v>
                </c:pt>
                <c:pt idx="42">
                  <c:v>5429.3478668321777</c:v>
                </c:pt>
                <c:pt idx="43">
                  <c:v>5616.1176458343234</c:v>
                </c:pt>
                <c:pt idx="44">
                  <c:v>5799.611893216389</c:v>
                </c:pt>
                <c:pt idx="45">
                  <c:v>5979.961664305778</c:v>
                </c:pt>
                <c:pt idx="46">
                  <c:v>6157.299610163268</c:v>
                </c:pt>
                <c:pt idx="47">
                  <c:v>6331.7568010309105</c:v>
                </c:pt>
                <c:pt idx="48">
                  <c:v>6503.4606069481033</c:v>
                </c:pt>
                <c:pt idx="49">
                  <c:v>6672.5333807873794</c:v>
                </c:pt>
                <c:pt idx="50">
                  <c:v>6839.0917348659441</c:v>
                </c:pt>
                <c:pt idx="51">
                  <c:v>7003.2462441511288</c:v>
                </c:pt>
                <c:pt idx="52">
                  <c:v>7165.1014455054174</c:v>
                </c:pt>
                <c:pt idx="53">
                  <c:v>7324.756033040584</c:v>
                </c:pt>
                <c:pt idx="54">
                  <c:v>7482.303174716124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4864"/>
        <c:axId val="1799951264"/>
      </c:lineChart>
      <c:catAx>
        <c:axId val="1799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1264"/>
        <c:crosses val="autoZero"/>
        <c:auto val="1"/>
        <c:lblAlgn val="ctr"/>
        <c:lblOffset val="100"/>
        <c:noMultiLvlLbl val="0"/>
      </c:catAx>
      <c:valAx>
        <c:axId val="1799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5.694351916580537</c:v>
                </c:pt>
                <c:pt idx="1">
                  <c:v>8.4730546516156995</c:v>
                </c:pt>
                <c:pt idx="2">
                  <c:v>12.362974498700998</c:v>
                </c:pt>
                <c:pt idx="3">
                  <c:v>17.7054870398972</c:v>
                </c:pt>
                <c:pt idx="4">
                  <c:v>24.911007565124553</c:v>
                </c:pt>
                <c:pt idx="5">
                  <c:v>34.462881611196515</c:v>
                </c:pt>
                <c:pt idx="6">
                  <c:v>46.919055098261765</c:v>
                </c:pt>
                <c:pt idx="7">
                  <c:v>62.911129499214972</c:v>
                </c:pt>
                <c:pt idx="8">
                  <c:v>83.140531067038083</c:v>
                </c:pt>
                <c:pt idx="9">
                  <c:v>108.37167345741354</c:v>
                </c:pt>
                <c:pt idx="10">
                  <c:v>139.42215806823896</c:v>
                </c:pt>
                <c:pt idx="11">
                  <c:v>177.15022283623136</c:v>
                </c:pt>
                <c:pt idx="12">
                  <c:v>222.43980510947543</c:v>
                </c:pt>
                <c:pt idx="13">
                  <c:v>276.18371614396244</c:v>
                </c:pt>
                <c:pt idx="14">
                  <c:v>339.26552491151756</c:v>
                </c:pt>
                <c:pt idx="15">
                  <c:v>412.54081160683324</c:v>
                </c:pt>
                <c:pt idx="16">
                  <c:v>496.81847426110875</c:v>
                </c:pt>
                <c:pt idx="17">
                  <c:v>592.84275621904555</c:v>
                </c:pt>
                <c:pt idx="18">
                  <c:v>701.27661172088483</c:v>
                </c:pt>
                <c:pt idx="19">
                  <c:v>822.6869473962754</c:v>
                </c:pt>
                <c:pt idx="20">
                  <c:v>957.53217644664187</c:v>
                </c:pt>
                <c:pt idx="21">
                  <c:v>1106.1524076079525</c:v>
                </c:pt>
                <c:pt idx="22">
                  <c:v>1268.7624705088569</c:v>
                </c:pt>
                <c:pt idx="23">
                  <c:v>1445.4478599838294</c:v>
                </c:pt>
                <c:pt idx="24">
                  <c:v>1636.163570414039</c:v>
                </c:pt>
                <c:pt idx="25">
                  <c:v>1840.7356920721604</c:v>
                </c:pt>
                <c:pt idx="26">
                  <c:v>2058.865558130462</c:v>
                </c:pt>
                <c:pt idx="27">
                  <c:v>2290.1361654314314</c:v>
                </c:pt>
                <c:pt idx="28">
                  <c:v>2534.020545002064</c:v>
                </c:pt>
                <c:pt idx="29">
                  <c:v>2789.8917291982611</c:v>
                </c:pt>
                <c:pt idx="30">
                  <c:v>3057.0339499997867</c:v>
                </c:pt>
                <c:pt idx="31">
                  <c:v>3334.6547054070988</c:v>
                </c:pt>
                <c:pt idx="32">
                  <c:v>3621.8973457827828</c:v>
                </c:pt>
                <c:pt idx="33">
                  <c:v>3917.8538567993655</c:v>
                </c:pt>
                <c:pt idx="34">
                  <c:v>4221.5775478497344</c:v>
                </c:pt>
                <c:pt idx="35">
                  <c:v>4532.0953919134836</c:v>
                </c:pt>
                <c:pt idx="36">
                  <c:v>4848.4198027410785</c:v>
                </c:pt>
                <c:pt idx="37">
                  <c:v>5169.5596758951397</c:v>
                </c:pt>
                <c:pt idx="38">
                  <c:v>5494.5305600750989</c:v>
                </c:pt>
                <c:pt idx="39">
                  <c:v>5822.3638629825491</c:v>
                </c:pt>
                <c:pt idx="40">
                  <c:v>6152.1150308173583</c:v>
                </c:pt>
                <c:pt idx="41">
                  <c:v>6482.8706716852421</c:v>
                </c:pt>
                <c:pt idx="42">
                  <c:v>6813.7546203659194</c:v>
                </c:pt>
                <c:pt idx="43">
                  <c:v>7143.9329648817611</c:v>
                </c:pt>
                <c:pt idx="44">
                  <c:v>7472.6180741475137</c:v>
                </c:pt>
                <c:pt idx="45">
                  <c:v>7799.0716808420202</c:v>
                </c:pt>
                <c:pt idx="46">
                  <c:v>8122.6070847982446</c:v>
                </c:pt>
                <c:pt idx="47">
                  <c:v>8442.5905500044664</c:v>
                </c:pt>
                <c:pt idx="48">
                  <c:v>8758.4419731359521</c:v>
                </c:pt>
                <c:pt idx="49">
                  <c:v>9069.6349038004682</c:v>
                </c:pt>
                <c:pt idx="50">
                  <c:v>9375.6959967892508</c:v>
                </c:pt>
                <c:pt idx="51">
                  <c:v>9676.2039749693904</c:v>
                </c:pt>
                <c:pt idx="52">
                  <c:v>9970.7881784003239</c:v>
                </c:pt>
                <c:pt idx="53">
                  <c:v>10259.126771139732</c:v>
                </c:pt>
                <c:pt idx="54">
                  <c:v>10540.944672319849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5.3084518583980689</c:v>
                </c:pt>
                <c:pt idx="1">
                  <c:v>8.0079781170244342</c:v>
                </c:pt>
                <c:pt idx="2">
                  <c:v>11.820597773139966</c:v>
                </c:pt>
                <c:pt idx="3">
                  <c:v>17.094149380728862</c:v>
                </c:pt>
                <c:pt idx="4">
                  <c:v>24.246342409490964</c:v>
                </c:pt>
                <c:pt idx="5">
                  <c:v>33.76800802118747</c:v>
                </c:pt>
                <c:pt idx="6">
                  <c:v>46.223957550007711</c:v>
                </c:pt>
                <c:pt idx="7">
                  <c:v>62.251125030309957</c:v>
                </c:pt>
                <c:pt idx="8">
                  <c:v>82.553819003317713</c:v>
                </c:pt>
                <c:pt idx="9">
                  <c:v>107.89607523446284</c:v>
                </c:pt>
                <c:pt idx="10">
                  <c:v>139.09127131303208</c:v>
                </c:pt>
                <c:pt idx="11">
                  <c:v>176.98932221090502</c:v>
                </c:pt>
                <c:pt idx="12">
                  <c:v>222.46191048690238</c:v>
                </c:pt>
                <c:pt idx="13">
                  <c:v>276.38630670255844</c:v>
                </c:pt>
                <c:pt idx="14">
                  <c:v>339.62839917518613</c:v>
                </c:pt>
                <c:pt idx="15">
                  <c:v>413.02557561803548</c:v>
                </c:pt>
                <c:pt idx="16">
                  <c:v>497.37008415957843</c:v>
                </c:pt>
                <c:pt idx="17">
                  <c:v>593.39345220182838</c:v>
                </c:pt>
                <c:pt idx="18">
                  <c:v>701.75246512499052</c:v>
                </c:pt>
                <c:pt idx="19">
                  <c:v>823.01711070387648</c:v>
                </c:pt>
                <c:pt idx="20">
                  <c:v>957.6607873525345</c:v>
                </c:pt>
                <c:pt idx="21">
                  <c:v>1106.052962684061</c:v>
                </c:pt>
                <c:pt idx="22">
                  <c:v>1268.4543601947796</c:v>
                </c:pt>
                <c:pt idx="23">
                  <c:v>1445.0146517344506</c:v>
                </c:pt>
                <c:pt idx="24">
                  <c:v>1635.7725459549404</c:v>
                </c:pt>
                <c:pt idx="25">
                  <c:v>1840.6580908261176</c:v>
                </c:pt>
                <c:pt idx="26">
                  <c:v>2059.4969528921843</c:v>
                </c:pt>
                <c:pt idx="27">
                  <c:v>2292.016397348832</c:v>
                </c:pt>
                <c:pt idx="28">
                  <c:v>2589.3351594141386</c:v>
                </c:pt>
                <c:pt idx="29">
                  <c:v>2796.5594774207834</c:v>
                </c:pt>
                <c:pt idx="30">
                  <c:v>3067.6172540346297</c:v>
                </c:pt>
                <c:pt idx="31">
                  <c:v>3350.4429431375679</c:v>
                </c:pt>
                <c:pt idx="32">
                  <c:v>3644.4000114086193</c:v>
                </c:pt>
                <c:pt idx="33">
                  <c:v>3948.8084681748724</c:v>
                </c:pt>
                <c:pt idx="34">
                  <c:v>4262.954680150111</c:v>
                </c:pt>
                <c:pt idx="35">
                  <c:v>4586.1008088066055</c:v>
                </c:pt>
                <c:pt idx="36">
                  <c:v>4917.493730273668</c:v>
                </c:pt>
                <c:pt idx="37">
                  <c:v>5256.3733297106364</c:v>
                </c:pt>
                <c:pt idx="38">
                  <c:v>5601.9800921161423</c:v>
                </c:pt>
                <c:pt idx="39">
                  <c:v>5953.5619388505429</c:v>
                </c:pt>
                <c:pt idx="40">
                  <c:v>6310.380283348878</c:v>
                </c:pt>
                <c:pt idx="41">
                  <c:v>6671.7153003775438</c:v>
                </c:pt>
                <c:pt idx="42">
                  <c:v>7036.8704207031351</c:v>
                </c:pt>
                <c:pt idx="43">
                  <c:v>7405.1760772845582</c:v>
                </c:pt>
                <c:pt idx="44">
                  <c:v>7775.9927402654166</c:v>
                </c:pt>
                <c:pt idx="45">
                  <c:v>8148.7132863883708</c:v>
                </c:pt>
                <c:pt idx="46">
                  <c:v>8522.7647542787017</c:v>
                </c:pt>
                <c:pt idx="47">
                  <c:v>8897.6095406711611</c:v>
                </c:pt>
                <c:pt idx="48">
                  <c:v>9272.7460944072482</c:v>
                </c:pt>
                <c:pt idx="49">
                  <c:v>9647.7091652242871</c:v>
                </c:pt>
                <c:pt idx="50">
                  <c:v>10022.069663290156</c:v>
                </c:pt>
                <c:pt idx="51">
                  <c:v>10395.4341833784</c:v>
                </c:pt>
                <c:pt idx="52">
                  <c:v>10767.44424477507</c:v>
                </c:pt>
                <c:pt idx="53">
                  <c:v>11137.775294667767</c:v>
                </c:pt>
                <c:pt idx="54">
                  <c:v>11506.135519078462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5.1916320310425785</c:v>
                </c:pt>
                <c:pt idx="1">
                  <c:v>7.8616522488596727</c:v>
                </c:pt>
                <c:pt idx="2">
                  <c:v>11.641230254957479</c:v>
                </c:pt>
                <c:pt idx="3">
                  <c:v>16.87865206246104</c:v>
                </c:pt>
                <c:pt idx="4">
                  <c:v>23.992287557647526</c:v>
                </c:pt>
                <c:pt idx="5">
                  <c:v>33.473888039615723</c:v>
                </c:pt>
                <c:pt idx="6">
                  <c:v>45.889516393986007</c:v>
                </c:pt>
                <c:pt idx="7">
                  <c:v>61.877782201529591</c:v>
                </c:pt>
                <c:pt idx="8">
                  <c:v>82.145192828454839</c:v>
                </c:pt>
                <c:pt idx="9">
                  <c:v>107.4585873216767</c:v>
                </c:pt>
                <c:pt idx="10">
                  <c:v>138.63478017291536</c:v>
                </c:pt>
                <c:pt idx="11">
                  <c:v>176.52769447719723</c:v>
                </c:pt>
                <c:pt idx="12">
                  <c:v>222.01339792893771</c:v>
                </c:pt>
                <c:pt idx="13">
                  <c:v>275.97356202103265</c:v>
                </c:pt>
                <c:pt idx="14">
                  <c:v>339.27793908356813</c:v>
                </c:pt>
                <c:pt idx="15">
                  <c:v>412.76649069569675</c:v>
                </c:pt>
                <c:pt idx="16">
                  <c:v>497.23180458288931</c:v>
                </c:pt>
                <c:pt idx="17">
                  <c:v>593.40240783486433</c:v>
                </c:pt>
                <c:pt idx="18">
                  <c:v>701.92752650573129</c:v>
                </c:pt>
                <c:pt idx="19">
                  <c:v>823.36376106713226</c:v>
                </c:pt>
                <c:pt idx="20">
                  <c:v>958.16405020230741</c:v>
                </c:pt>
                <c:pt idx="21">
                  <c:v>1106.6691886928827</c:v>
                </c:pt>
                <c:pt idx="22">
                  <c:v>1269.1020550612939</c:v>
                </c:pt>
                <c:pt idx="23">
                  <c:v>1445.5645969905675</c:v>
                </c:pt>
                <c:pt idx="24">
                  <c:v>1636.0375222941593</c:v>
                </c:pt>
                <c:pt idx="25">
                  <c:v>1840.3825542754403</c:v>
                </c:pt>
                <c:pt idx="26">
                  <c:v>2058.3470355310583</c:v>
                </c:pt>
                <c:pt idx="27">
                  <c:v>2289.5706053578665</c:v>
                </c:pt>
                <c:pt idx="28">
                  <c:v>2584.9897243928649</c:v>
                </c:pt>
                <c:pt idx="29">
                  <c:v>2789.8670682245147</c:v>
                </c:pt>
                <c:pt idx="30">
                  <c:v>3057.7633424205319</c:v>
                </c:pt>
                <c:pt idx="31">
                  <c:v>3336.5879927395149</c:v>
                </c:pt>
                <c:pt idx="32">
                  <c:v>3625.5916525082766</c:v>
                </c:pt>
                <c:pt idx="33">
                  <c:v>3923.982112108753</c:v>
                </c:pt>
                <c:pt idx="34">
                  <c:v>4230.9361691388258</c:v>
                </c:pt>
                <c:pt idx="35">
                  <c:v>4545.6110293414686</c:v>
                </c:pt>
                <c:pt idx="36">
                  <c:v>4867.1550595690724</c:v>
                </c:pt>
                <c:pt idx="37">
                  <c:v>5194.7177353706111</c:v>
                </c:pt>
                <c:pt idx="38">
                  <c:v>5527.4586663330765</c:v>
                </c:pt>
                <c:pt idx="39">
                  <c:v>5864.5556207066356</c:v>
                </c:pt>
                <c:pt idx="40">
                  <c:v>6205.2115060481074</c:v>
                </c:pt>
                <c:pt idx="41">
                  <c:v>6548.6602938925098</c:v>
                </c:pt>
                <c:pt idx="42">
                  <c:v>6894.1719033637473</c:v>
                </c:pt>
                <c:pt idx="43">
                  <c:v>7241.0560809662293</c:v>
                </c:pt>
                <c:pt idx="44">
                  <c:v>7588.6653315871226</c:v>
                </c:pt>
                <c:pt idx="45">
                  <c:v>7936.3969691758275</c:v>
                </c:pt>
                <c:pt idx="46">
                  <c:v>8283.6943649791901</c:v>
                </c:pt>
                <c:pt idx="47">
                  <c:v>8630.0474770119145</c:v>
                </c:pt>
                <c:pt idx="48">
                  <c:v>8974.9927470989805</c:v>
                </c:pt>
                <c:pt idx="49">
                  <c:v>9318.1124518315737</c:v>
                </c:pt>
                <c:pt idx="50">
                  <c:v>9659.0335916183576</c:v>
                </c:pt>
                <c:pt idx="51">
                  <c:v>9997.4263981551867</c:v>
                </c:pt>
                <c:pt idx="52">
                  <c:v>10333.002535513462</c:v>
                </c:pt>
                <c:pt idx="53">
                  <c:v>10665.513064040108</c:v>
                </c:pt>
                <c:pt idx="54">
                  <c:v>10994.746229712946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2.6503E-3</c:v>
                </c:pt>
                <c:pt idx="1">
                  <c:v>3.4068000000000002E-3</c:v>
                </c:pt>
                <c:pt idx="2">
                  <c:v>4.0885000000000001E-3</c:v>
                </c:pt>
                <c:pt idx="3">
                  <c:v>4.5475000000000003E-3</c:v>
                </c:pt>
                <c:pt idx="4">
                  <c:v>5.2232499999999996E-3</c:v>
                </c:pt>
                <c:pt idx="5">
                  <c:v>6.1605000000000002E-3</c:v>
                </c:pt>
                <c:pt idx="6">
                  <c:v>7.1034499999999999E-3</c:v>
                </c:pt>
                <c:pt idx="7">
                  <c:v>7.7673000000000013E-3</c:v>
                </c:pt>
                <c:pt idx="8">
                  <c:v>8.4479840000000004E-3</c:v>
                </c:pt>
                <c:pt idx="9">
                  <c:v>1.050076E-2</c:v>
                </c:pt>
                <c:pt idx="10">
                  <c:v>1.190605E-2</c:v>
                </c:pt>
                <c:pt idx="11">
                  <c:v>1.7999999999999999E-2</c:v>
                </c:pt>
                <c:pt idx="12">
                  <c:v>4.2000000000000003E-2</c:v>
                </c:pt>
                <c:pt idx="13">
                  <c:v>0.17399999999999999</c:v>
                </c:pt>
                <c:pt idx="14">
                  <c:v>0.62</c:v>
                </c:pt>
                <c:pt idx="15">
                  <c:v>2.0778409999999998</c:v>
                </c:pt>
                <c:pt idx="16">
                  <c:v>4.0163289999999998</c:v>
                </c:pt>
                <c:pt idx="17">
                  <c:v>4.7342240000000002</c:v>
                </c:pt>
                <c:pt idx="18">
                  <c:v>5.9134760000000002</c:v>
                </c:pt>
                <c:pt idx="19">
                  <c:v>7.2631639999999997</c:v>
                </c:pt>
                <c:pt idx="20">
                  <c:v>8.1649430000000009</c:v>
                </c:pt>
                <c:pt idx="21">
                  <c:v>9.1026260000000008</c:v>
                </c:pt>
                <c:pt idx="22">
                  <c:v>10.444715</c:v>
                </c:pt>
                <c:pt idx="23">
                  <c:v>11.812405999999999</c:v>
                </c:pt>
                <c:pt idx="24">
                  <c:v>12.985516000000001</c:v>
                </c:pt>
                <c:pt idx="25">
                  <c:v>15.256111000000001</c:v>
                </c:pt>
                <c:pt idx="26">
                  <c:v>20.130951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5408"/>
        <c:axId val="1799968128"/>
      </c:lineChart>
      <c:catAx>
        <c:axId val="17999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8128"/>
        <c:crosses val="autoZero"/>
        <c:auto val="1"/>
        <c:lblAlgn val="ctr"/>
        <c:lblOffset val="100"/>
        <c:noMultiLvlLbl val="0"/>
      </c:catAx>
      <c:valAx>
        <c:axId val="17999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2.040000000000001E-3</v>
      </c>
      <c r="F3" s="7">
        <v>2.6503E-3</v>
      </c>
      <c r="G3" s="7">
        <v>3.4068000000000002E-3</v>
      </c>
      <c r="H3" s="7">
        <v>4.0885000000000001E-3</v>
      </c>
      <c r="I3" s="7">
        <v>4.5475000000000003E-3</v>
      </c>
      <c r="J3" s="7">
        <v>5.2232499999999996E-3</v>
      </c>
      <c r="K3" s="7">
        <v>6.1605000000000002E-3</v>
      </c>
      <c r="L3" s="7">
        <v>7.1034499999999999E-3</v>
      </c>
      <c r="M3" s="7">
        <v>7.7673000000000013E-3</v>
      </c>
      <c r="N3" s="7">
        <v>8.4479840000000004E-3</v>
      </c>
      <c r="O3" s="7">
        <v>1.050076E-2</v>
      </c>
      <c r="P3" s="7">
        <v>1.190605E-2</v>
      </c>
      <c r="Q3" s="7">
        <v>1.7999999999999999E-2</v>
      </c>
      <c r="R3" s="7">
        <v>4.2000000000000003E-2</v>
      </c>
      <c r="S3" s="7">
        <v>0.17399999999999999</v>
      </c>
      <c r="T3" s="7">
        <v>0.62</v>
      </c>
      <c r="U3" s="7">
        <v>2.0778409999999998</v>
      </c>
      <c r="V3" s="7">
        <v>4.0163289999999998</v>
      </c>
      <c r="W3" s="7">
        <v>4.7342240000000002</v>
      </c>
      <c r="X3" s="7">
        <v>5.9134760000000002</v>
      </c>
      <c r="Y3" s="7">
        <v>7.2631639999999997</v>
      </c>
      <c r="Z3" s="7">
        <v>8.1649430000000009</v>
      </c>
      <c r="AA3" s="7">
        <v>9.1026260000000008</v>
      </c>
      <c r="AB3" s="36">
        <v>10.444715</v>
      </c>
      <c r="AC3" s="7">
        <v>11.812405999999999</v>
      </c>
      <c r="AD3" s="7">
        <v>12.985516000000001</v>
      </c>
      <c r="AE3" s="7">
        <v>15.256111000000001</v>
      </c>
      <c r="AF3" s="37">
        <v>20.130951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6.1029999999999895E-4</v>
      </c>
      <c r="G8" s="3">
        <f t="shared" ref="G8:AF8" si="0">G$3-F$3</f>
        <v>7.5650000000000023E-4</v>
      </c>
      <c r="H8" s="3">
        <f t="shared" si="0"/>
        <v>6.8169999999999993E-4</v>
      </c>
      <c r="I8" s="3">
        <f t="shared" si="0"/>
        <v>4.5900000000000021E-4</v>
      </c>
      <c r="J8" s="3">
        <f t="shared" si="0"/>
        <v>6.7574999999999927E-4</v>
      </c>
      <c r="K8" s="3">
        <f t="shared" si="0"/>
        <v>9.3725000000000058E-4</v>
      </c>
      <c r="L8" s="3">
        <f t="shared" si="0"/>
        <v>9.4294999999999969E-4</v>
      </c>
      <c r="M8" s="3">
        <f t="shared" si="0"/>
        <v>6.6385000000000142E-4</v>
      </c>
      <c r="N8" s="3">
        <f t="shared" si="0"/>
        <v>6.8068399999999911E-4</v>
      </c>
      <c r="O8" s="3">
        <f t="shared" si="0"/>
        <v>2.0527759999999992E-3</v>
      </c>
      <c r="P8" s="3">
        <f t="shared" si="0"/>
        <v>1.40529E-3</v>
      </c>
      <c r="Q8" s="3">
        <f t="shared" si="0"/>
        <v>6.093949999999999E-3</v>
      </c>
      <c r="R8" s="3">
        <f t="shared" si="0"/>
        <v>2.4000000000000004E-2</v>
      </c>
      <c r="S8" s="3">
        <f t="shared" si="0"/>
        <v>0.13199999999999998</v>
      </c>
      <c r="T8" s="3">
        <f t="shared" si="0"/>
        <v>0.44600000000000001</v>
      </c>
      <c r="U8" s="3">
        <f t="shared" si="0"/>
        <v>1.4578409999999997</v>
      </c>
      <c r="V8" s="3">
        <f t="shared" si="0"/>
        <v>1.938488</v>
      </c>
      <c r="W8" s="3">
        <f t="shared" si="0"/>
        <v>0.71789500000000039</v>
      </c>
      <c r="X8" s="3">
        <f t="shared" si="0"/>
        <v>1.179252</v>
      </c>
      <c r="Y8" s="3">
        <f t="shared" si="0"/>
        <v>1.3496879999999996</v>
      </c>
      <c r="Z8" s="3">
        <f t="shared" si="0"/>
        <v>0.90177900000000122</v>
      </c>
      <c r="AA8" s="3">
        <f t="shared" si="0"/>
        <v>0.93768299999999982</v>
      </c>
      <c r="AB8" s="46">
        <f t="shared" si="0"/>
        <v>1.3420889999999996</v>
      </c>
      <c r="AC8" s="47">
        <f t="shared" si="0"/>
        <v>1.3676909999999989</v>
      </c>
      <c r="AD8" s="47">
        <f t="shared" si="0"/>
        <v>1.1731100000000012</v>
      </c>
      <c r="AE8" s="47">
        <f t="shared" si="0"/>
        <v>2.2705950000000001</v>
      </c>
      <c r="AF8" s="48">
        <f t="shared" si="0"/>
        <v>4.874839999999999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0.77878154732774918</v>
      </c>
      <c r="G9">
        <f>$A9*$C9+($B9-$A9)*F$10-($B9/$C9)*(F$10^2)</f>
        <v>0.98808484820547571</v>
      </c>
      <c r="H9">
        <f t="shared" ref="H9:AF9" si="1">$A9*$C9+($B9-$A9)*G$10-($B9/$C9)*(G$10^2)</f>
        <v>1.2534028956352332</v>
      </c>
      <c r="I9">
        <f t="shared" si="1"/>
        <v>1.5895819754094873</v>
      </c>
      <c r="J9">
        <f t="shared" si="1"/>
        <v>2.0153150340825565</v>
      </c>
      <c r="K9">
        <f t="shared" si="1"/>
        <v>2.5540844110890886</v>
      </c>
      <c r="L9">
        <f t="shared" si="1"/>
        <v>3.2353023195500192</v>
      </c>
      <c r="M9">
        <f t="shared" si="1"/>
        <v>4.0956692737149343</v>
      </c>
      <c r="N9">
        <f t="shared" si="1"/>
        <v>5.1807572932618493</v>
      </c>
      <c r="O9">
        <f t="shared" si="1"/>
        <v>6.5467976981599625</v>
      </c>
      <c r="P9">
        <f t="shared" si="1"/>
        <v>8.2626042661626382</v>
      </c>
      <c r="Q9">
        <f t="shared" si="1"/>
        <v>10.411479333881159</v>
      </c>
      <c r="R9">
        <f t="shared" si="1"/>
        <v>13.092816534622017</v>
      </c>
      <c r="S9">
        <f t="shared" si="1"/>
        <v>16.42290867127592</v>
      </c>
      <c r="T9">
        <f t="shared" si="1"/>
        <v>20.534171110042223</v>
      </c>
      <c r="U9">
        <f t="shared" si="1"/>
        <v>25.571586319693505</v>
      </c>
      <c r="V9">
        <f t="shared" si="1"/>
        <v>31.684677706583184</v>
      </c>
      <c r="W9">
        <f t="shared" si="1"/>
        <v>39.012809836856107</v>
      </c>
      <c r="X9">
        <f t="shared" si="1"/>
        <v>47.661292756714531</v>
      </c>
      <c r="Y9">
        <f t="shared" si="1"/>
        <v>57.666051320329153</v>
      </c>
      <c r="Z9">
        <f t="shared" si="1"/>
        <v>68.946184493375029</v>
      </c>
      <c r="AA9">
        <f t="shared" si="1"/>
        <v>81.247472481830755</v>
      </c>
      <c r="AB9" s="43">
        <f>$A9*$C9+($B9-$A9)*AA$10-($B9/$C9)*(AA$10^2)</f>
        <v>94.086517711157313</v>
      </c>
      <c r="AC9" s="44">
        <f t="shared" si="1"/>
        <v>106.7143752288809</v>
      </c>
      <c r="AD9" s="44">
        <f t="shared" si="1"/>
        <v>118.12733653404401</v>
      </c>
      <c r="AE9" s="44">
        <f t="shared" si="1"/>
        <v>127.15433001362142</v>
      </c>
      <c r="AF9" s="45">
        <f t="shared" si="1"/>
        <v>132.63604830893252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0.78082154732774922</v>
      </c>
      <c r="G10" s="6">
        <f>F10+G9</f>
        <v>1.7689063955332249</v>
      </c>
      <c r="H10" s="6">
        <f t="shared" ref="H10:AF10" si="2">G10+H9</f>
        <v>3.0223092911684581</v>
      </c>
      <c r="I10" s="6">
        <f t="shared" si="2"/>
        <v>4.6118912665779455</v>
      </c>
      <c r="J10" s="6">
        <f t="shared" si="2"/>
        <v>6.627206300660502</v>
      </c>
      <c r="K10" s="6">
        <f t="shared" si="2"/>
        <v>9.1812907117495897</v>
      </c>
      <c r="L10" s="6">
        <f t="shared" si="2"/>
        <v>12.416593031299609</v>
      </c>
      <c r="M10" s="6">
        <f t="shared" si="2"/>
        <v>16.512262305014545</v>
      </c>
      <c r="N10" s="6">
        <f t="shared" si="2"/>
        <v>21.693019598276393</v>
      </c>
      <c r="O10" s="6">
        <f t="shared" si="2"/>
        <v>28.239817296436357</v>
      </c>
      <c r="P10" s="6">
        <f t="shared" si="2"/>
        <v>36.502421562598997</v>
      </c>
      <c r="Q10" s="6">
        <f t="shared" si="2"/>
        <v>46.913900896480158</v>
      </c>
      <c r="R10" s="6">
        <f t="shared" si="2"/>
        <v>60.006717431102174</v>
      </c>
      <c r="S10" s="6">
        <f t="shared" si="2"/>
        <v>76.429626102378094</v>
      </c>
      <c r="T10" s="6">
        <f t="shared" si="2"/>
        <v>96.963797212420317</v>
      </c>
      <c r="U10" s="6">
        <f t="shared" si="2"/>
        <v>122.53538353211383</v>
      </c>
      <c r="V10" s="6">
        <f t="shared" si="2"/>
        <v>154.22006123869701</v>
      </c>
      <c r="W10" s="6">
        <f t="shared" si="2"/>
        <v>193.23287107555313</v>
      </c>
      <c r="X10" s="6">
        <f t="shared" si="2"/>
        <v>240.89416383226768</v>
      </c>
      <c r="Y10" s="6">
        <f t="shared" si="2"/>
        <v>298.56021515259681</v>
      </c>
      <c r="Z10" s="6">
        <f t="shared" si="2"/>
        <v>367.50639964597184</v>
      </c>
      <c r="AA10" s="6">
        <f t="shared" si="2"/>
        <v>448.75387212780259</v>
      </c>
      <c r="AB10" s="49">
        <f t="shared" si="2"/>
        <v>542.84038983895994</v>
      </c>
      <c r="AC10" s="50">
        <f t="shared" si="2"/>
        <v>649.55476506784089</v>
      </c>
      <c r="AD10" s="50">
        <f t="shared" si="2"/>
        <v>767.68210160188494</v>
      </c>
      <c r="AE10" s="50">
        <f t="shared" si="2"/>
        <v>894.8364316155064</v>
      </c>
      <c r="AF10" s="51">
        <f t="shared" si="2"/>
        <v>1027.4724799244389</v>
      </c>
    </row>
    <row r="11" spans="1:32" x14ac:dyDescent="0.25">
      <c r="A11" s="16" t="s">
        <v>27</v>
      </c>
      <c r="B11" s="17">
        <f>AF10-$AF$3</f>
        <v>1007.3415289244389</v>
      </c>
      <c r="C11" s="18">
        <f>((AF10-AA10)-($AF$3-$AA$3))</f>
        <v>567.69028279663621</v>
      </c>
      <c r="D11" s="4" t="s">
        <v>9</v>
      </c>
      <c r="E11" s="5">
        <f>SUM(F11:AA11)</f>
        <v>559171.51761637349</v>
      </c>
      <c r="F11">
        <f>(F10-F3)^2</f>
        <v>0.60555049016762508</v>
      </c>
      <c r="G11">
        <f t="shared" ref="G11:AF11" si="3">(G10-G3)^2</f>
        <v>3.1169888218279809</v>
      </c>
      <c r="H11">
        <f t="shared" si="3"/>
        <v>9.109656744241553</v>
      </c>
      <c r="I11">
        <f t="shared" si="3"/>
        <v>21.227616583424648</v>
      </c>
      <c r="J11">
        <f t="shared" si="3"/>
        <v>43.850659523234967</v>
      </c>
      <c r="K11">
        <f t="shared" si="3"/>
        <v>84.183014402560076</v>
      </c>
      <c r="L11">
        <f t="shared" si="3"/>
        <v>153.99543166838353</v>
      </c>
      <c r="M11">
        <f t="shared" si="3"/>
        <v>272.39835537055001</v>
      </c>
      <c r="N11">
        <f t="shared" si="3"/>
        <v>470.22064609468151</v>
      </c>
      <c r="O11">
        <f t="shared" si="3"/>
        <v>796.89431211431918</v>
      </c>
      <c r="P11">
        <f t="shared" si="3"/>
        <v>1331.557722375228</v>
      </c>
      <c r="Q11">
        <f t="shared" si="3"/>
        <v>2199.2255208924885</v>
      </c>
      <c r="R11">
        <f t="shared" si="3"/>
        <v>3595.7673365919286</v>
      </c>
      <c r="S11">
        <f t="shared" si="3"/>
        <v>5814.9205122656867</v>
      </c>
      <c r="T11">
        <f t="shared" si="3"/>
        <v>9282.1272613079673</v>
      </c>
      <c r="U11">
        <f t="shared" si="3"/>
        <v>14510.01955287601</v>
      </c>
      <c r="V11">
        <f t="shared" si="3"/>
        <v>22561.161178434184</v>
      </c>
      <c r="W11">
        <f t="shared" si="3"/>
        <v>35531.739949313931</v>
      </c>
      <c r="X11">
        <f t="shared" si="3"/>
        <v>55215.923654125632</v>
      </c>
      <c r="Y11">
        <f t="shared" si="3"/>
        <v>84853.972010198588</v>
      </c>
      <c r="Z11">
        <f t="shared" si="3"/>
        <v>129126.28246444886</v>
      </c>
      <c r="AA11">
        <f t="shared" si="3"/>
        <v>193293.21822172968</v>
      </c>
      <c r="AB11" s="43">
        <f t="shared" si="3"/>
        <v>283445.15458723158</v>
      </c>
      <c r="AC11" s="44">
        <f t="shared" si="3"/>
        <v>406715.31654941489</v>
      </c>
      <c r="AD11" s="44">
        <f t="shared" si="3"/>
        <v>569566.93631914328</v>
      </c>
      <c r="AE11" s="44">
        <f t="shared" si="3"/>
        <v>773661.540414077</v>
      </c>
      <c r="AF11" s="45">
        <f t="shared" si="3"/>
        <v>1014736.9558958261</v>
      </c>
    </row>
    <row r="12" spans="1:32" ht="15.75" thickBot="1" x14ac:dyDescent="0.3">
      <c r="A12" s="19" t="s">
        <v>30</v>
      </c>
      <c r="B12" s="20">
        <f>(B11/$AF$3)*100</f>
        <v>5003.9440706225896</v>
      </c>
      <c r="C12" s="21">
        <f>((C11)/($AF$3-$AA$3))*100</f>
        <v>5147.565770836788</v>
      </c>
      <c r="D12" s="4" t="s">
        <v>10</v>
      </c>
      <c r="E12" s="5">
        <f>SUM(F12:AA12)</f>
        <v>2205.175142160027</v>
      </c>
      <c r="F12">
        <f>SQRT(F11)</f>
        <v>0.77817124732774923</v>
      </c>
      <c r="G12">
        <f t="shared" ref="G12:AF12" si="4">SQRT(G11)</f>
        <v>1.7654995955332249</v>
      </c>
      <c r="H12">
        <f t="shared" si="4"/>
        <v>3.0182207911684582</v>
      </c>
      <c r="I12">
        <f t="shared" si="4"/>
        <v>4.6073437665779453</v>
      </c>
      <c r="J12">
        <f t="shared" si="4"/>
        <v>6.6219830506605017</v>
      </c>
      <c r="K12">
        <f t="shared" si="4"/>
        <v>9.1751302117495896</v>
      </c>
      <c r="L12">
        <f t="shared" si="4"/>
        <v>12.409489581299608</v>
      </c>
      <c r="M12">
        <f t="shared" si="4"/>
        <v>16.504495005014544</v>
      </c>
      <c r="N12">
        <f t="shared" si="4"/>
        <v>21.684571614276393</v>
      </c>
      <c r="O12">
        <f t="shared" si="4"/>
        <v>28.229316536436357</v>
      </c>
      <c r="P12">
        <f t="shared" si="4"/>
        <v>36.490515512598996</v>
      </c>
      <c r="Q12">
        <f t="shared" si="4"/>
        <v>46.895900896480157</v>
      </c>
      <c r="R12">
        <f t="shared" si="4"/>
        <v>59.964717431102173</v>
      </c>
      <c r="S12">
        <f t="shared" si="4"/>
        <v>76.255626102378088</v>
      </c>
      <c r="T12">
        <f t="shared" si="4"/>
        <v>96.343797212420313</v>
      </c>
      <c r="U12">
        <f t="shared" si="4"/>
        <v>120.45754253211382</v>
      </c>
      <c r="V12">
        <f t="shared" si="4"/>
        <v>150.203732238697</v>
      </c>
      <c r="W12">
        <f t="shared" si="4"/>
        <v>188.49864707555312</v>
      </c>
      <c r="X12">
        <f t="shared" si="4"/>
        <v>234.98068783226768</v>
      </c>
      <c r="Y12">
        <f t="shared" si="4"/>
        <v>291.29705115259679</v>
      </c>
      <c r="Z12">
        <f t="shared" si="4"/>
        <v>359.34145664597185</v>
      </c>
      <c r="AA12">
        <f t="shared" si="4"/>
        <v>439.65124612780261</v>
      </c>
      <c r="AB12" s="43">
        <f t="shared" si="4"/>
        <v>532.39567483895996</v>
      </c>
      <c r="AC12" s="44">
        <f t="shared" si="4"/>
        <v>637.74235906784088</v>
      </c>
      <c r="AD12" s="44">
        <f t="shared" si="4"/>
        <v>754.69658560188498</v>
      </c>
      <c r="AE12" s="44">
        <f t="shared" si="4"/>
        <v>879.58032061550637</v>
      </c>
      <c r="AF12" s="45">
        <f t="shared" si="4"/>
        <v>1007.3415289244389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6.1029999999999895E-4</v>
      </c>
      <c r="G15" s="3">
        <f t="shared" ref="G15:AF15" si="5">G$3-F$3</f>
        <v>7.5650000000000023E-4</v>
      </c>
      <c r="H15" s="3">
        <f t="shared" si="5"/>
        <v>6.8169999999999993E-4</v>
      </c>
      <c r="I15" s="3">
        <f t="shared" si="5"/>
        <v>4.5900000000000021E-4</v>
      </c>
      <c r="J15" s="3">
        <f t="shared" si="5"/>
        <v>6.7574999999999927E-4</v>
      </c>
      <c r="K15" s="3">
        <f t="shared" si="5"/>
        <v>9.3725000000000058E-4</v>
      </c>
      <c r="L15" s="3">
        <f t="shared" si="5"/>
        <v>9.4294999999999969E-4</v>
      </c>
      <c r="M15" s="3">
        <f t="shared" si="5"/>
        <v>6.6385000000000142E-4</v>
      </c>
      <c r="N15" s="3">
        <f t="shared" si="5"/>
        <v>6.8068399999999911E-4</v>
      </c>
      <c r="O15" s="3">
        <f t="shared" si="5"/>
        <v>2.0527759999999992E-3</v>
      </c>
      <c r="P15" s="3">
        <f t="shared" si="5"/>
        <v>1.40529E-3</v>
      </c>
      <c r="Q15" s="3">
        <f t="shared" si="5"/>
        <v>6.093949999999999E-3</v>
      </c>
      <c r="R15" s="3">
        <f t="shared" si="5"/>
        <v>2.4000000000000004E-2</v>
      </c>
      <c r="S15" s="3">
        <f t="shared" si="5"/>
        <v>0.13199999999999998</v>
      </c>
      <c r="T15" s="3">
        <f t="shared" si="5"/>
        <v>0.44600000000000001</v>
      </c>
      <c r="U15" s="3">
        <f t="shared" si="5"/>
        <v>1.4578409999999997</v>
      </c>
      <c r="V15" s="3">
        <f t="shared" si="5"/>
        <v>1.938488</v>
      </c>
      <c r="W15" s="3">
        <f t="shared" si="5"/>
        <v>0.71789500000000039</v>
      </c>
      <c r="X15" s="3">
        <f t="shared" si="5"/>
        <v>1.179252</v>
      </c>
      <c r="Y15" s="3">
        <f t="shared" si="5"/>
        <v>1.3496879999999996</v>
      </c>
      <c r="Z15" s="3">
        <f t="shared" si="5"/>
        <v>0.90177900000000122</v>
      </c>
      <c r="AA15" s="3">
        <f t="shared" si="5"/>
        <v>0.93768299999999982</v>
      </c>
      <c r="AB15" s="46">
        <f t="shared" si="5"/>
        <v>1.3420889999999996</v>
      </c>
      <c r="AC15" s="47">
        <f t="shared" si="5"/>
        <v>1.3676909999999989</v>
      </c>
      <c r="AD15" s="47">
        <f t="shared" si="5"/>
        <v>1.1731100000000012</v>
      </c>
      <c r="AE15" s="47">
        <f t="shared" si="5"/>
        <v>2.2705950000000001</v>
      </c>
      <c r="AF15" s="48">
        <f t="shared" si="5"/>
        <v>4.874839999999999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0.54554053463146546</v>
      </c>
      <c r="G16">
        <f>$A16*($C16*F$4)+($B16-$A16)*(F$17)-($B16/($C16*F$4))*(F17^2)</f>
        <v>0.71490225413928754</v>
      </c>
      <c r="H16">
        <f t="shared" ref="H16:AF16" si="6">$A16*($C16*G$4)+($B16-$A16)*(G$17)-($B16/($C16*G$4))*(G17^2)</f>
        <v>0.92794904462615535</v>
      </c>
      <c r="I16">
        <f t="shared" si="6"/>
        <v>1.2021742706662228</v>
      </c>
      <c r="J16">
        <f t="shared" si="6"/>
        <v>1.5535842235190453</v>
      </c>
      <c r="K16">
        <f t="shared" si="6"/>
        <v>2.0110227161271164</v>
      </c>
      <c r="L16">
        <f t="shared" si="6"/>
        <v>2.5774627744990481</v>
      </c>
      <c r="M16">
        <f t="shared" si="6"/>
        <v>3.3117617951681302</v>
      </c>
      <c r="N16">
        <f t="shared" si="6"/>
        <v>4.2459938289442984</v>
      </c>
      <c r="O16">
        <f t="shared" si="6"/>
        <v>5.4413394378061097</v>
      </c>
      <c r="P16">
        <f t="shared" si="6"/>
        <v>6.9522169307710557</v>
      </c>
      <c r="Q16">
        <f t="shared" si="6"/>
        <v>8.8596952993828122</v>
      </c>
      <c r="R16">
        <f t="shared" si="6"/>
        <v>11.271561159162658</v>
      </c>
      <c r="S16">
        <f t="shared" si="6"/>
        <v>14.266951121312401</v>
      </c>
      <c r="T16">
        <f t="shared" si="6"/>
        <v>17.955852357558296</v>
      </c>
      <c r="U16">
        <f t="shared" si="6"/>
        <v>22.633516537932657</v>
      </c>
      <c r="V16">
        <f t="shared" si="6"/>
        <v>28.336631456848266</v>
      </c>
      <c r="W16">
        <f t="shared" si="6"/>
        <v>35.255034616507714</v>
      </c>
      <c r="X16">
        <f t="shared" si="6"/>
        <v>43.571310443468448</v>
      </c>
      <c r="Y16">
        <f t="shared" si="6"/>
        <v>53.390969304217293</v>
      </c>
      <c r="Z16">
        <f t="shared" si="6"/>
        <v>64.588875610568451</v>
      </c>
      <c r="AA16">
        <f t="shared" si="6"/>
        <v>77.350480325665387</v>
      </c>
      <c r="AB16" s="43">
        <f t="shared" si="6"/>
        <v>91.411582197915607</v>
      </c>
      <c r="AC16" s="44">
        <f t="shared" si="6"/>
        <v>106.68388091242173</v>
      </c>
      <c r="AD16" s="44">
        <f t="shared" si="6"/>
        <v>121.18108472829159</v>
      </c>
      <c r="AE16" s="44">
        <f t="shared" si="6"/>
        <v>133.12811396185128</v>
      </c>
      <c r="AF16" s="45">
        <f t="shared" si="6"/>
        <v>147.33517940083459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0.5475805346314655</v>
      </c>
      <c r="G17" s="6">
        <f>F17+G16</f>
        <v>1.262482788770753</v>
      </c>
      <c r="H17" s="6">
        <f t="shared" ref="H17" si="7">G17+H16</f>
        <v>2.1904318333969082</v>
      </c>
      <c r="I17" s="6">
        <f t="shared" ref="I17" si="8">H17+I16</f>
        <v>3.3926061040631312</v>
      </c>
      <c r="J17" s="6">
        <f t="shared" ref="J17" si="9">I17+J16</f>
        <v>4.9461903275821761</v>
      </c>
      <c r="K17" s="6">
        <f t="shared" ref="K17" si="10">J17+K16</f>
        <v>6.9572130437092925</v>
      </c>
      <c r="L17" s="6">
        <f t="shared" ref="L17" si="11">K17+L16</f>
        <v>9.5346758182083402</v>
      </c>
      <c r="M17" s="6">
        <f t="shared" ref="M17" si="12">L17+M16</f>
        <v>12.846437613376469</v>
      </c>
      <c r="N17" s="6">
        <f t="shared" ref="N17" si="13">M17+N16</f>
        <v>17.092431442320766</v>
      </c>
      <c r="O17" s="6">
        <f t="shared" ref="O17" si="14">N17+O16</f>
        <v>22.533770880126877</v>
      </c>
      <c r="P17" s="6">
        <f t="shared" ref="P17" si="15">O17+P16</f>
        <v>29.485987810897932</v>
      </c>
      <c r="Q17" s="6">
        <f t="shared" ref="Q17" si="16">P17+Q16</f>
        <v>38.345683110280746</v>
      </c>
      <c r="R17" s="6">
        <f t="shared" ref="R17" si="17">Q17+R16</f>
        <v>49.617244269443404</v>
      </c>
      <c r="S17" s="6">
        <f t="shared" ref="S17" si="18">R17+S16</f>
        <v>63.884195390755806</v>
      </c>
      <c r="T17" s="6">
        <f t="shared" ref="T17" si="19">S17+T16</f>
        <v>81.840047748314106</v>
      </c>
      <c r="U17" s="6">
        <f t="shared" ref="U17" si="20">T17+U16</f>
        <v>104.47356428624676</v>
      </c>
      <c r="V17" s="6">
        <f t="shared" ref="V17" si="21">U17+V16</f>
        <v>132.81019574309502</v>
      </c>
      <c r="W17" s="6">
        <f t="shared" ref="W17" si="22">V17+W16</f>
        <v>168.06523035960274</v>
      </c>
      <c r="X17" s="6">
        <f t="shared" ref="X17" si="23">W17+X16</f>
        <v>211.63654080307117</v>
      </c>
      <c r="Y17" s="6">
        <f t="shared" ref="Y17" si="24">X17+Y16</f>
        <v>265.02751010728844</v>
      </c>
      <c r="Z17" s="6">
        <f t="shared" ref="Z17" si="25">Y17+Z16</f>
        <v>329.61638571785687</v>
      </c>
      <c r="AA17" s="6">
        <f t="shared" ref="AA17" si="26">Z17+AA16</f>
        <v>406.96686604352226</v>
      </c>
      <c r="AB17" s="49">
        <f t="shared" ref="AB17" si="27">AA17+AB16</f>
        <v>498.37844824143787</v>
      </c>
      <c r="AC17" s="50">
        <f t="shared" ref="AC17" si="28">AB17+AC16</f>
        <v>605.06232915385954</v>
      </c>
      <c r="AD17" s="50">
        <f t="shared" ref="AD17" si="29">AC17+AD16</f>
        <v>726.24341388215112</v>
      </c>
      <c r="AE17" s="50">
        <f t="shared" ref="AE17" si="30">AD17+AE16</f>
        <v>859.37152784400246</v>
      </c>
      <c r="AF17" s="51">
        <f t="shared" ref="AF17" si="31">AE17+AF16</f>
        <v>1006.706707244837</v>
      </c>
    </row>
    <row r="18" spans="1:32" x14ac:dyDescent="0.25">
      <c r="A18" s="16" t="s">
        <v>27</v>
      </c>
      <c r="B18" s="17">
        <f>AF17-$AF$3</f>
        <v>986.57575624483707</v>
      </c>
      <c r="C18" s="18">
        <f>((AF17-AA17)-($AF$3-$AA$3))</f>
        <v>588.71151620131479</v>
      </c>
      <c r="D18" s="4" t="s">
        <v>9</v>
      </c>
      <c r="E18" s="5">
        <f>SUM(F18:AA18)</f>
        <v>440737.94355393667</v>
      </c>
      <c r="F18">
        <f>(F3-F17)^2</f>
        <v>0.29694896061550402</v>
      </c>
      <c r="G18">
        <f t="shared" ref="G18:AF18" si="32">(G3-G17)^2</f>
        <v>1.5852723454990494</v>
      </c>
      <c r="H18">
        <f t="shared" si="32"/>
        <v>4.7800971714891043</v>
      </c>
      <c r="I18">
        <f>(I3-I17)^2</f>
        <v>11.478941104566212</v>
      </c>
      <c r="J18">
        <f t="shared" si="32"/>
        <v>24.413155661750949</v>
      </c>
      <c r="K18">
        <f t="shared" si="32"/>
        <v>48.317131465407428</v>
      </c>
      <c r="L18">
        <f t="shared" si="32"/>
        <v>90.774635231447064</v>
      </c>
      <c r="M18">
        <f t="shared" si="32"/>
        <v>164.83145541557428</v>
      </c>
      <c r="N18">
        <f t="shared" si="32"/>
        <v>291.86249080417758</v>
      </c>
      <c r="O18">
        <f t="shared" si="32"/>
        <v>507.29769690420022</v>
      </c>
      <c r="P18">
        <f t="shared" si="32"/>
        <v>868.72149564809615</v>
      </c>
      <c r="Q18">
        <f t="shared" si="32"/>
        <v>1469.0112926021</v>
      </c>
      <c r="R18">
        <f t="shared" si="32"/>
        <v>2457.7048443749809</v>
      </c>
      <c r="S18">
        <f t="shared" si="32"/>
        <v>4058.9889967282825</v>
      </c>
      <c r="T18">
        <f t="shared" si="32"/>
        <v>6596.6961562384222</v>
      </c>
      <c r="U18">
        <f t="shared" si="32"/>
        <v>10484.884147313614</v>
      </c>
      <c r="V18">
        <f t="shared" si="32"/>
        <v>16587.860110638114</v>
      </c>
      <c r="W18">
        <f t="shared" si="32"/>
        <v>26677.017638440586</v>
      </c>
      <c r="X18">
        <f t="shared" si="32"/>
        <v>42321.97939196862</v>
      </c>
      <c r="Y18">
        <f t="shared" si="32"/>
        <v>66442.458124117969</v>
      </c>
      <c r="Z18">
        <f t="shared" si="32"/>
        <v>103331.03002539162</v>
      </c>
      <c r="AA18">
        <f t="shared" si="32"/>
        <v>158295.9535054095</v>
      </c>
      <c r="AB18" s="43">
        <f t="shared" si="32"/>
        <v>238079.32803492667</v>
      </c>
      <c r="AC18" s="44">
        <f t="shared" si="32"/>
        <v>351945.47132206021</v>
      </c>
      <c r="AD18" s="44">
        <f t="shared" si="32"/>
        <v>508736.82889126515</v>
      </c>
      <c r="AE18" s="44">
        <f t="shared" si="32"/>
        <v>712530.83695372392</v>
      </c>
      <c r="AF18" s="45">
        <f t="shared" si="32"/>
        <v>973331.72281007213</v>
      </c>
    </row>
    <row r="19" spans="1:32" ht="15.75" thickBot="1" x14ac:dyDescent="0.3">
      <c r="A19" s="19" t="s">
        <v>30</v>
      </c>
      <c r="B19" s="20">
        <f>(B18/$AF$3)*100</f>
        <v>4900.7906096678544</v>
      </c>
      <c r="C19" s="21">
        <f>((C18)/($AF$3-$AA$3))*100</f>
        <v>5338.177068605748</v>
      </c>
      <c r="D19" s="4" t="s">
        <v>10</v>
      </c>
      <c r="E19" s="5">
        <f>SUM(F19:AA19)</f>
        <v>1920.8748663825613</v>
      </c>
      <c r="F19">
        <f>SQRT(F18)</f>
        <v>0.5449302346314655</v>
      </c>
      <c r="G19">
        <f t="shared" ref="G19" si="33">SQRT(G18)</f>
        <v>1.259075988770753</v>
      </c>
      <c r="H19">
        <f t="shared" ref="H19" si="34">SQRT(H18)</f>
        <v>2.1863433333969082</v>
      </c>
      <c r="I19">
        <f t="shared" ref="I19" si="35">SQRT(I18)</f>
        <v>3.3880586040631311</v>
      </c>
      <c r="J19">
        <f t="shared" ref="J19" si="36">SQRT(J18)</f>
        <v>4.9409670775821759</v>
      </c>
      <c r="K19">
        <f t="shared" ref="K19" si="37">SQRT(K18)</f>
        <v>6.9510525437092925</v>
      </c>
      <c r="L19">
        <f t="shared" ref="L19" si="38">SQRT(L18)</f>
        <v>9.5275723682083395</v>
      </c>
      <c r="M19">
        <f t="shared" ref="M19" si="39">SQRT(M18)</f>
        <v>12.83867031337647</v>
      </c>
      <c r="N19">
        <f t="shared" ref="N19" si="40">SQRT(N18)</f>
        <v>17.083983458320766</v>
      </c>
      <c r="O19">
        <f t="shared" ref="O19" si="41">SQRT(O18)</f>
        <v>22.523270120126877</v>
      </c>
      <c r="P19">
        <f t="shared" ref="P19" si="42">SQRT(P18)</f>
        <v>29.474081760897931</v>
      </c>
      <c r="Q19">
        <f t="shared" ref="Q19" si="43">SQRT(Q18)</f>
        <v>38.327683110280745</v>
      </c>
      <c r="R19">
        <f t="shared" ref="R19" si="44">SQRT(R18)</f>
        <v>49.575244269443402</v>
      </c>
      <c r="S19">
        <f t="shared" ref="S19" si="45">SQRT(S18)</f>
        <v>63.710195390755807</v>
      </c>
      <c r="T19">
        <f t="shared" ref="T19" si="46">SQRT(T18)</f>
        <v>81.220047748314101</v>
      </c>
      <c r="U19">
        <f t="shared" ref="U19" si="47">SQRT(U18)</f>
        <v>102.39572328624675</v>
      </c>
      <c r="V19">
        <f t="shared" ref="V19" si="48">SQRT(V18)</f>
        <v>128.79386674309501</v>
      </c>
      <c r="W19">
        <f t="shared" ref="W19" si="49">SQRT(W18)</f>
        <v>163.33100635960272</v>
      </c>
      <c r="X19">
        <f t="shared" ref="X19" si="50">SQRT(X18)</f>
        <v>205.72306480307117</v>
      </c>
      <c r="Y19">
        <f t="shared" ref="Y19" si="51">SQRT(Y18)</f>
        <v>257.76434610728842</v>
      </c>
      <c r="Z19">
        <f t="shared" ref="Z19" si="52">SQRT(Z18)</f>
        <v>321.45144271785688</v>
      </c>
      <c r="AA19">
        <f t="shared" ref="AA19" si="53">SQRT(AA18)</f>
        <v>397.86424004352227</v>
      </c>
      <c r="AB19" s="43">
        <f t="shared" ref="AB19" si="54">SQRT(AB18)</f>
        <v>487.93373324143789</v>
      </c>
      <c r="AC19" s="44">
        <f t="shared" ref="AC19" si="55">SQRT(AC18)</f>
        <v>593.24992315385953</v>
      </c>
      <c r="AD19" s="44">
        <f t="shared" ref="AD19" si="56">SQRT(AD18)</f>
        <v>713.25789788215116</v>
      </c>
      <c r="AE19" s="44">
        <f t="shared" ref="AE19" si="57">SQRT(AE18)</f>
        <v>844.11541684400243</v>
      </c>
      <c r="AF19" s="45">
        <f t="shared" ref="AF19" si="58">SQRT(AF18)</f>
        <v>986.57575624483707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6.1029999999999895E-4</v>
      </c>
      <c r="G23" s="3">
        <f t="shared" ref="G23:AF23" si="59">G$3-F$3</f>
        <v>7.5650000000000023E-4</v>
      </c>
      <c r="H23" s="3">
        <f t="shared" si="59"/>
        <v>6.8169999999999993E-4</v>
      </c>
      <c r="I23" s="3">
        <f t="shared" si="59"/>
        <v>4.5900000000000021E-4</v>
      </c>
      <c r="J23" s="3">
        <f t="shared" si="59"/>
        <v>6.7574999999999927E-4</v>
      </c>
      <c r="K23" s="3">
        <f t="shared" si="59"/>
        <v>9.3725000000000058E-4</v>
      </c>
      <c r="L23" s="3">
        <f t="shared" si="59"/>
        <v>9.4294999999999969E-4</v>
      </c>
      <c r="M23" s="3">
        <f t="shared" si="59"/>
        <v>6.6385000000000142E-4</v>
      </c>
      <c r="N23" s="3">
        <f t="shared" si="59"/>
        <v>6.8068399999999911E-4</v>
      </c>
      <c r="O23" s="3">
        <f t="shared" si="59"/>
        <v>2.0527759999999992E-3</v>
      </c>
      <c r="P23" s="3">
        <f t="shared" si="59"/>
        <v>1.40529E-3</v>
      </c>
      <c r="Q23" s="3">
        <f t="shared" si="59"/>
        <v>6.093949999999999E-3</v>
      </c>
      <c r="R23" s="3">
        <f t="shared" si="59"/>
        <v>2.4000000000000004E-2</v>
      </c>
      <c r="S23" s="3">
        <f t="shared" si="59"/>
        <v>0.13199999999999998</v>
      </c>
      <c r="T23" s="3">
        <f t="shared" si="59"/>
        <v>0.44600000000000001</v>
      </c>
      <c r="U23" s="3">
        <f t="shared" si="59"/>
        <v>1.4578409999999997</v>
      </c>
      <c r="V23" s="3">
        <f t="shared" si="59"/>
        <v>1.938488</v>
      </c>
      <c r="W23" s="3">
        <f t="shared" si="59"/>
        <v>0.71789500000000039</v>
      </c>
      <c r="X23" s="3">
        <f t="shared" si="59"/>
        <v>1.179252</v>
      </c>
      <c r="Y23" s="3">
        <f t="shared" si="59"/>
        <v>1.3496879999999996</v>
      </c>
      <c r="Z23" s="3">
        <f t="shared" si="59"/>
        <v>0.90177900000000122</v>
      </c>
      <c r="AA23" s="3">
        <f t="shared" si="59"/>
        <v>0.93768299999999982</v>
      </c>
      <c r="AB23" s="46">
        <f t="shared" si="59"/>
        <v>1.3420889999999996</v>
      </c>
      <c r="AC23" s="47">
        <f t="shared" si="59"/>
        <v>1.3676909999999989</v>
      </c>
      <c r="AD23" s="47">
        <f t="shared" si="59"/>
        <v>1.1731100000000012</v>
      </c>
      <c r="AE23" s="47">
        <f t="shared" si="59"/>
        <v>2.2705950000000001</v>
      </c>
      <c r="AF23" s="48">
        <f t="shared" si="59"/>
        <v>4.874839999999999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3.7697358103783669</v>
      </c>
      <c r="G24">
        <f>$A24*($C24/($C24+F5))*F$4+($B24-$A24)*(F$25)-($B24/(($C24/($C24+F5))*F$4)*(F$25^2))</f>
        <v>4.8928688352189136</v>
      </c>
      <c r="H24">
        <f t="shared" ref="H24:AF24" si="60">$A24*($C24/($C24+G5))*G$4+($B24-$A24)*(G$25)-($B24/(($C24/($C24+G5))*G$4)*(G$25^2))</f>
        <v>5.4463097193068206</v>
      </c>
      <c r="I24">
        <f t="shared" si="60"/>
        <v>5.9142922433656473</v>
      </c>
      <c r="J24">
        <f t="shared" si="60"/>
        <v>6.3957430378156293</v>
      </c>
      <c r="K24">
        <f t="shared" si="60"/>
        <v>6.9826480806106996</v>
      </c>
      <c r="L24">
        <f t="shared" si="60"/>
        <v>7.4693855853159485</v>
      </c>
      <c r="M24">
        <f t="shared" si="60"/>
        <v>8.0796812789595833</v>
      </c>
      <c r="N24">
        <f t="shared" si="60"/>
        <v>8.752503405851165</v>
      </c>
      <c r="O24">
        <f t="shared" si="60"/>
        <v>9.5657608834174859</v>
      </c>
      <c r="P24">
        <f t="shared" si="60"/>
        <v>10.413477626977436</v>
      </c>
      <c r="Q24">
        <f t="shared" si="60"/>
        <v>11.293443929764761</v>
      </c>
      <c r="R24">
        <f t="shared" si="60"/>
        <v>12.309465368237722</v>
      </c>
      <c r="S24">
        <f t="shared" si="60"/>
        <v>13.133401201804034</v>
      </c>
      <c r="T24">
        <f t="shared" si="60"/>
        <v>13.655937472965089</v>
      </c>
      <c r="U24">
        <f t="shared" si="60"/>
        <v>14.955807928256332</v>
      </c>
      <c r="V24">
        <f t="shared" si="60"/>
        <v>16.186164384242041</v>
      </c>
      <c r="W24">
        <f t="shared" si="60"/>
        <v>17.56871316112343</v>
      </c>
      <c r="X24">
        <f t="shared" si="60"/>
        <v>19.161275129140659</v>
      </c>
      <c r="Y24">
        <f t="shared" si="60"/>
        <v>20.552891313927379</v>
      </c>
      <c r="Z24">
        <f t="shared" si="60"/>
        <v>21.778940457705232</v>
      </c>
      <c r="AA24">
        <f t="shared" si="60"/>
        <v>23.298183131404798</v>
      </c>
      <c r="AB24" s="43">
        <f t="shared" si="60"/>
        <v>24.887119997627106</v>
      </c>
      <c r="AC24" s="44">
        <f t="shared" si="60"/>
        <v>26.748040677103795</v>
      </c>
      <c r="AD24" s="44">
        <f t="shared" si="60"/>
        <v>28.269302300211759</v>
      </c>
      <c r="AE24" s="44">
        <f t="shared" si="60"/>
        <v>29.372191006357756</v>
      </c>
      <c r="AF24" s="45">
        <f t="shared" si="60"/>
        <v>31.652685659192944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3.771775810378367</v>
      </c>
      <c r="G25" s="6">
        <f t="shared" ref="G25:AF25" si="61">F$3+G24</f>
        <v>4.8955191352189136</v>
      </c>
      <c r="H25" s="6">
        <f t="shared" si="61"/>
        <v>5.4497165193068202</v>
      </c>
      <c r="I25" s="6">
        <f t="shared" si="61"/>
        <v>5.9183807433656472</v>
      </c>
      <c r="J25" s="6">
        <f t="shared" si="61"/>
        <v>6.4002905378156294</v>
      </c>
      <c r="K25" s="6">
        <f t="shared" si="61"/>
        <v>6.9878713306106999</v>
      </c>
      <c r="L25" s="6">
        <f t="shared" si="61"/>
        <v>7.4755460853159486</v>
      </c>
      <c r="M25" s="6">
        <f t="shared" si="61"/>
        <v>8.086784728959584</v>
      </c>
      <c r="N25" s="6">
        <f t="shared" si="61"/>
        <v>8.7602707058511644</v>
      </c>
      <c r="O25" s="6">
        <f t="shared" si="61"/>
        <v>9.5742088674174859</v>
      </c>
      <c r="P25" s="6">
        <f t="shared" si="61"/>
        <v>10.423978386977435</v>
      </c>
      <c r="Q25" s="6">
        <f t="shared" si="61"/>
        <v>11.305349979764761</v>
      </c>
      <c r="R25" s="6">
        <f t="shared" si="61"/>
        <v>12.327465368237723</v>
      </c>
      <c r="S25" s="6">
        <f t="shared" si="61"/>
        <v>13.175401201804034</v>
      </c>
      <c r="T25" s="6">
        <f t="shared" si="61"/>
        <v>13.829937472965089</v>
      </c>
      <c r="U25" s="6">
        <f t="shared" si="61"/>
        <v>15.575807928256332</v>
      </c>
      <c r="V25" s="6">
        <f t="shared" si="61"/>
        <v>18.26400538424204</v>
      </c>
      <c r="W25" s="6">
        <f t="shared" si="61"/>
        <v>21.585042161123429</v>
      </c>
      <c r="X25" s="6">
        <f t="shared" si="61"/>
        <v>23.89549912914066</v>
      </c>
      <c r="Y25" s="6">
        <f t="shared" si="61"/>
        <v>26.466367313927378</v>
      </c>
      <c r="Z25" s="6">
        <f t="shared" si="61"/>
        <v>29.042104457705232</v>
      </c>
      <c r="AA25" s="6">
        <f t="shared" si="61"/>
        <v>31.463126131404799</v>
      </c>
      <c r="AB25" s="49">
        <f t="shared" si="61"/>
        <v>33.989745997627111</v>
      </c>
      <c r="AC25" s="50">
        <f t="shared" si="61"/>
        <v>37.192755677103797</v>
      </c>
      <c r="AD25" s="50">
        <f t="shared" si="61"/>
        <v>40.081708300211758</v>
      </c>
      <c r="AE25" s="50">
        <f t="shared" si="61"/>
        <v>42.357707006357757</v>
      </c>
      <c r="AF25" s="51">
        <f t="shared" si="61"/>
        <v>46.908796659192944</v>
      </c>
    </row>
    <row r="26" spans="1:32" x14ac:dyDescent="0.25">
      <c r="A26" s="16" t="s">
        <v>27</v>
      </c>
      <c r="B26" s="17">
        <f>AF25-$AF$3</f>
        <v>26.777845659192945</v>
      </c>
      <c r="C26" s="18">
        <f>((AF25-AA25)-($AF$3-$AA$3))</f>
        <v>4.4173455277881466</v>
      </c>
      <c r="D26" s="4" t="s">
        <v>9</v>
      </c>
      <c r="E26" s="5">
        <f>SUM(F26:AA26)</f>
        <v>3508.9081385558684</v>
      </c>
      <c r="F26">
        <f>(F3-F25)^2</f>
        <v>14.206307112984986</v>
      </c>
      <c r="G26">
        <f t="shared" ref="G26:AF26" si="62">(G3-G25)^2</f>
        <v>23.932763100401054</v>
      </c>
      <c r="H26">
        <f t="shared" si="62"/>
        <v>29.654864524659523</v>
      </c>
      <c r="I26">
        <f t="shared" si="62"/>
        <v>34.973423630336647</v>
      </c>
      <c r="J26">
        <f t="shared" si="62"/>
        <v>40.896885615689548</v>
      </c>
      <c r="K26">
        <f t="shared" si="62"/>
        <v>48.74428612226675</v>
      </c>
      <c r="L26">
        <f t="shared" si="62"/>
        <v>55.777635397005035</v>
      </c>
      <c r="M26">
        <f t="shared" si="62"/>
        <v>65.270522617432732</v>
      </c>
      <c r="N26">
        <f t="shared" si="62"/>
        <v>76.594400954710324</v>
      </c>
      <c r="O26">
        <f t="shared" si="62"/>
        <v>91.464512763882965</v>
      </c>
      <c r="P26">
        <f t="shared" si="62"/>
        <v>108.41125035045074</v>
      </c>
      <c r="Q26">
        <f t="shared" si="62"/>
        <v>127.40426956569554</v>
      </c>
      <c r="R26">
        <f t="shared" si="62"/>
        <v>150.93265931416846</v>
      </c>
      <c r="S26">
        <f t="shared" si="62"/>
        <v>169.03643321027138</v>
      </c>
      <c r="T26">
        <f t="shared" si="62"/>
        <v>174.50244803964728</v>
      </c>
      <c r="U26">
        <f t="shared" si="62"/>
        <v>182.1951111963017</v>
      </c>
      <c r="V26">
        <f t="shared" si="62"/>
        <v>202.99628235008836</v>
      </c>
      <c r="W26">
        <f t="shared" si="62"/>
        <v>283.95007269924713</v>
      </c>
      <c r="X26">
        <f t="shared" si="62"/>
        <v>323.35315581694965</v>
      </c>
      <c r="Y26">
        <f t="shared" si="62"/>
        <v>368.76301751603148</v>
      </c>
      <c r="Z26">
        <f t="shared" si="62"/>
        <v>435.85587053109282</v>
      </c>
      <c r="AA26">
        <f t="shared" si="62"/>
        <v>499.99196612655402</v>
      </c>
      <c r="AB26" s="43">
        <f t="shared" si="62"/>
        <v>554.36848467922141</v>
      </c>
      <c r="AC26" s="44">
        <f t="shared" si="62"/>
        <v>644.16214973206286</v>
      </c>
      <c r="AD26" s="44">
        <f t="shared" si="62"/>
        <v>734.203637170055</v>
      </c>
      <c r="AE26" s="44">
        <f t="shared" si="62"/>
        <v>734.49650609182663</v>
      </c>
      <c r="AF26" s="45">
        <f t="shared" si="62"/>
        <v>717.05301814755842</v>
      </c>
    </row>
    <row r="27" spans="1:32" ht="15.75" thickBot="1" x14ac:dyDescent="0.3">
      <c r="A27" s="19" t="s">
        <v>30</v>
      </c>
      <c r="B27" s="20">
        <f>(B26/$AF$3)*100</f>
        <v>133.01828442775977</v>
      </c>
      <c r="C27" s="21">
        <f>((C26)/($AF$3-$AA$3))*100</f>
        <v>40.054546159894159</v>
      </c>
      <c r="D27" s="4" t="s">
        <v>10</v>
      </c>
      <c r="E27" s="5">
        <f>SUM(F27:AA27)</f>
        <v>252.47604398578912</v>
      </c>
      <c r="F27">
        <f>SQRT(F26)</f>
        <v>3.769125510378367</v>
      </c>
      <c r="G27">
        <f t="shared" ref="G27" si="63">SQRT(G26)</f>
        <v>4.892112335218914</v>
      </c>
      <c r="H27">
        <f t="shared" ref="H27" si="64">SQRT(H26)</f>
        <v>5.4456280193068203</v>
      </c>
      <c r="I27">
        <f t="shared" ref="I27" si="65">SQRT(I26)</f>
        <v>5.9138332433656471</v>
      </c>
      <c r="J27">
        <f t="shared" ref="J27" si="66">SQRT(J26)</f>
        <v>6.3950672878156292</v>
      </c>
      <c r="K27">
        <f t="shared" ref="K27" si="67">SQRT(K26)</f>
        <v>6.9817108306106999</v>
      </c>
      <c r="L27">
        <f t="shared" ref="L27" si="68">SQRT(L26)</f>
        <v>7.4684426353159488</v>
      </c>
      <c r="M27">
        <f t="shared" ref="M27" si="69">SQRT(M26)</f>
        <v>8.0790174289595846</v>
      </c>
      <c r="N27">
        <f t="shared" ref="N27" si="70">SQRT(N26)</f>
        <v>8.7518227218511644</v>
      </c>
      <c r="O27">
        <f t="shared" ref="O27" si="71">SQRT(O26)</f>
        <v>9.5637081074174866</v>
      </c>
      <c r="P27">
        <f t="shared" ref="P27" si="72">SQRT(P26)</f>
        <v>10.412072336977435</v>
      </c>
      <c r="Q27">
        <f t="shared" ref="Q27" si="73">SQRT(Q26)</f>
        <v>11.287349979764761</v>
      </c>
      <c r="R27">
        <f t="shared" ref="R27" si="74">SQRT(R26)</f>
        <v>12.285465368237723</v>
      </c>
      <c r="S27">
        <f t="shared" ref="S27" si="75">SQRT(S26)</f>
        <v>13.001401201804034</v>
      </c>
      <c r="T27">
        <f t="shared" ref="T27" si="76">SQRT(T26)</f>
        <v>13.209937472965089</v>
      </c>
      <c r="U27">
        <f t="shared" ref="U27" si="77">SQRT(U26)</f>
        <v>13.497966928256332</v>
      </c>
      <c r="V27">
        <f t="shared" ref="V27" si="78">SQRT(V26)</f>
        <v>14.247676384242041</v>
      </c>
      <c r="W27">
        <f t="shared" ref="W27" si="79">SQRT(W26)</f>
        <v>16.850818161123428</v>
      </c>
      <c r="X27">
        <f t="shared" ref="X27" si="80">SQRT(X26)</f>
        <v>17.982023129140661</v>
      </c>
      <c r="Y27">
        <f t="shared" ref="Y27" si="81">SQRT(Y26)</f>
        <v>19.203203313927379</v>
      </c>
      <c r="Z27">
        <f t="shared" ref="Z27" si="82">SQRT(Z26)</f>
        <v>20.877161457705231</v>
      </c>
      <c r="AA27">
        <f t="shared" ref="AA27" si="83">SQRT(AA26)</f>
        <v>22.360500131404798</v>
      </c>
      <c r="AB27" s="43">
        <f t="shared" ref="AB27" si="84">SQRT(AB26)</f>
        <v>23.545030997627109</v>
      </c>
      <c r="AC27" s="44">
        <f t="shared" ref="AC27" si="85">SQRT(AC26)</f>
        <v>25.380349677103798</v>
      </c>
      <c r="AD27" s="44">
        <f t="shared" ref="AD27" si="86">SQRT(AD26)</f>
        <v>27.096192300211758</v>
      </c>
      <c r="AE27" s="44">
        <f t="shared" ref="AE27" si="87">SQRT(AE26)</f>
        <v>27.101596006357756</v>
      </c>
      <c r="AF27" s="45">
        <f t="shared" ref="AF27" si="88">SQRT(AF26)</f>
        <v>26.777845659192945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10.273574457410021</v>
      </c>
      <c r="G34" s="12">
        <f t="shared" ref="G34:AF34" si="90">$E$3+$C33*(1/(1+EXP(-$A33*(G32-$B33))))</f>
        <v>13.320133128302958</v>
      </c>
      <c r="H34" s="12">
        <f t="shared" si="90"/>
        <v>17.262395785759008</v>
      </c>
      <c r="I34" s="12">
        <f t="shared" si="90"/>
        <v>22.358345568641305</v>
      </c>
      <c r="J34" s="12">
        <f t="shared" si="90"/>
        <v>28.936662842952206</v>
      </c>
      <c r="K34" s="12">
        <f t="shared" si="90"/>
        <v>37.413681443317174</v>
      </c>
      <c r="L34" s="12">
        <f t="shared" si="90"/>
        <v>48.312780461848384</v>
      </c>
      <c r="M34" s="12">
        <f t="shared" si="90"/>
        <v>62.285384583391135</v>
      </c>
      <c r="N34" s="12">
        <f t="shared" si="90"/>
        <v>80.13169947104295</v>
      </c>
      <c r="O34" s="12">
        <f t="shared" si="90"/>
        <v>102.81766979784523</v>
      </c>
      <c r="P34" s="12">
        <f t="shared" si="90"/>
        <v>131.48228879911829</v>
      </c>
      <c r="Q34" s="12">
        <f t="shared" si="90"/>
        <v>167.42635001542146</v>
      </c>
      <c r="R34" s="12">
        <f t="shared" si="90"/>
        <v>212.07046692942816</v>
      </c>
      <c r="S34" s="12">
        <f t="shared" si="90"/>
        <v>266.86791846177499</v>
      </c>
      <c r="T34" s="12">
        <f t="shared" si="90"/>
        <v>333.15894781735045</v>
      </c>
      <c r="U34" s="12">
        <f t="shared" si="90"/>
        <v>411.96094025327773</v>
      </c>
      <c r="V34" s="12">
        <f t="shared" si="90"/>
        <v>503.70668373191035</v>
      </c>
      <c r="W34" s="12">
        <f t="shared" si="90"/>
        <v>607.97080741816387</v>
      </c>
      <c r="X34" s="12">
        <f t="shared" si="90"/>
        <v>723.25531392706341</v>
      </c>
      <c r="Y34" s="12">
        <f t="shared" si="90"/>
        <v>846.92230501759502</v>
      </c>
      <c r="Z34" s="12">
        <f t="shared" si="90"/>
        <v>975.34518865968801</v>
      </c>
      <c r="AA34" s="12">
        <f t="shared" si="90"/>
        <v>1104.2899840689031</v>
      </c>
      <c r="AB34" s="52">
        <f t="shared" si="90"/>
        <v>1229.4540154549379</v>
      </c>
      <c r="AC34" s="53">
        <f t="shared" si="90"/>
        <v>1347.0231163267738</v>
      </c>
      <c r="AD34" s="53">
        <f t="shared" si="90"/>
        <v>1454.1003097112016</v>
      </c>
      <c r="AE34" s="53">
        <f t="shared" si="90"/>
        <v>1548.913968626611</v>
      </c>
      <c r="AF34" s="54">
        <f t="shared" si="90"/>
        <v>1630.7978319959109</v>
      </c>
    </row>
    <row r="35" spans="1:32" x14ac:dyDescent="0.25">
      <c r="A35" s="16" t="s">
        <v>27</v>
      </c>
      <c r="B35" s="17">
        <f>AF34-$AF$3</f>
        <v>1610.6668809959108</v>
      </c>
      <c r="C35" s="18">
        <f>((AF34-AA34)-($AF$3-$AA$3))</f>
        <v>515.47952292700779</v>
      </c>
      <c r="D35" s="4" t="s">
        <v>9</v>
      </c>
      <c r="E35" s="5">
        <f>SUM(F35:AA35)</f>
        <v>4434560.3384285113</v>
      </c>
      <c r="F35" s="3">
        <f>(F34-F$3)^2</f>
        <v>105.49188304726873</v>
      </c>
      <c r="G35" s="3">
        <f t="shared" ref="G35:AF35" si="91">(G34-G$3)^2</f>
        <v>177.33520010291716</v>
      </c>
      <c r="H35" s="3">
        <f t="shared" si="91"/>
        <v>297.84917036968238</v>
      </c>
      <c r="I35" s="3">
        <f t="shared" si="91"/>
        <v>499.69228809359169</v>
      </c>
      <c r="J35" s="3">
        <f t="shared" si="91"/>
        <v>837.02819692064247</v>
      </c>
      <c r="K35" s="3">
        <f t="shared" si="91"/>
        <v>1399.3226231247129</v>
      </c>
      <c r="L35" s="3">
        <f t="shared" si="91"/>
        <v>2333.4384315730172</v>
      </c>
      <c r="M35" s="3">
        <f t="shared" si="91"/>
        <v>3878.5016144965384</v>
      </c>
      <c r="N35" s="3">
        <f t="shared" si="91"/>
        <v>6419.73542885593</v>
      </c>
      <c r="O35" s="3">
        <f t="shared" si="91"/>
        <v>10569.314005576083</v>
      </c>
      <c r="P35" s="3">
        <f t="shared" si="91"/>
        <v>17284.461540199663</v>
      </c>
      <c r="Q35" s="3">
        <f t="shared" si="91"/>
        <v>28025.555654885862</v>
      </c>
      <c r="R35" s="3">
        <f t="shared" si="91"/>
        <v>44956.070788443612</v>
      </c>
      <c r="S35" s="3">
        <f t="shared" si="91"/>
        <v>71125.646144495899</v>
      </c>
      <c r="T35" s="3">
        <f t="shared" si="91"/>
        <v>110582.15181547053</v>
      </c>
      <c r="U35" s="3">
        <f t="shared" si="91"/>
        <v>168004.15505347235</v>
      </c>
      <c r="V35" s="3">
        <f t="shared" si="91"/>
        <v>249690.4506121024</v>
      </c>
      <c r="W35" s="3">
        <f t="shared" si="91"/>
        <v>363894.37557401933</v>
      </c>
      <c r="X35" s="3">
        <f t="shared" si="91"/>
        <v>514579.31244057737</v>
      </c>
      <c r="Y35" s="3">
        <f t="shared" si="91"/>
        <v>705027.47309440561</v>
      </c>
      <c r="Z35" s="3">
        <f t="shared" si="91"/>
        <v>935437.62759433442</v>
      </c>
      <c r="AA35" s="3">
        <f t="shared" si="91"/>
        <v>1199435.3492739436</v>
      </c>
      <c r="AB35" s="46">
        <f t="shared" si="91"/>
        <v>1485983.6745956368</v>
      </c>
      <c r="AC35" s="47">
        <f t="shared" si="91"/>
        <v>1782787.6409713279</v>
      </c>
      <c r="AD35" s="47">
        <f t="shared" si="91"/>
        <v>2076811.8486532792</v>
      </c>
      <c r="AE35" s="47">
        <f t="shared" si="91"/>
        <v>2352106.4242598466</v>
      </c>
      <c r="AF35" s="48">
        <f t="shared" si="91"/>
        <v>2594247.8015370956</v>
      </c>
    </row>
    <row r="36" spans="1:32" ht="15.75" thickBot="1" x14ac:dyDescent="0.3">
      <c r="A36" s="19" t="s">
        <v>30</v>
      </c>
      <c r="B36" s="20">
        <f>(B35/$AF$3)*100</f>
        <v>8000.9477992167913</v>
      </c>
      <c r="C36" s="21">
        <f>((C35)/($AF$3-$AA$3))*100</f>
        <v>4674.1415666205694</v>
      </c>
      <c r="D36" s="4" t="s">
        <v>10</v>
      </c>
      <c r="E36" s="5">
        <f>SUM(F36:AA36)</f>
        <v>6665.3711172462044</v>
      </c>
      <c r="F36">
        <f>SQRT(F35)</f>
        <v>10.27092415741002</v>
      </c>
      <c r="G36">
        <f t="shared" ref="G36:AF36" si="92">SQRT(G35)</f>
        <v>13.316726328302957</v>
      </c>
      <c r="H36">
        <f t="shared" si="92"/>
        <v>17.258307285759006</v>
      </c>
      <c r="I36">
        <f t="shared" si="92"/>
        <v>22.353798068641304</v>
      </c>
      <c r="J36">
        <f t="shared" si="92"/>
        <v>28.931439592952206</v>
      </c>
      <c r="K36">
        <f t="shared" si="92"/>
        <v>37.407520943317174</v>
      </c>
      <c r="L36">
        <f t="shared" si="92"/>
        <v>48.305677011848381</v>
      </c>
      <c r="M36">
        <f t="shared" si="92"/>
        <v>62.277617283391137</v>
      </c>
      <c r="N36">
        <f t="shared" si="92"/>
        <v>80.12325148704295</v>
      </c>
      <c r="O36">
        <f t="shared" si="92"/>
        <v>102.80716903784523</v>
      </c>
      <c r="P36">
        <f t="shared" si="92"/>
        <v>131.4703827491183</v>
      </c>
      <c r="Q36">
        <f t="shared" si="92"/>
        <v>167.40835001542146</v>
      </c>
      <c r="R36">
        <f t="shared" si="92"/>
        <v>212.02846692942816</v>
      </c>
      <c r="S36">
        <f t="shared" si="92"/>
        <v>266.69391846177501</v>
      </c>
      <c r="T36">
        <f t="shared" si="92"/>
        <v>332.53894781735045</v>
      </c>
      <c r="U36">
        <f t="shared" si="92"/>
        <v>409.88309925327775</v>
      </c>
      <c r="V36">
        <f t="shared" si="92"/>
        <v>499.69035473191036</v>
      </c>
      <c r="W36">
        <f t="shared" si="92"/>
        <v>603.23658341816383</v>
      </c>
      <c r="X36">
        <f t="shared" si="92"/>
        <v>717.34183792706347</v>
      </c>
      <c r="Y36">
        <f t="shared" si="92"/>
        <v>839.65914101759506</v>
      </c>
      <c r="Z36">
        <f t="shared" si="92"/>
        <v>967.18024565968801</v>
      </c>
      <c r="AA36">
        <f t="shared" si="92"/>
        <v>1095.187358068903</v>
      </c>
      <c r="AB36" s="43">
        <f t="shared" si="92"/>
        <v>1219.0093004549378</v>
      </c>
      <c r="AC36" s="44">
        <f t="shared" si="92"/>
        <v>1335.2107103267738</v>
      </c>
      <c r="AD36" s="44">
        <f t="shared" si="92"/>
        <v>1441.1147937112016</v>
      </c>
      <c r="AE36" s="44">
        <f t="shared" si="92"/>
        <v>1533.6578576266111</v>
      </c>
      <c r="AF36" s="45">
        <f t="shared" si="92"/>
        <v>1610.6668809959108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3.7676554936283395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17.725915203819007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52.564503511873028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102.52345105404441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9.9667567305578597</v>
      </c>
      <c r="G44" s="12">
        <f>$E$3+$C43*F4*(1/(1+EXP(-$A43*(G42-$B43))))</f>
        <v>12.96061437779591</v>
      </c>
      <c r="H44" s="12">
        <f t="shared" ref="H44:AF44" si="118">$E$3+$C43*G4*(1/(1+EXP(-$A43*(H42-$B43))))</f>
        <v>16.728269871424249</v>
      </c>
      <c r="I44" s="12">
        <f t="shared" si="118"/>
        <v>21.637415376936772</v>
      </c>
      <c r="J44" s="12">
        <f t="shared" si="118"/>
        <v>27.999709727071636</v>
      </c>
      <c r="K44" s="12">
        <f>$E$3+$C43*J4*(1/(1+EXP(-$A43*(K42-$B43))))</f>
        <v>36.683558217872026</v>
      </c>
      <c r="L44" s="12">
        <f t="shared" si="118"/>
        <v>46.712479171332028</v>
      </c>
      <c r="M44" s="12">
        <f t="shared" si="118"/>
        <v>60.542812735901201</v>
      </c>
      <c r="N44" s="12">
        <f t="shared" si="118"/>
        <v>78.268727939720208</v>
      </c>
      <c r="O44" s="12">
        <f t="shared" si="118"/>
        <v>102.04513164406644</v>
      </c>
      <c r="P44" s="12">
        <f t="shared" si="118"/>
        <v>131.73662598197203</v>
      </c>
      <c r="Q44" s="12">
        <f t="shared" si="118"/>
        <v>168.80487531733297</v>
      </c>
      <c r="R44" s="12">
        <f t="shared" si="118"/>
        <v>216.86235245231606</v>
      </c>
      <c r="S44" s="12">
        <f t="shared" si="118"/>
        <v>269.42685596418909</v>
      </c>
      <c r="T44" s="12">
        <f t="shared" si="118"/>
        <v>323.49233624351319</v>
      </c>
      <c r="U44" s="12">
        <f t="shared" si="118"/>
        <v>412.99170915671522</v>
      </c>
      <c r="V44" s="12">
        <f t="shared" si="118"/>
        <v>505.81477993282266</v>
      </c>
      <c r="W44" s="12">
        <f t="shared" si="118"/>
        <v>608.33823098686707</v>
      </c>
      <c r="X44" s="12">
        <f t="shared" si="118"/>
        <v>724.66178949177436</v>
      </c>
      <c r="Y44" s="12">
        <f t="shared" si="118"/>
        <v>850.28349916417187</v>
      </c>
      <c r="Z44" s="12">
        <f t="shared" si="118"/>
        <v>968.73521981339138</v>
      </c>
      <c r="AA44" s="12">
        <f t="shared" si="118"/>
        <v>1106.6577727252825</v>
      </c>
      <c r="AB44" s="52">
        <f t="shared" si="118"/>
        <v>1251.6119825365665</v>
      </c>
      <c r="AC44" s="53">
        <f t="shared" si="118"/>
        <v>1412.0880394378496</v>
      </c>
      <c r="AD44" s="53">
        <f t="shared" si="118"/>
        <v>1532.6718270532706</v>
      </c>
      <c r="AE44" s="53">
        <f t="shared" si="118"/>
        <v>1617.3833825636102</v>
      </c>
      <c r="AF44" s="54">
        <f t="shared" si="118"/>
        <v>1793.9836125091176</v>
      </c>
    </row>
    <row r="45" spans="1:32" x14ac:dyDescent="0.25">
      <c r="A45" s="16" t="s">
        <v>27</v>
      </c>
      <c r="B45" s="17">
        <f>AF44-$AF$3</f>
        <v>1773.8526615091175</v>
      </c>
      <c r="C45" s="18">
        <f>((AF44-AA44)-($AF$3-$AA$3))</f>
        <v>676.29751478383514</v>
      </c>
      <c r="D45" s="4" t="s">
        <v>9</v>
      </c>
      <c r="E45" s="5">
        <f>SUM(F45:AA45)</f>
        <v>4434715.1882174611</v>
      </c>
      <c r="F45" s="3">
        <f>(F44-F$3)^2</f>
        <v>99.28341695948447</v>
      </c>
      <c r="G45" s="3">
        <f t="shared" ref="G45" si="119">(G44-G$3)^2</f>
        <v>167.88922821409173</v>
      </c>
      <c r="H45" s="3">
        <f t="shared" ref="H45" si="120">(H44-H$3)^2</f>
        <v>279.69824254429381</v>
      </c>
      <c r="I45" s="3">
        <f t="shared" ref="I45" si="121">(I44-I$3)^2</f>
        <v>467.98097258100285</v>
      </c>
      <c r="J45" s="3">
        <f t="shared" ref="J45" si="122">(J44-J$3)^2</f>
        <v>783.69127311494674</v>
      </c>
      <c r="K45" s="3">
        <f t="shared" ref="K45" si="123">(K44-K$3)^2</f>
        <v>1345.2315033549642</v>
      </c>
      <c r="L45" s="3">
        <f t="shared" ref="L45" si="124">(L44-L$3)^2</f>
        <v>2181.392121270791</v>
      </c>
      <c r="M45" s="3">
        <f t="shared" ref="M45" si="125">(M44-M$3)^2</f>
        <v>3664.4917259266231</v>
      </c>
      <c r="N45" s="3">
        <f t="shared" ref="N45" si="126">(N44-N$3)^2</f>
        <v>6124.6714187477019</v>
      </c>
      <c r="O45" s="3">
        <f t="shared" ref="O45" si="127">(O44-O$3)^2</f>
        <v>10411.065899647687</v>
      </c>
      <c r="P45" s="3">
        <f t="shared" ref="P45" si="128">(P44-P$3)^2</f>
        <v>17351.401841156468</v>
      </c>
      <c r="Q45" s="3">
        <f t="shared" ref="Q45" si="129">(Q44-Q$3)^2</f>
        <v>28489.009279388905</v>
      </c>
      <c r="R45" s="3">
        <f t="shared" ref="R45" si="130">(R44-R$3)^2</f>
        <v>47011.065237546558</v>
      </c>
      <c r="S45" s="3">
        <f t="shared" ref="S45" si="131">(S44-S$3)^2</f>
        <v>72497.100444872369</v>
      </c>
      <c r="T45" s="3">
        <f t="shared" ref="T45" si="132">(T44-T$3)^2</f>
        <v>104246.54551134424</v>
      </c>
      <c r="U45" s="3">
        <f t="shared" ref="U45" si="133">(U44-U$3)^2</f>
        <v>168850.20704351435</v>
      </c>
      <c r="V45" s="3">
        <f t="shared" ref="V45" si="134">(V44-V$3)^2</f>
        <v>251801.68535858043</v>
      </c>
      <c r="W45" s="3">
        <f t="shared" ref="W45" si="135">(W44-W$3)^2</f>
        <v>364337.79725060181</v>
      </c>
      <c r="X45" s="3">
        <f t="shared" ref="X45" si="136">(X44-X$3)^2</f>
        <v>516599.13814727002</v>
      </c>
      <c r="Y45" s="3">
        <f t="shared" ref="Y45" si="137">(Y44-Y$3)^2</f>
        <v>710683.28550031269</v>
      </c>
      <c r="Z45" s="3">
        <f t="shared" ref="Z45" si="138">(Z44-Z$3)^2</f>
        <v>922695.2566973553</v>
      </c>
      <c r="AA45" s="3">
        <f t="shared" ref="AA45" si="139">(AA44-AA$3)^2</f>
        <v>1204627.3001031561</v>
      </c>
      <c r="AB45" s="46">
        <f t="shared" ref="AB45" si="140">(AB44-AB$3)^2</f>
        <v>1540496.1860041867</v>
      </c>
      <c r="AC45" s="47">
        <f t="shared" ref="AC45" si="141">(AC44-AC$3)^2</f>
        <v>1960771.849599771</v>
      </c>
      <c r="AD45" s="47">
        <f t="shared" ref="AD45" si="142">(AD44-AD$3)^2</f>
        <v>2309446.4840026982</v>
      </c>
      <c r="AE45" s="47">
        <f t="shared" ref="AE45" si="143">(AE44-AE$3)^2</f>
        <v>2566811.7942878581</v>
      </c>
      <c r="AF45" s="48">
        <f t="shared" ref="AF45" si="144">(AF44-AF$3)^2</f>
        <v>3146553.2647429798</v>
      </c>
    </row>
    <row r="46" spans="1:32" ht="15.75" thickBot="1" x14ac:dyDescent="0.3">
      <c r="A46" s="19" t="s">
        <v>30</v>
      </c>
      <c r="B46" s="20">
        <f>(B45/$AF$3)*100</f>
        <v>8811.5691181659404</v>
      </c>
      <c r="C46" s="21">
        <f>((C45)/($AF$3-$AA$3))*100</f>
        <v>6132.3683767374941</v>
      </c>
      <c r="D46" s="4" t="s">
        <v>10</v>
      </c>
      <c r="E46" s="5">
        <f>SUM(F46:AA46)</f>
        <v>6659.1531176290264</v>
      </c>
      <c r="F46">
        <f>SQRT(F45)</f>
        <v>9.9641064305578588</v>
      </c>
      <c r="G46">
        <f t="shared" ref="G46" si="145">SQRT(G45)</f>
        <v>12.957207577795909</v>
      </c>
      <c r="H46">
        <f t="shared" ref="H46" si="146">SQRT(H45)</f>
        <v>16.724181371424248</v>
      </c>
      <c r="I46">
        <f t="shared" ref="I46" si="147">SQRT(I45)</f>
        <v>21.632867876936771</v>
      </c>
      <c r="J46">
        <f t="shared" ref="J46" si="148">SQRT(J45)</f>
        <v>27.994486477071636</v>
      </c>
      <c r="K46">
        <f t="shared" ref="K46" si="149">SQRT(K45)</f>
        <v>36.677397717872026</v>
      </c>
      <c r="L46">
        <f t="shared" ref="L46" si="150">SQRT(L45)</f>
        <v>46.705375721332025</v>
      </c>
      <c r="M46">
        <f t="shared" ref="M46" si="151">SQRT(M45)</f>
        <v>60.535045435901203</v>
      </c>
      <c r="N46">
        <f t="shared" ref="N46" si="152">SQRT(N45)</f>
        <v>78.260279955720208</v>
      </c>
      <c r="O46">
        <f t="shared" ref="O46" si="153">SQRT(O45)</f>
        <v>102.03463088406644</v>
      </c>
      <c r="P46">
        <f t="shared" ref="P46" si="154">SQRT(P45)</f>
        <v>131.72471993197203</v>
      </c>
      <c r="Q46">
        <f t="shared" ref="Q46" si="155">SQRT(Q45)</f>
        <v>168.78687531733297</v>
      </c>
      <c r="R46">
        <f t="shared" ref="R46" si="156">SQRT(R45)</f>
        <v>216.82035245231606</v>
      </c>
      <c r="S46">
        <f t="shared" ref="S46" si="157">SQRT(S45)</f>
        <v>269.25285596418911</v>
      </c>
      <c r="T46">
        <f t="shared" ref="T46" si="158">SQRT(T45)</f>
        <v>322.87233624351319</v>
      </c>
      <c r="U46">
        <f t="shared" ref="U46" si="159">SQRT(U45)</f>
        <v>410.91386815671524</v>
      </c>
      <c r="V46">
        <f t="shared" ref="V46" si="160">SQRT(V45)</f>
        <v>501.79845093282267</v>
      </c>
      <c r="W46">
        <f t="shared" ref="W46" si="161">SQRT(W45)</f>
        <v>603.60400698686703</v>
      </c>
      <c r="X46">
        <f t="shared" ref="X46" si="162">SQRT(X45)</f>
        <v>718.74831349177441</v>
      </c>
      <c r="Y46">
        <f t="shared" ref="Y46" si="163">SQRT(Y45)</f>
        <v>843.02033516417191</v>
      </c>
      <c r="Z46">
        <f t="shared" ref="Z46" si="164">SQRT(Z45)</f>
        <v>960.57027681339139</v>
      </c>
      <c r="AA46">
        <f t="shared" ref="AA46" si="165">SQRT(AA45)</f>
        <v>1097.5551467252824</v>
      </c>
      <c r="AB46" s="43">
        <f t="shared" ref="AB46" si="166">SQRT(AB45)</f>
        <v>1241.1672675365664</v>
      </c>
      <c r="AC46" s="44">
        <f t="shared" ref="AC46" si="167">SQRT(AC45)</f>
        <v>1400.2756334378496</v>
      </c>
      <c r="AD46" s="44">
        <f t="shared" ref="AD46" si="168">SQRT(AD45)</f>
        <v>1519.6863110532706</v>
      </c>
      <c r="AE46" s="44">
        <f t="shared" ref="AE46" si="169">SQRT(AE45)</f>
        <v>1602.1272715636103</v>
      </c>
      <c r="AF46" s="45">
        <f t="shared" ref="AF46" si="170">SQRT(AF45)</f>
        <v>1773.8526615091175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4.7244433367460577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18.061010086658733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53.338186326371527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101.30213359705482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8.3121205600049102</v>
      </c>
      <c r="G54" s="12">
        <f t="shared" ref="G54:AF54" si="196">$E$3+($C53/($C53+F5))*F4*(1/(1+EXP(-$A53*(G52-$B53))))</f>
        <v>11.081534904627166</v>
      </c>
      <c r="H54" s="12">
        <f t="shared" si="196"/>
        <v>14.645250877016016</v>
      </c>
      <c r="I54" s="12">
        <f t="shared" si="196"/>
        <v>19.369694213762074</v>
      </c>
      <c r="J54" s="12">
        <f t="shared" si="196"/>
        <v>25.590766619776549</v>
      </c>
      <c r="K54" s="12">
        <f t="shared" si="196"/>
        <v>34.173636002395277</v>
      </c>
      <c r="L54" s="12">
        <f t="shared" si="196"/>
        <v>44.2746042270591</v>
      </c>
      <c r="M54" s="12">
        <f t="shared" si="196"/>
        <v>58.268367030105786</v>
      </c>
      <c r="N54" s="12">
        <f t="shared" si="196"/>
        <v>76.329377116764519</v>
      </c>
      <c r="O54" s="12">
        <f t="shared" si="196"/>
        <v>100.61458470742195</v>
      </c>
      <c r="P54" s="12">
        <f t="shared" si="196"/>
        <v>131.01947946478177</v>
      </c>
      <c r="Q54" s="12">
        <f t="shared" si="196"/>
        <v>168.95024676938496</v>
      </c>
      <c r="R54" s="12">
        <f t="shared" si="196"/>
        <v>217.92624175716927</v>
      </c>
      <c r="S54" s="12">
        <f t="shared" si="196"/>
        <v>271.26442808354079</v>
      </c>
      <c r="T54" s="12">
        <f t="shared" si="196"/>
        <v>325.71592635331882</v>
      </c>
      <c r="U54" s="12">
        <f t="shared" si="196"/>
        <v>415.25492933976147</v>
      </c>
      <c r="V54" s="12">
        <f t="shared" si="196"/>
        <v>507.42661703638584</v>
      </c>
      <c r="W54" s="12">
        <f t="shared" si="196"/>
        <v>608.72875063344065</v>
      </c>
      <c r="X54" s="12">
        <f t="shared" si="196"/>
        <v>723.60798181073972</v>
      </c>
      <c r="Y54" s="12">
        <f t="shared" si="196"/>
        <v>848.23207744191029</v>
      </c>
      <c r="Z54" s="12">
        <f t="shared" si="196"/>
        <v>967.16834336083139</v>
      </c>
      <c r="AA54" s="12">
        <f t="shared" si="196"/>
        <v>1108.2306744525627</v>
      </c>
      <c r="AB54" s="52">
        <f t="shared" si="196"/>
        <v>1260.4157024418018</v>
      </c>
      <c r="AC54" s="53">
        <f t="shared" si="196"/>
        <v>1433.805823168778</v>
      </c>
      <c r="AD54" s="53">
        <f t="shared" si="196"/>
        <v>1573.2237159015999</v>
      </c>
      <c r="AE54" s="53">
        <f t="shared" si="196"/>
        <v>1682.294245634258</v>
      </c>
      <c r="AF54" s="54">
        <f t="shared" si="196"/>
        <v>1894.7486760660775</v>
      </c>
    </row>
    <row r="55" spans="1:32" x14ac:dyDescent="0.25">
      <c r="A55" s="16" t="s">
        <v>27</v>
      </c>
      <c r="B55" s="17">
        <f>AF54-$AF$3</f>
        <v>1874.6177250660774</v>
      </c>
      <c r="C55" s="18">
        <f>((AF54-AA54)-($AF$3-$AA$3))</f>
        <v>775.4896766135148</v>
      </c>
      <c r="D55" s="4" t="s">
        <v>9</v>
      </c>
      <c r="E55" s="5">
        <f>SUM(F55:AA55)</f>
        <v>4435285.8873146176</v>
      </c>
      <c r="F55" s="3">
        <f>(F54-F$3)^2</f>
        <v>69.047296001906048</v>
      </c>
      <c r="G55" s="3">
        <f t="shared" ref="G55" si="197">(G54-G$3)^2</f>
        <v>122.72492230253026</v>
      </c>
      <c r="H55" s="3">
        <f t="shared" ref="H55" si="198">(H54-H$3)^2</f>
        <v>214.36363575014929</v>
      </c>
      <c r="I55" s="3">
        <f t="shared" ref="I55" si="199">(I54-I$3)^2</f>
        <v>375.00890724553</v>
      </c>
      <c r="J55" s="3">
        <f t="shared" ref="J55" si="200">(J54-J$3)^2</f>
        <v>654.62002952671673</v>
      </c>
      <c r="K55" s="3">
        <f t="shared" ref="K55" si="201">(K54-K$3)^2</f>
        <v>1167.4163822067815</v>
      </c>
      <c r="L55" s="3">
        <f t="shared" ref="L55" si="202">(L54-L$3)^2</f>
        <v>1959.6116250469279</v>
      </c>
      <c r="M55" s="3">
        <f t="shared" ref="M55" si="203">(M54-M$3)^2</f>
        <v>3394.2974809116026</v>
      </c>
      <c r="N55" s="3">
        <f t="shared" ref="N55" si="204">(N54-N$3)^2</f>
        <v>5824.8842236884639</v>
      </c>
      <c r="O55" s="3">
        <f t="shared" ref="O55" si="205">(O54-O$3)^2</f>
        <v>10121.181706899924</v>
      </c>
      <c r="P55" s="3">
        <f t="shared" ref="P55" si="206">(P54-P$3)^2</f>
        <v>17162.984292029436</v>
      </c>
      <c r="Q55" s="3">
        <f t="shared" ref="Q55" si="207">(Q54-Q$3)^2</f>
        <v>28538.103998552375</v>
      </c>
      <c r="R55" s="3">
        <f t="shared" ref="R55" si="208">(R54-R$3)^2</f>
        <v>47473.542806096579</v>
      </c>
      <c r="S55" s="3">
        <f t="shared" ref="S55" si="209">(S54-S$3)^2</f>
        <v>73490.020198517421</v>
      </c>
      <c r="T55" s="3">
        <f t="shared" ref="T55" si="210">(T54-T$3)^2</f>
        <v>105687.36133152249</v>
      </c>
      <c r="U55" s="3">
        <f t="shared" ref="U55" si="211">(U54-U$3)^2</f>
        <v>170715.30632892306</v>
      </c>
      <c r="V55" s="3">
        <f t="shared" ref="V55" si="212">(V54-V$3)^2</f>
        <v>253421.91810087697</v>
      </c>
      <c r="W55" s="3">
        <f t="shared" ref="W55" si="213">(W54-W$3)^2</f>
        <v>364809.38820315403</v>
      </c>
      <c r="X55" s="3">
        <f t="shared" ref="X55" si="214">(X54-X$3)^2</f>
        <v>515085.40367092198</v>
      </c>
      <c r="Y55" s="3">
        <f t="shared" ref="Y55" si="215">(Y54-Y$3)^2</f>
        <v>707228.71337566723</v>
      </c>
      <c r="Z55" s="3">
        <f t="shared" ref="Z55" si="216">(Z54-Z$3)^2</f>
        <v>919687.5219036371</v>
      </c>
      <c r="AA55" s="3">
        <f t="shared" ref="AA55" si="217">(AA54-AA$3)^2</f>
        <v>1208082.4668951386</v>
      </c>
      <c r="AB55" s="46">
        <f t="shared" ref="AB55" si="218">(AB54-AB$3)^2</f>
        <v>1562427.469446233</v>
      </c>
      <c r="AC55" s="47">
        <f t="shared" ref="AC55" si="219">(AC54-AC$3)^2</f>
        <v>2022065.2784713383</v>
      </c>
      <c r="AD55" s="47">
        <f t="shared" ref="AD55" si="220">(AD54-AD$3)^2</f>
        <v>2434343.2404321851</v>
      </c>
      <c r="AE55" s="47">
        <f t="shared" ref="AE55" si="221">(AE54-AE$3)^2</f>
        <v>2779016.1423248667</v>
      </c>
      <c r="AF55" s="48">
        <f t="shared" ref="AF55" si="222">(AF54-AF$3)^2</f>
        <v>3514191.6151319151</v>
      </c>
    </row>
    <row r="56" spans="1:32" ht="15.75" thickBot="1" x14ac:dyDescent="0.3">
      <c r="A56" s="19" t="s">
        <v>30</v>
      </c>
      <c r="B56" s="20">
        <f>(B55/$AF$3)*100</f>
        <v>9312.1170731878374</v>
      </c>
      <c r="C56" s="21">
        <f>((C55)/($AF$3-$AA$3))*100</f>
        <v>7031.7992679170675</v>
      </c>
      <c r="D56" s="4" t="s">
        <v>10</v>
      </c>
      <c r="E56" s="5">
        <f>SUM(F56:AA56)</f>
        <v>6643.9872273687606</v>
      </c>
      <c r="F56">
        <f>SQRT(F55)</f>
        <v>8.3094702600049093</v>
      </c>
      <c r="G56">
        <f t="shared" ref="G56" si="223">SQRT(G55)</f>
        <v>11.078128104627165</v>
      </c>
      <c r="H56">
        <f t="shared" ref="H56" si="224">SQRT(H55)</f>
        <v>14.641162377016016</v>
      </c>
      <c r="I56">
        <f t="shared" ref="I56" si="225">SQRT(I55)</f>
        <v>19.365146713762073</v>
      </c>
      <c r="J56">
        <f t="shared" ref="J56" si="226">SQRT(J55)</f>
        <v>25.585543369776548</v>
      </c>
      <c r="K56">
        <f t="shared" ref="K56" si="227">SQRT(K55)</f>
        <v>34.167475502395277</v>
      </c>
      <c r="L56">
        <f t="shared" ref="L56" si="228">SQRT(L55)</f>
        <v>44.267500777059098</v>
      </c>
      <c r="M56">
        <f t="shared" ref="M56" si="229">SQRT(M55)</f>
        <v>58.260599730105788</v>
      </c>
      <c r="N56">
        <f t="shared" ref="N56" si="230">SQRT(N55)</f>
        <v>76.320929132764519</v>
      </c>
      <c r="O56">
        <f t="shared" ref="O56" si="231">SQRT(O55)</f>
        <v>100.60408394742196</v>
      </c>
      <c r="P56">
        <f t="shared" ref="P56" si="232">SQRT(P55)</f>
        <v>131.00757341478177</v>
      </c>
      <c r="Q56">
        <f t="shared" ref="Q56" si="233">SQRT(Q55)</f>
        <v>168.93224676938496</v>
      </c>
      <c r="R56">
        <f t="shared" ref="R56" si="234">SQRT(R55)</f>
        <v>217.88424175716926</v>
      </c>
      <c r="S56">
        <f t="shared" ref="S56" si="235">SQRT(S55)</f>
        <v>271.09042808354081</v>
      </c>
      <c r="T56">
        <f t="shared" ref="T56" si="236">SQRT(T55)</f>
        <v>325.09592635331882</v>
      </c>
      <c r="U56">
        <f t="shared" ref="U56" si="237">SQRT(U55)</f>
        <v>413.1770883397615</v>
      </c>
      <c r="V56">
        <f t="shared" ref="V56" si="238">SQRT(V55)</f>
        <v>503.41028803638585</v>
      </c>
      <c r="W56">
        <f t="shared" ref="W56" si="239">SQRT(W55)</f>
        <v>603.99452663344061</v>
      </c>
      <c r="X56">
        <f t="shared" ref="X56" si="240">SQRT(X55)</f>
        <v>717.69450581073977</v>
      </c>
      <c r="Y56">
        <f t="shared" ref="Y56" si="241">SQRT(Y55)</f>
        <v>840.96891344191033</v>
      </c>
      <c r="Z56">
        <f t="shared" ref="Z56" si="242">SQRT(Z55)</f>
        <v>959.00340036083139</v>
      </c>
      <c r="AA56">
        <f t="shared" ref="AA56" si="243">SQRT(AA55)</f>
        <v>1099.1280484525626</v>
      </c>
      <c r="AB56" s="43">
        <f t="shared" ref="AB56" si="244">SQRT(AB55)</f>
        <v>1249.9709874418018</v>
      </c>
      <c r="AC56" s="44">
        <f t="shared" ref="AC56" si="245">SQRT(AC55)</f>
        <v>1421.993417168778</v>
      </c>
      <c r="AD56" s="44">
        <f t="shared" ref="AD56" si="246">SQRT(AD55)</f>
        <v>1560.2381999016</v>
      </c>
      <c r="AE56" s="44">
        <f t="shared" ref="AE56" si="247">SQRT(AE55)</f>
        <v>1667.0381346342581</v>
      </c>
      <c r="AF56" s="45">
        <f t="shared" ref="AF56" si="248">SQRT(AF55)</f>
        <v>1874.6177250660774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3.0756529926533083</v>
      </c>
      <c r="G63">
        <f t="shared" ref="G63:AF63" si="274">$E$3+($C62)*(EXP(-EXP($A62-$B62*G61)))</f>
        <v>5.0263039553014899</v>
      </c>
      <c r="H63">
        <f t="shared" si="274"/>
        <v>7.9712770071443311</v>
      </c>
      <c r="I63">
        <f t="shared" si="274"/>
        <v>12.29010707250392</v>
      </c>
      <c r="J63">
        <f t="shared" si="274"/>
        <v>18.453270045670973</v>
      </c>
      <c r="K63">
        <f t="shared" si="274"/>
        <v>27.02595536559889</v>
      </c>
      <c r="L63">
        <f t="shared" si="274"/>
        <v>38.66680854753551</v>
      </c>
      <c r="M63">
        <f t="shared" si="274"/>
        <v>54.120959601672645</v>
      </c>
      <c r="N63">
        <f t="shared" si="274"/>
        <v>74.207115010396464</v>
      </c>
      <c r="O63">
        <f t="shared" si="274"/>
        <v>99.798999563868222</v>
      </c>
      <c r="P63">
        <f t="shared" si="274"/>
        <v>131.80192732391066</v>
      </c>
      <c r="Q63">
        <f t="shared" si="274"/>
        <v>171.12570052249058</v>
      </c>
      <c r="R63">
        <f t="shared" si="274"/>
        <v>218.65533670317046</v>
      </c>
      <c r="S63">
        <f t="shared" si="274"/>
        <v>275.2212816547725</v>
      </c>
      <c r="T63">
        <f t="shared" si="274"/>
        <v>341.57077236751297</v>
      </c>
      <c r="U63">
        <f t="shared" si="274"/>
        <v>418.34188225906581</v>
      </c>
      <c r="V63">
        <f t="shared" si="274"/>
        <v>506.04153623382183</v>
      </c>
      <c r="W63">
        <f t="shared" si="274"/>
        <v>605.02846038803773</v>
      </c>
      <c r="X63">
        <f t="shared" si="274"/>
        <v>715.50166809686812</v>
      </c>
      <c r="Y63">
        <f t="shared" si="274"/>
        <v>837.49471678266093</v>
      </c>
      <c r="Z63">
        <f t="shared" si="274"/>
        <v>970.87562840941837</v>
      </c>
      <c r="AA63">
        <f t="shared" si="274"/>
        <v>1115.3520745860665</v>
      </c>
      <c r="AB63" s="43">
        <f t="shared" si="274"/>
        <v>1270.481198547506</v>
      </c>
      <c r="AC63" s="44">
        <f t="shared" si="274"/>
        <v>1435.6832875441551</v>
      </c>
      <c r="AD63" s="44">
        <f t="shared" si="274"/>
        <v>1610.2584196418352</v>
      </c>
      <c r="AE63" s="44">
        <f t="shared" si="274"/>
        <v>1793.4051825569188</v>
      </c>
      <c r="AF63" s="45">
        <f t="shared" si="274"/>
        <v>1984.2405892345814</v>
      </c>
    </row>
    <row r="64" spans="1:32" x14ac:dyDescent="0.25">
      <c r="A64" s="16" t="s">
        <v>27</v>
      </c>
      <c r="B64" s="17">
        <f>AF63-$AF$3</f>
        <v>1964.1096382345813</v>
      </c>
      <c r="C64" s="18">
        <f>((AF63-AA63)-($AF$3-$AA$3))</f>
        <v>857.86018964851496</v>
      </c>
      <c r="D64" s="4" t="s">
        <v>9</v>
      </c>
      <c r="E64" s="5">
        <f>SUM(F64:AA64)</f>
        <v>4436599.9337900802</v>
      </c>
      <c r="F64" s="3">
        <f>(F63-F$3)^2</f>
        <v>9.4433455490544826</v>
      </c>
      <c r="G64" s="3">
        <f t="shared" ref="G64" si="275">(G63-G$3)^2</f>
        <v>25.229495832735804</v>
      </c>
      <c r="H64" s="3">
        <f t="shared" ref="H64" si="276">(H63-H$3)^2</f>
        <v>63.476092708372718</v>
      </c>
      <c r="I64" s="3">
        <f t="shared" ref="I64" si="277">(I63-I$3)^2</f>
        <v>150.93497400954271</v>
      </c>
      <c r="J64" s="3">
        <f t="shared" ref="J64" si="278">(J63-J$3)^2</f>
        <v>340.33043057526601</v>
      </c>
      <c r="K64" s="3">
        <f t="shared" ref="K64" si="279">(K63-K$3)^2</f>
        <v>730.06931457904409</v>
      </c>
      <c r="L64" s="3">
        <f t="shared" ref="L64" si="280">(L63-L$3)^2</f>
        <v>1494.5727982284129</v>
      </c>
      <c r="M64" s="3">
        <f t="shared" ref="M64" si="281">(M63-M$3)^2</f>
        <v>2928.237581077804</v>
      </c>
      <c r="N64" s="3">
        <f t="shared" ref="N64" si="282">(N63-N$3)^2</f>
        <v>5505.4421884940539</v>
      </c>
      <c r="O64" s="3">
        <f t="shared" ref="O64" si="283">(O63-O$3)^2</f>
        <v>9957.7444935296098</v>
      </c>
      <c r="P64" s="3">
        <f t="shared" ref="P64" si="284">(P63-P$3)^2</f>
        <v>17368.609707377826</v>
      </c>
      <c r="Q64" s="3">
        <f t="shared" ref="Q64" si="285">(Q63-Q$3)^2</f>
        <v>29277.845178094321</v>
      </c>
      <c r="R64" s="3">
        <f t="shared" ref="R64" si="286">(R63-R$3)^2</f>
        <v>47791.790984493775</v>
      </c>
      <c r="S64" s="3">
        <f t="shared" ref="S64" si="287">(S63-S$3)^2</f>
        <v>75651.00714567976</v>
      </c>
      <c r="T64" s="3">
        <f t="shared" ref="T64" si="288">(T63-T$3)^2</f>
        <v>116247.42917800364</v>
      </c>
      <c r="U64" s="3">
        <f t="shared" ref="U64" si="289">(U63-U$3)^2</f>
        <v>173275.75204532925</v>
      </c>
      <c r="V64" s="3">
        <f t="shared" ref="V64" si="290">(V63-V$3)^2</f>
        <v>252029.30869816177</v>
      </c>
      <c r="W64" s="3">
        <f t="shared" ref="W64" si="291">(W63-W$3)^2</f>
        <v>360353.17024069728</v>
      </c>
      <c r="X64" s="3">
        <f t="shared" ref="X64" si="292">(X63-X$3)^2</f>
        <v>503515.4023633019</v>
      </c>
      <c r="Y64" s="3">
        <f t="shared" ref="Y64" si="293">(Y63-Y$3)^2</f>
        <v>689284.43123590841</v>
      </c>
      <c r="Z64" s="3">
        <f t="shared" ref="Z64" si="294">(Z63-Z$3)^2</f>
        <v>926811.86380147212</v>
      </c>
      <c r="AA64" s="3">
        <f t="shared" ref="AA64" si="295">(AA63-AA$3)^2</f>
        <v>1223787.8424969758</v>
      </c>
      <c r="AB64" s="46">
        <f t="shared" ref="AB64" si="296">(AB63-AB$3)^2</f>
        <v>1587691.939870764</v>
      </c>
      <c r="AC64" s="47">
        <f t="shared" ref="AC64" si="297">(AC63-AC$3)^2</f>
        <v>2027408.2873093293</v>
      </c>
      <c r="AD64" s="47">
        <f t="shared" ref="AD64" si="298">(AD63-AD$3)^2</f>
        <v>2551280.7287084195</v>
      </c>
      <c r="AE64" s="47">
        <f t="shared" ref="AE64" si="299">(AE63-AE$3)^2</f>
        <v>3161814.1206787326</v>
      </c>
      <c r="AF64" s="48">
        <f t="shared" ref="AF64" si="300">(AF63-AF$3)^2</f>
        <v>3857726.6710059778</v>
      </c>
    </row>
    <row r="65" spans="1:32" ht="15.75" thickBot="1" x14ac:dyDescent="0.3">
      <c r="A65" s="19" t="s">
        <v>30</v>
      </c>
      <c r="B65" s="20">
        <f>(B64/$AF$3)*100</f>
        <v>9756.6659331423616</v>
      </c>
      <c r="C65" s="21">
        <f>((C64)/($AF$3-$AA$3))*100</f>
        <v>7778.6988472729545</v>
      </c>
      <c r="D65" s="4" t="s">
        <v>10</v>
      </c>
      <c r="E65" s="5">
        <f>SUM(F65:AA65)</f>
        <v>6605.4490290961412</v>
      </c>
      <c r="F65">
        <f>SQRT(F64)</f>
        <v>3.0730026926533083</v>
      </c>
      <c r="G65">
        <f t="shared" ref="G65" si="301">SQRT(G64)</f>
        <v>5.0228971553014903</v>
      </c>
      <c r="H65">
        <f t="shared" ref="H65" si="302">SQRT(H64)</f>
        <v>7.9671885071443311</v>
      </c>
      <c r="I65">
        <f t="shared" ref="I65" si="303">SQRT(I64)</f>
        <v>12.285559572503921</v>
      </c>
      <c r="J65">
        <f t="shared" ref="J65" si="304">SQRT(J64)</f>
        <v>18.448046795670972</v>
      </c>
      <c r="K65">
        <f t="shared" ref="K65" si="305">SQRT(K64)</f>
        <v>27.01979486559889</v>
      </c>
      <c r="L65">
        <f t="shared" ref="L65" si="306">SQRT(L64)</f>
        <v>38.659705097535507</v>
      </c>
      <c r="M65">
        <f t="shared" ref="M65" si="307">SQRT(M64)</f>
        <v>54.113192301672647</v>
      </c>
      <c r="N65">
        <f t="shared" ref="N65" si="308">SQRT(N64)</f>
        <v>74.198667026396464</v>
      </c>
      <c r="O65">
        <f t="shared" ref="O65" si="309">SQRT(O64)</f>
        <v>99.788498803868222</v>
      </c>
      <c r="P65">
        <f t="shared" ref="P65" si="310">SQRT(P64)</f>
        <v>131.79002127391067</v>
      </c>
      <c r="Q65">
        <f t="shared" ref="Q65" si="311">SQRT(Q64)</f>
        <v>171.10770052249057</v>
      </c>
      <c r="R65">
        <f t="shared" ref="R65" si="312">SQRT(R64)</f>
        <v>218.61333670317046</v>
      </c>
      <c r="S65">
        <f t="shared" ref="S65" si="313">SQRT(S64)</f>
        <v>275.04728165477252</v>
      </c>
      <c r="T65">
        <f t="shared" ref="T65" si="314">SQRT(T64)</f>
        <v>340.95077236751297</v>
      </c>
      <c r="U65">
        <f t="shared" ref="U65" si="315">SQRT(U64)</f>
        <v>416.26404125906583</v>
      </c>
      <c r="V65">
        <f t="shared" ref="V65" si="316">SQRT(V64)</f>
        <v>502.02520723382185</v>
      </c>
      <c r="W65">
        <f t="shared" ref="W65" si="317">SQRT(W64)</f>
        <v>600.29423638803769</v>
      </c>
      <c r="X65">
        <f t="shared" ref="X65" si="318">SQRT(X64)</f>
        <v>709.58819209686817</v>
      </c>
      <c r="Y65">
        <f t="shared" ref="Y65" si="319">SQRT(Y64)</f>
        <v>830.23155278266097</v>
      </c>
      <c r="Z65">
        <f t="shared" ref="Z65" si="320">SQRT(Z64)</f>
        <v>962.71068540941837</v>
      </c>
      <c r="AA65">
        <f t="shared" ref="AA65" si="321">SQRT(AA64)</f>
        <v>1106.2494485860664</v>
      </c>
      <c r="AB65" s="43">
        <f t="shared" ref="AB65" si="322">SQRT(AB64)</f>
        <v>1260.0364835475059</v>
      </c>
      <c r="AC65" s="44">
        <f t="shared" ref="AC65" si="323">SQRT(AC64)</f>
        <v>1423.8708815441551</v>
      </c>
      <c r="AD65" s="44">
        <f t="shared" ref="AD65" si="324">SQRT(AD64)</f>
        <v>1597.2729036418352</v>
      </c>
      <c r="AE65" s="44">
        <f t="shared" ref="AE65" si="325">SQRT(AE64)</f>
        <v>1778.1490715569189</v>
      </c>
      <c r="AF65" s="45">
        <f t="shared" ref="AF65" si="326">SQRT(AF64)</f>
        <v>1964.1096382345813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3.0683380132165992</v>
      </c>
      <c r="H72">
        <f t="shared" ref="H72" si="328">I73-H73</f>
        <v>4.4057930511737169</v>
      </c>
      <c r="I72">
        <f t="shared" ref="I72" si="329">J73-I73</f>
        <v>6.1698719826129835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53.762618180290332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98.494148461441057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272.11666980485029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3.6289718817343055</v>
      </c>
      <c r="G73">
        <f t="shared" ref="G73:AF73" si="352">$E$3+(F4*$C72)*(EXP(-EXP($A72-$B72*G71)))</f>
        <v>5.7548680317080914</v>
      </c>
      <c r="H73">
        <f t="shared" si="352"/>
        <v>8.8232060449246905</v>
      </c>
      <c r="I73">
        <f t="shared" si="352"/>
        <v>13.228999096098407</v>
      </c>
      <c r="J73">
        <f t="shared" si="352"/>
        <v>19.398871078711391</v>
      </c>
      <c r="K73">
        <f t="shared" si="352"/>
        <v>28.203781076289133</v>
      </c>
      <c r="L73">
        <f t="shared" si="352"/>
        <v>39.09654197486239</v>
      </c>
      <c r="M73">
        <f t="shared" si="352"/>
        <v>54.204284383028195</v>
      </c>
      <c r="N73">
        <f t="shared" si="352"/>
        <v>73.78422162242714</v>
      </c>
      <c r="O73">
        <f t="shared" si="352"/>
        <v>99.876478167129392</v>
      </c>
      <c r="P73">
        <f t="shared" si="352"/>
        <v>132.23161450081716</v>
      </c>
      <c r="Q73">
        <f t="shared" si="352"/>
        <v>171.96018712335669</v>
      </c>
      <c r="R73">
        <f t="shared" si="352"/>
        <v>222.28929586929334</v>
      </c>
      <c r="S73">
        <f t="shared" si="352"/>
        <v>276.05191404958367</v>
      </c>
      <c r="T73">
        <f t="shared" si="352"/>
        <v>329.77589550242271</v>
      </c>
      <c r="U73">
        <f t="shared" si="352"/>
        <v>417.79244849871435</v>
      </c>
      <c r="V73">
        <f t="shared" si="352"/>
        <v>507.44098921320273</v>
      </c>
      <c r="W73">
        <f t="shared" si="352"/>
        <v>605.93513767464378</v>
      </c>
      <c r="X73">
        <f t="shared" si="352"/>
        <v>718.67418302389615</v>
      </c>
      <c r="Y73">
        <f t="shared" si="352"/>
        <v>843.13913625709881</v>
      </c>
      <c r="Z73">
        <f t="shared" si="352"/>
        <v>965.48184616274932</v>
      </c>
      <c r="AA73">
        <f t="shared" si="352"/>
        <v>1115.0385867985963</v>
      </c>
      <c r="AB73" s="43">
        <f t="shared" si="352"/>
        <v>1282.6600947411698</v>
      </c>
      <c r="AC73" s="44">
        <f t="shared" si="352"/>
        <v>1480.5689228869758</v>
      </c>
      <c r="AD73" s="44">
        <f t="shared" si="352"/>
        <v>1653.0978033192305</v>
      </c>
      <c r="AE73" s="44">
        <f t="shared" si="352"/>
        <v>1803.0294918681668</v>
      </c>
      <c r="AF73" s="45">
        <f t="shared" si="352"/>
        <v>2075.1461616730171</v>
      </c>
    </row>
    <row r="74" spans="1:32" x14ac:dyDescent="0.25">
      <c r="A74" s="16" t="s">
        <v>27</v>
      </c>
      <c r="B74" s="17">
        <f>AF73-$AF$3</f>
        <v>2055.015210673017</v>
      </c>
      <c r="C74" s="18">
        <f>((AF73-AA73)-($AF$3-$AA$3))</f>
        <v>949.07924987442084</v>
      </c>
      <c r="D74" s="4" t="s">
        <v>9</v>
      </c>
      <c r="E74" s="5">
        <f>SUM(F74:AA74)</f>
        <v>4436207.7222241685</v>
      </c>
      <c r="F74" s="3">
        <f>(F73-F$3)^2</f>
        <v>13.150208214151995</v>
      </c>
      <c r="G74" s="3">
        <f t="shared" ref="G74" si="353">(G73-G$3)^2</f>
        <v>33.079306299841157</v>
      </c>
      <c r="H74" s="3">
        <f t="shared" ref="H74" si="354">(H73-H$3)^2</f>
        <v>77.776834271198496</v>
      </c>
      <c r="I74" s="3">
        <f t="shared" ref="I74" si="355">(I73-I$3)^2</f>
        <v>174.88612001754973</v>
      </c>
      <c r="J74" s="3">
        <f t="shared" ref="J74" si="356">(J73-J$3)^2</f>
        <v>376.11357610408203</v>
      </c>
      <c r="K74" s="3">
        <f t="shared" ref="K74" si="357">(K73-K$3)^2</f>
        <v>795.10580616436425</v>
      </c>
      <c r="L74" s="3">
        <f t="shared" ref="L74" si="358">(L73-L$3)^2</f>
        <v>1527.9842041889958</v>
      </c>
      <c r="M74" s="3">
        <f t="shared" ref="M74" si="359">(M73-M$3)^2</f>
        <v>2937.2624639309674</v>
      </c>
      <c r="N74" s="3">
        <f t="shared" ref="N74" si="360">(N73-N$3)^2</f>
        <v>5442.8647759484411</v>
      </c>
      <c r="O74" s="3">
        <f t="shared" ref="O74" si="361">(O73-O$3)^2</f>
        <v>9973.2134434812779</v>
      </c>
      <c r="P74" s="3">
        <f t="shared" ref="P74" si="362">(P73-P$3)^2</f>
        <v>17482.051302819091</v>
      </c>
      <c r="Q74" s="3">
        <f t="shared" ref="Q74" si="363">(Q73-Q$3)^2</f>
        <v>29564.115712763407</v>
      </c>
      <c r="R74" s="3">
        <f t="shared" ref="R74" si="364">(R73-R$3)^2</f>
        <v>49393.86052121321</v>
      </c>
      <c r="S74" s="3">
        <f t="shared" ref="S74" si="365">(S73-S$3)^2</f>
        <v>76108.623460349481</v>
      </c>
      <c r="T74" s="3">
        <f t="shared" ref="T74" si="366">(T73-T$3)^2</f>
        <v>108343.60354400182</v>
      </c>
      <c r="U74" s="3">
        <f t="shared" ref="U74" si="367">(U73-U$3)^2</f>
        <v>172818.63488781016</v>
      </c>
      <c r="V74" s="3">
        <f t="shared" ref="V74" si="368">(V73-V$3)^2</f>
        <v>253436.38851077863</v>
      </c>
      <c r="W74" s="3">
        <f t="shared" ref="W74" si="369">(W73-W$3)^2</f>
        <v>361442.53860322642</v>
      </c>
      <c r="X74" s="3">
        <f t="shared" ref="X74" si="370">(X73-X$3)^2</f>
        <v>508027.8254772044</v>
      </c>
      <c r="Y74" s="3">
        <f t="shared" ref="Y74" si="371">(Y73-Y$3)^2</f>
        <v>698688.64099675033</v>
      </c>
      <c r="Z74" s="3">
        <f t="shared" ref="Z74" si="372">(Z73-Z$3)^2</f>
        <v>916455.65308111673</v>
      </c>
      <c r="AA74" s="3">
        <f t="shared" ref="AA74" si="373">(AA73-AA$3)^2</f>
        <v>1223094.3493875139</v>
      </c>
      <c r="AB74" s="46">
        <f t="shared" ref="AB74" si="374">(AB73-AB$3)^2</f>
        <v>1618531.9724499688</v>
      </c>
      <c r="AC74" s="47">
        <f t="shared" ref="AC74" si="375">(AC73-AC$3)^2</f>
        <v>2157245.7058979613</v>
      </c>
      <c r="AD74" s="47">
        <f t="shared" ref="AD74" si="376">(AD73-AD$3)^2</f>
        <v>2689968.3150155181</v>
      </c>
      <c r="AE74" s="47">
        <f t="shared" ref="AE74" si="377">(AE73-AE$3)^2</f>
        <v>3196133.6613407959</v>
      </c>
      <c r="AF74" s="48">
        <f t="shared" ref="AF74" si="378">(AF73-AF$3)^2</f>
        <v>4223087.5160974646</v>
      </c>
    </row>
    <row r="75" spans="1:32" ht="15.75" thickBot="1" x14ac:dyDescent="0.3">
      <c r="A75" s="19" t="s">
        <v>30</v>
      </c>
      <c r="B75" s="20">
        <f>(B74/$AF$3)*100</f>
        <v>10208.237110472412</v>
      </c>
      <c r="C75" s="21">
        <f>((C74)/($AF$3-$AA$3))*100</f>
        <v>8605.8331602888102</v>
      </c>
      <c r="D75" s="4" t="s">
        <v>10</v>
      </c>
      <c r="E75" s="5">
        <f>SUM(F75:AA75)</f>
        <v>6609.6130526372881</v>
      </c>
      <c r="F75">
        <f>SQRT(F74)</f>
        <v>3.6263215817343055</v>
      </c>
      <c r="G75">
        <f t="shared" ref="G75" si="379">SQRT(G74)</f>
        <v>5.7514612317080918</v>
      </c>
      <c r="H75">
        <f t="shared" ref="H75" si="380">SQRT(H74)</f>
        <v>8.8191175449246906</v>
      </c>
      <c r="I75">
        <f t="shared" ref="I75" si="381">SQRT(I74)</f>
        <v>13.224451596098408</v>
      </c>
      <c r="J75">
        <f t="shared" ref="J75" si="382">SQRT(J74)</f>
        <v>19.393647828711391</v>
      </c>
      <c r="K75">
        <f t="shared" ref="K75" si="383">SQRT(K74)</f>
        <v>28.197620576289133</v>
      </c>
      <c r="L75">
        <f t="shared" ref="L75" si="384">SQRT(L74)</f>
        <v>39.089438524862388</v>
      </c>
      <c r="M75">
        <f t="shared" ref="M75" si="385">SQRT(M74)</f>
        <v>54.196517083028198</v>
      </c>
      <c r="N75">
        <f t="shared" ref="N75" si="386">SQRT(N74)</f>
        <v>73.77577363842714</v>
      </c>
      <c r="O75">
        <f t="shared" ref="O75" si="387">SQRT(O74)</f>
        <v>99.865977407129392</v>
      </c>
      <c r="P75">
        <f t="shared" ref="P75" si="388">SQRT(P74)</f>
        <v>132.21970845081717</v>
      </c>
      <c r="Q75">
        <f t="shared" ref="Q75" si="389">SQRT(Q74)</f>
        <v>171.94218712335669</v>
      </c>
      <c r="R75">
        <f t="shared" ref="R75" si="390">SQRT(R74)</f>
        <v>222.24729586929334</v>
      </c>
      <c r="S75">
        <f t="shared" ref="S75" si="391">SQRT(S74)</f>
        <v>275.87791404958369</v>
      </c>
      <c r="T75">
        <f t="shared" ref="T75" si="392">SQRT(T74)</f>
        <v>329.15589550242271</v>
      </c>
      <c r="U75">
        <f t="shared" ref="U75" si="393">SQRT(U74)</f>
        <v>415.71460749871437</v>
      </c>
      <c r="V75">
        <f t="shared" ref="V75" si="394">SQRT(V74)</f>
        <v>503.42466021320274</v>
      </c>
      <c r="W75">
        <f t="shared" ref="W75" si="395">SQRT(W74)</f>
        <v>601.20091367464374</v>
      </c>
      <c r="X75">
        <f t="shared" ref="X75" si="396">SQRT(X74)</f>
        <v>712.7607070238962</v>
      </c>
      <c r="Y75">
        <f t="shared" ref="Y75" si="397">SQRT(Y74)</f>
        <v>835.87597225709885</v>
      </c>
      <c r="Z75">
        <f t="shared" ref="Z75" si="398">SQRT(Z74)</f>
        <v>957.31690316274933</v>
      </c>
      <c r="AA75">
        <f t="shared" ref="AA75" si="399">SQRT(AA74)</f>
        <v>1105.9359607985962</v>
      </c>
      <c r="AB75" s="43">
        <f t="shared" ref="AB75" si="400">SQRT(AB74)</f>
        <v>1272.2153797411697</v>
      </c>
      <c r="AC75" s="44">
        <f t="shared" ref="AC75" si="401">SQRT(AC74)</f>
        <v>1468.7565168869758</v>
      </c>
      <c r="AD75" s="44">
        <f t="shared" ref="AD75" si="402">SQRT(AD74)</f>
        <v>1640.1122873192305</v>
      </c>
      <c r="AE75" s="44">
        <f t="shared" ref="AE75" si="403">SQRT(AE74)</f>
        <v>1787.7733808681669</v>
      </c>
      <c r="AF75" s="45">
        <f t="shared" ref="AF75" si="404">SQRT(AF74)</f>
        <v>2055.015210673017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3.0432763293987461</v>
      </c>
      <c r="H82">
        <f t="shared" ref="H82" si="406">I83-H83</f>
        <v>4.3881534514993739</v>
      </c>
      <c r="I82">
        <f t="shared" ref="I82" si="407">J83-I83</f>
        <v>6.1632393167336925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53.778822572547881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98.444572139634658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273.24413957996967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3.4764468390269205</v>
      </c>
      <c r="G83">
        <f>$E$3+($C82/($C82+F5))*F4*(EXP(-EXP($A82-$B82*G81)))</f>
        <v>5.5717540718253167</v>
      </c>
      <c r="H83">
        <f>$E$3+($C82/($C82+G5))*G4*(EXP(-EXP($A82-$B82*H81)))</f>
        <v>8.6150304012240628</v>
      </c>
      <c r="I83">
        <f t="shared" ref="I83:AF83" si="430">$E$3+($C82/($C82+H5))*H4*(EXP(-EXP($A82-$B82*I81)))</f>
        <v>13.003183852723437</v>
      </c>
      <c r="J83">
        <f t="shared" si="430"/>
        <v>19.166423169457129</v>
      </c>
      <c r="K83">
        <f t="shared" si="430"/>
        <v>27.975488853845608</v>
      </c>
      <c r="L83">
        <f t="shared" si="430"/>
        <v>38.89352301625857</v>
      </c>
      <c r="M83">
        <f t="shared" si="430"/>
        <v>54.036755320004929</v>
      </c>
      <c r="N83">
        <f t="shared" si="430"/>
        <v>73.664283477618724</v>
      </c>
      <c r="O83">
        <f t="shared" si="430"/>
        <v>99.810821978906716</v>
      </c>
      <c r="P83">
        <f t="shared" si="430"/>
        <v>132.22270901633888</v>
      </c>
      <c r="Q83">
        <f t="shared" si="430"/>
        <v>172.00221623872045</v>
      </c>
      <c r="R83">
        <f t="shared" si="430"/>
        <v>222.36947451304934</v>
      </c>
      <c r="S83">
        <f t="shared" si="430"/>
        <v>276.14829708559722</v>
      </c>
      <c r="T83">
        <f t="shared" si="430"/>
        <v>329.86299348123475</v>
      </c>
      <c r="U83">
        <f t="shared" si="430"/>
        <v>417.85442697656129</v>
      </c>
      <c r="V83">
        <f t="shared" si="430"/>
        <v>507.45855843651606</v>
      </c>
      <c r="W83">
        <f t="shared" si="430"/>
        <v>605.90313057615072</v>
      </c>
      <c r="X83">
        <f t="shared" si="430"/>
        <v>718.60449547989242</v>
      </c>
      <c r="Y83">
        <f t="shared" si="430"/>
        <v>843.06593755275833</v>
      </c>
      <c r="Z83">
        <f t="shared" si="430"/>
        <v>965.46605514323721</v>
      </c>
      <c r="AA83">
        <f t="shared" si="430"/>
        <v>1115.1683705911501</v>
      </c>
      <c r="AB83" s="43">
        <f t="shared" si="430"/>
        <v>1283.0579643794983</v>
      </c>
      <c r="AC83" s="44">
        <f t="shared" si="430"/>
        <v>1481.3999598085657</v>
      </c>
      <c r="AD83" s="44">
        <f t="shared" si="430"/>
        <v>1654.5262330226656</v>
      </c>
      <c r="AE83" s="44">
        <f t="shared" si="430"/>
        <v>1805.2140928332678</v>
      </c>
      <c r="AF83" s="45">
        <f t="shared" si="430"/>
        <v>2078.4582324132375</v>
      </c>
    </row>
    <row r="84" spans="1:32" x14ac:dyDescent="0.25">
      <c r="A84" s="16" t="s">
        <v>27</v>
      </c>
      <c r="B84" s="17">
        <f>AF83-$AF$3</f>
        <v>2058.3272814132374</v>
      </c>
      <c r="C84" s="28">
        <f>((AF83-AA83)-($AF$3-$AA$3))</f>
        <v>952.26153682208746</v>
      </c>
      <c r="D84" s="4" t="s">
        <v>9</v>
      </c>
      <c r="E84" s="5">
        <f>SUM(F84:AA84)</f>
        <v>4436332.6455656188</v>
      </c>
      <c r="F84" s="3">
        <f>(F83-F$3)^2</f>
        <v>12.067262394555412</v>
      </c>
      <c r="G84" s="3">
        <f t="shared" ref="G84" si="431">(G83-G$3)^2</f>
        <v>31.006491339644452</v>
      </c>
      <c r="H84" s="3">
        <f t="shared" ref="H84" si="432">(H83-H$3)^2</f>
        <v>74.148320426256277</v>
      </c>
      <c r="I84" s="3">
        <f t="shared" ref="I84" si="433">(I83-I$3)^2</f>
        <v>168.96454703034325</v>
      </c>
      <c r="J84" s="3">
        <f t="shared" ref="J84" si="434">(J83-J$3)^2</f>
        <v>367.15158235340391</v>
      </c>
      <c r="K84" s="3">
        <f t="shared" ref="K84" si="435">(K83-K$3)^2</f>
        <v>782.28332856523184</v>
      </c>
      <c r="L84" s="3">
        <f t="shared" ref="L84" si="436">(L83-L$3)^2</f>
        <v>1512.1536266830972</v>
      </c>
      <c r="M84" s="3">
        <f t="shared" ref="M84" si="437">(M83-M$3)^2</f>
        <v>2919.1315464658364</v>
      </c>
      <c r="N84" s="3">
        <f t="shared" ref="N84" si="438">(N83-N$3)^2</f>
        <v>5425.1821022630238</v>
      </c>
      <c r="O84" s="3">
        <f t="shared" ref="O84" si="439">(O83-O$3)^2</f>
        <v>9960.1041153969618</v>
      </c>
      <c r="P84" s="3">
        <f t="shared" ref="P84" si="440">(P83-P$3)^2</f>
        <v>17479.696421004082</v>
      </c>
      <c r="Q84" s="3">
        <f t="shared" ref="Q84" si="441">(Q83-Q$3)^2</f>
        <v>29578.570635246953</v>
      </c>
      <c r="R84" s="3">
        <f t="shared" ref="R84" si="442">(R83-R$3)^2</f>
        <v>49429.505923350604</v>
      </c>
      <c r="S84" s="3">
        <f t="shared" ref="S84" si="443">(S83-S$3)^2</f>
        <v>76161.812651889486</v>
      </c>
      <c r="T84" s="3">
        <f t="shared" ref="T84" si="444">(T83-T$3)^2</f>
        <v>108400.94875648439</v>
      </c>
      <c r="U84" s="3">
        <f t="shared" ref="U84" si="445">(U83-U$3)^2</f>
        <v>172870.16944632487</v>
      </c>
      <c r="V84" s="3">
        <f t="shared" ref="V84" si="446">(V83-V$3)^2</f>
        <v>253454.07838000968</v>
      </c>
      <c r="W84" s="3">
        <f t="shared" ref="W84" si="447">(W83-W$3)^2</f>
        <v>361404.05423396459</v>
      </c>
      <c r="X84" s="3">
        <f t="shared" ref="X84" si="448">(X83-X$3)^2</f>
        <v>507928.4892472885</v>
      </c>
      <c r="Y84" s="3">
        <f t="shared" ref="Y84" si="449">(Y83-Y$3)^2</f>
        <v>698566.27627848345</v>
      </c>
      <c r="Z84" s="3">
        <f t="shared" ref="Z84" si="450">(Z83-Z$3)^2</f>
        <v>916425.41931067884</v>
      </c>
      <c r="AA84" s="3">
        <f t="shared" ref="AA84" si="451">(AA83-AA$3)^2</f>
        <v>1223381.4313579749</v>
      </c>
      <c r="AB84" s="46">
        <f t="shared" ref="AB84" si="452">(AB83-AB$3)^2</f>
        <v>1619544.4824962451</v>
      </c>
      <c r="AC84" s="47">
        <f t="shared" ref="AC84" si="453">(AC83-AC$3)^2</f>
        <v>2159687.5783090438</v>
      </c>
      <c r="AD84" s="47">
        <f t="shared" ref="AD84" si="454">(AD83-AD$3)^2</f>
        <v>2694655.9256432871</v>
      </c>
      <c r="AE84" s="47">
        <f t="shared" ref="AE84" si="455">(AE83-AE$3)^2</f>
        <v>3203949.5767286257</v>
      </c>
      <c r="AF84" s="48">
        <f t="shared" ref="AF84" si="456">(AF83-AF$3)^2</f>
        <v>4236711.1974100089</v>
      </c>
    </row>
    <row r="85" spans="1:32" ht="15.75" thickBot="1" x14ac:dyDescent="0.3">
      <c r="A85" s="19" t="s">
        <v>30</v>
      </c>
      <c r="B85" s="20">
        <f>(B84/$AF$3)*100</f>
        <v>10224.689739760617</v>
      </c>
      <c r="C85" s="29">
        <f>((C84)/($AF$3-$AA$3))*100</f>
        <v>8634.6887385172959</v>
      </c>
      <c r="D85" s="4" t="s">
        <v>10</v>
      </c>
      <c r="E85" s="5">
        <f>SUM(F85:AA85)</f>
        <v>6608.1419706780989</v>
      </c>
      <c r="F85">
        <f>SQRT(F84)</f>
        <v>3.4737965390269205</v>
      </c>
      <c r="G85">
        <f t="shared" ref="G85" si="457">SQRT(G84)</f>
        <v>5.5683472718253171</v>
      </c>
      <c r="H85">
        <f t="shared" ref="H85" si="458">SQRT(H84)</f>
        <v>8.6109419012240629</v>
      </c>
      <c r="I85">
        <f t="shared" ref="I85" si="459">SQRT(I84)</f>
        <v>12.998636352723437</v>
      </c>
      <c r="J85">
        <f t="shared" ref="J85" si="460">SQRT(J84)</f>
        <v>19.161199919457129</v>
      </c>
      <c r="K85">
        <f t="shared" ref="K85" si="461">SQRT(K84)</f>
        <v>27.969328353845608</v>
      </c>
      <c r="L85">
        <f t="shared" ref="L85" si="462">SQRT(L84)</f>
        <v>38.886419566258567</v>
      </c>
      <c r="M85">
        <f t="shared" ref="M85" si="463">SQRT(M84)</f>
        <v>54.028988020004931</v>
      </c>
      <c r="N85">
        <f t="shared" ref="N85" si="464">SQRT(N84)</f>
        <v>73.655835493618724</v>
      </c>
      <c r="O85">
        <f t="shared" ref="O85" si="465">SQRT(O84)</f>
        <v>99.800321218906717</v>
      </c>
      <c r="P85">
        <f t="shared" ref="P85" si="466">SQRT(P84)</f>
        <v>132.21080296633889</v>
      </c>
      <c r="Q85">
        <f t="shared" ref="Q85" si="467">SQRT(Q84)</f>
        <v>171.98421623872045</v>
      </c>
      <c r="R85">
        <f t="shared" ref="R85" si="468">SQRT(R84)</f>
        <v>222.32747451304934</v>
      </c>
      <c r="S85">
        <f t="shared" ref="S85" si="469">SQRT(S84)</f>
        <v>275.97429708559724</v>
      </c>
      <c r="T85">
        <f t="shared" ref="T85" si="470">SQRT(T84)</f>
        <v>329.24299348123475</v>
      </c>
      <c r="U85">
        <f t="shared" ref="U85" si="471">SQRT(U84)</f>
        <v>415.77658597656131</v>
      </c>
      <c r="V85">
        <f t="shared" ref="V85" si="472">SQRT(V84)</f>
        <v>503.44222943651607</v>
      </c>
      <c r="W85">
        <f t="shared" ref="W85" si="473">SQRT(W84)</f>
        <v>601.16890657615068</v>
      </c>
      <c r="X85">
        <f t="shared" ref="X85" si="474">SQRT(X84)</f>
        <v>712.69101947989247</v>
      </c>
      <c r="Y85">
        <f t="shared" ref="Y85" si="475">SQRT(Y84)</f>
        <v>835.80277355275837</v>
      </c>
      <c r="Z85">
        <f t="shared" ref="Z85" si="476">SQRT(Z84)</f>
        <v>957.30111214323722</v>
      </c>
      <c r="AA85">
        <f t="shared" ref="AA85" si="477">SQRT(AA84)</f>
        <v>1106.06574459115</v>
      </c>
      <c r="AB85" s="43">
        <f t="shared" ref="AB85" si="478">SQRT(AB84)</f>
        <v>1272.6132493794983</v>
      </c>
      <c r="AC85" s="44">
        <f t="shared" ref="AC85" si="479">SQRT(AC84)</f>
        <v>1469.5875538085656</v>
      </c>
      <c r="AD85" s="44">
        <f t="shared" ref="AD85" si="480">SQRT(AD84)</f>
        <v>1641.5407170226656</v>
      </c>
      <c r="AE85" s="44">
        <f t="shared" ref="AE85" si="481">SQRT(AE84)</f>
        <v>1789.9579818332679</v>
      </c>
      <c r="AF85" s="45">
        <f t="shared" ref="AF85" si="482">SQRT(AF84)</f>
        <v>2058.3272814132374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2.040000000000001E-3</v>
      </c>
      <c r="F3" s="7">
        <f>'Models check 1995-2017-2022'!F3</f>
        <v>2.6503E-3</v>
      </c>
      <c r="G3" s="7">
        <f>'Models check 1995-2017-2022'!G3</f>
        <v>3.4068000000000002E-3</v>
      </c>
      <c r="H3" s="7">
        <f>'Models check 1995-2017-2022'!H3</f>
        <v>4.0885000000000001E-3</v>
      </c>
      <c r="I3" s="7">
        <f>'Models check 1995-2017-2022'!I3</f>
        <v>4.5475000000000003E-3</v>
      </c>
      <c r="J3" s="7">
        <f>'Models check 1995-2017-2022'!J3</f>
        <v>5.2232499999999996E-3</v>
      </c>
      <c r="K3" s="7">
        <f>'Models check 1995-2017-2022'!K3</f>
        <v>6.1605000000000002E-3</v>
      </c>
      <c r="L3" s="7">
        <f>'Models check 1995-2017-2022'!L3</f>
        <v>7.1034499999999999E-3</v>
      </c>
      <c r="M3" s="7">
        <f>'Models check 1995-2017-2022'!M3</f>
        <v>7.7673000000000013E-3</v>
      </c>
      <c r="N3" s="7">
        <f>'Models check 1995-2017-2022'!N3</f>
        <v>8.4479840000000004E-3</v>
      </c>
      <c r="O3" s="7">
        <f>'Models check 1995-2017-2022'!O3</f>
        <v>1.050076E-2</v>
      </c>
      <c r="P3" s="7">
        <f>'Models check 1995-2017-2022'!P3</f>
        <v>1.190605E-2</v>
      </c>
      <c r="Q3" s="7">
        <f>'Models check 1995-2017-2022'!Q3</f>
        <v>1.7999999999999999E-2</v>
      </c>
      <c r="R3" s="7">
        <f>'Models check 1995-2017-2022'!R3</f>
        <v>4.2000000000000003E-2</v>
      </c>
      <c r="S3" s="7">
        <f>'Models check 1995-2017-2022'!S3</f>
        <v>0.17399999999999999</v>
      </c>
      <c r="T3" s="7">
        <f>'Models check 1995-2017-2022'!T3</f>
        <v>0.62</v>
      </c>
      <c r="U3" s="7">
        <f>'Models check 1995-2017-2022'!U3</f>
        <v>2.0778409999999998</v>
      </c>
      <c r="V3" s="7">
        <f>'Models check 1995-2017-2022'!V3</f>
        <v>4.0163289999999998</v>
      </c>
      <c r="W3" s="7">
        <f>'Models check 1995-2017-2022'!W3</f>
        <v>4.7342240000000002</v>
      </c>
      <c r="X3" s="7">
        <f>'Models check 1995-2017-2022'!X3</f>
        <v>5.9134760000000002</v>
      </c>
      <c r="Y3" s="7">
        <f>'Models check 1995-2017-2022'!Y3</f>
        <v>7.2631639999999997</v>
      </c>
      <c r="Z3" s="7">
        <f>'Models check 1995-2017-2022'!Z3</f>
        <v>8.1649430000000009</v>
      </c>
      <c r="AA3" s="7">
        <f>'Models check 1995-2017-2022'!AA3</f>
        <v>9.1026260000000008</v>
      </c>
      <c r="AB3" s="36">
        <f>'Models check 1995-2017-2022'!AB3</f>
        <v>10.444715</v>
      </c>
      <c r="AC3" s="7">
        <f>'Models check 1995-2017-2022'!AC3</f>
        <v>11.812405999999999</v>
      </c>
      <c r="AD3" s="7">
        <f>'Models check 1995-2017-2022'!AD3</f>
        <v>12.985516000000001</v>
      </c>
      <c r="AE3" s="7">
        <f>'Models check 1995-2017-2022'!AE3</f>
        <v>15.256111000000001</v>
      </c>
      <c r="AF3" s="37">
        <f>'Models check 1995-2017-2022'!AF3</f>
        <v>20.130951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6.1029999999999895E-4</v>
      </c>
      <c r="G8" s="3">
        <f t="shared" ref="G8:AF8" si="0">G$3-F$3</f>
        <v>7.5650000000000023E-4</v>
      </c>
      <c r="H8" s="3">
        <f t="shared" si="0"/>
        <v>6.8169999999999993E-4</v>
      </c>
      <c r="I8" s="3">
        <f t="shared" si="0"/>
        <v>4.5900000000000021E-4</v>
      </c>
      <c r="J8" s="3">
        <f t="shared" si="0"/>
        <v>6.7574999999999927E-4</v>
      </c>
      <c r="K8" s="3">
        <f t="shared" si="0"/>
        <v>9.3725000000000058E-4</v>
      </c>
      <c r="L8" s="3">
        <f t="shared" si="0"/>
        <v>9.4294999999999969E-4</v>
      </c>
      <c r="M8" s="3">
        <f t="shared" si="0"/>
        <v>6.6385000000000142E-4</v>
      </c>
      <c r="N8" s="3">
        <f t="shared" si="0"/>
        <v>6.8068399999999911E-4</v>
      </c>
      <c r="O8" s="3">
        <f t="shared" si="0"/>
        <v>2.0527759999999992E-3</v>
      </c>
      <c r="P8" s="3">
        <f t="shared" si="0"/>
        <v>1.40529E-3</v>
      </c>
      <c r="Q8" s="3">
        <f t="shared" si="0"/>
        <v>6.093949999999999E-3</v>
      </c>
      <c r="R8" s="3">
        <f t="shared" si="0"/>
        <v>2.4000000000000004E-2</v>
      </c>
      <c r="S8" s="3">
        <f t="shared" si="0"/>
        <v>0.13199999999999998</v>
      </c>
      <c r="T8" s="3">
        <f t="shared" si="0"/>
        <v>0.44600000000000001</v>
      </c>
      <c r="U8" s="3">
        <f t="shared" si="0"/>
        <v>1.4578409999999997</v>
      </c>
      <c r="V8" s="3">
        <f t="shared" si="0"/>
        <v>1.938488</v>
      </c>
      <c r="W8" s="3">
        <f t="shared" si="0"/>
        <v>0.71789500000000039</v>
      </c>
      <c r="X8" s="3">
        <f t="shared" si="0"/>
        <v>1.179252</v>
      </c>
      <c r="Y8" s="3">
        <f t="shared" si="0"/>
        <v>1.3496879999999996</v>
      </c>
      <c r="Z8" s="3">
        <f t="shared" si="0"/>
        <v>0.90177900000000122</v>
      </c>
      <c r="AA8" s="3">
        <f t="shared" si="0"/>
        <v>0.93768299999999982</v>
      </c>
      <c r="AB8" s="46">
        <f t="shared" si="0"/>
        <v>1.3420889999999996</v>
      </c>
      <c r="AC8" s="47">
        <f t="shared" si="0"/>
        <v>1.3676909999999989</v>
      </c>
      <c r="AD8" s="47">
        <f t="shared" si="0"/>
        <v>1.1731100000000012</v>
      </c>
      <c r="AE8" s="47">
        <f t="shared" si="0"/>
        <v>2.2705950000000001</v>
      </c>
      <c r="AF8" s="48">
        <f t="shared" si="0"/>
        <v>4.874839999999999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3.0301835957767511</v>
      </c>
      <c r="G9">
        <f>$A9*$C9+($B9-$A9)*F$10-($B9/$C9)*(F$10^2)</f>
        <v>3.6564951073190008</v>
      </c>
      <c r="H9">
        <f t="shared" ref="H9:AF9" si="1">$A9*$C9+($B9-$A9)*G$10-($B9/$C9)*(G$10^2)</f>
        <v>4.4109807849557026</v>
      </c>
      <c r="I9">
        <f t="shared" si="1"/>
        <v>5.3192868008062684</v>
      </c>
      <c r="J9">
        <f t="shared" si="1"/>
        <v>6.4119235378365396</v>
      </c>
      <c r="K9">
        <f t="shared" si="1"/>
        <v>7.7250651349033053</v>
      </c>
      <c r="L9">
        <f t="shared" si="1"/>
        <v>9.3014222040288779</v>
      </c>
      <c r="M9">
        <f t="shared" si="1"/>
        <v>11.191163715997158</v>
      </c>
      <c r="N9">
        <f t="shared" si="1"/>
        <v>13.452843711022185</v>
      </c>
      <c r="O9">
        <f t="shared" si="1"/>
        <v>16.154258788899959</v>
      </c>
      <c r="P9">
        <f t="shared" si="1"/>
        <v>19.373120275462746</v>
      </c>
      <c r="Q9">
        <f t="shared" si="1"/>
        <v>23.197367292710364</v>
      </c>
      <c r="R9">
        <f t="shared" si="1"/>
        <v>27.724870737887343</v>
      </c>
      <c r="S9">
        <f t="shared" si="1"/>
        <v>33.062181964827822</v>
      </c>
      <c r="T9">
        <f t="shared" si="1"/>
        <v>39.321865973977836</v>
      </c>
      <c r="U9">
        <f t="shared" si="1"/>
        <v>46.617836551639947</v>
      </c>
      <c r="V9">
        <f t="shared" si="1"/>
        <v>55.058001894200771</v>
      </c>
      <c r="W9">
        <f t="shared" si="1"/>
        <v>64.733475040355643</v>
      </c>
      <c r="X9">
        <f t="shared" si="1"/>
        <v>75.703672043286076</v>
      </c>
      <c r="Y9">
        <f t="shared" si="1"/>
        <v>87.976912041300295</v>
      </c>
      <c r="Z9">
        <f t="shared" si="1"/>
        <v>101.48677382767164</v>
      </c>
      <c r="AA9">
        <f t="shared" si="1"/>
        <v>116.06558063521504</v>
      </c>
      <c r="AB9" s="43">
        <f>$A9*$C9+($B9-$A9)*AA$10-($B9/$C9)*(AA$10^2)</f>
        <v>131.41804537962091</v>
      </c>
      <c r="AC9" s="44">
        <f t="shared" si="1"/>
        <v>147.10021110212847</v>
      </c>
      <c r="AD9" s="44">
        <f t="shared" si="1"/>
        <v>162.51095405879641</v>
      </c>
      <c r="AE9" s="44">
        <f t="shared" si="1"/>
        <v>176.90464006875064</v>
      </c>
      <c r="AF9" s="45">
        <f t="shared" si="1"/>
        <v>189.43280462593509</v>
      </c>
      <c r="AG9" s="45">
        <f t="shared" ref="AG9" si="2">$A9*$C9+($B9-$A9)*AF$10-($B9/$C9)*(AF$10^2)</f>
        <v>199.21869266222018</v>
      </c>
      <c r="AH9" s="45">
        <f t="shared" ref="AH9" si="3">$A9*$C9+($B9-$A9)*AG$10-($B9/$C9)*(AG$10^2)</f>
        <v>205.46060902846301</v>
      </c>
      <c r="AI9" s="45">
        <f t="shared" ref="AI9" si="4">$A9*$C9+($B9-$A9)*AH$10-($B9/$C9)*(AH$10^2)</f>
        <v>207.54948650292661</v>
      </c>
      <c r="AJ9" s="45">
        <f t="shared" ref="AJ9" si="5">$A9*$C9+($B9-$A9)*AI$10-($B9/$C9)*(AI$10^2)</f>
        <v>205.17634787200075</v>
      </c>
      <c r="AK9" s="45">
        <f t="shared" ref="AK9" si="6">$A9*$C9+($B9-$A9)*AJ$10-($B9/$C9)*(AJ$10^2)</f>
        <v>198.40140289684979</v>
      </c>
      <c r="AL9" s="45">
        <f t="shared" ref="AL9" si="7">$A9*$C9+($B9-$A9)*AK$10-($B9/$C9)*(AK$10^2)</f>
        <v>187.66239655949443</v>
      </c>
      <c r="AM9" s="45">
        <f t="shared" ref="AM9" si="8">$A9*$C9+($B9-$A9)*AL$10-($B9/$C9)*(AL$10^2)</f>
        <v>173.71546976906558</v>
      </c>
      <c r="AN9" s="69">
        <f t="shared" ref="AN9" si="9">$A9*$C9+($B9-$A9)*AM$10-($B9/$C9)*(AM$10^2)</f>
        <v>157.52176477379322</v>
      </c>
      <c r="AO9" s="45">
        <f t="shared" ref="AO9" si="10">$A9*$C9+($B9-$A9)*AN$10-($B9/$C9)*(AN$10^2)</f>
        <v>140.10871306448178</v>
      </c>
      <c r="AP9" s="45">
        <f t="shared" ref="AP9" si="11">$A9*$C9+($B9-$A9)*AO$10-($B9/$C9)*(AO$10^2)</f>
        <v>122.43957686902593</v>
      </c>
      <c r="AQ9" s="45">
        <f t="shared" ref="AQ9" si="12">$A9*$C9+($B9-$A9)*AP$10-($B9/$C9)*(AP$10^2)</f>
        <v>105.3174113566597</v>
      </c>
      <c r="AR9" s="45">
        <f t="shared" ref="AR9" si="13">$A9*$C9+($B9-$A9)*AQ$10-($B9/$C9)*(AQ$10^2)</f>
        <v>89.335104396921906</v>
      </c>
      <c r="AS9" s="45">
        <f t="shared" ref="AS9" si="14">$A9*$C9+($B9-$A9)*AR$10-($B9/$C9)*(AR$10^2)</f>
        <v>74.868691744752823</v>
      </c>
      <c r="AT9" s="45">
        <f t="shared" ref="AT9" si="15">$A9*$C9+($B9-$A9)*AS$10-($B9/$C9)*(AS$10^2)</f>
        <v>62.101911258096834</v>
      </c>
      <c r="AU9" s="45">
        <f t="shared" ref="AU9" si="16">$A9*$C9+($B9-$A9)*AT$10-($B9/$C9)*(AT$10^2)</f>
        <v>51.067270959686539</v>
      </c>
      <c r="AV9" s="45">
        <f t="shared" ref="AV9" si="17">$A9*$C9+($B9-$A9)*AU$10-($B9/$C9)*(AU$10^2)</f>
        <v>41.691071011108761</v>
      </c>
      <c r="AW9" s="45">
        <f t="shared" ref="AW9" si="18">$A9*$C9+($B9-$A9)*AV$10-($B9/$C9)*(AV$10^2)</f>
        <v>33.834128500400766</v>
      </c>
      <c r="AX9" s="69">
        <f t="shared" ref="AX9" si="19">$A9*$C9+($B9-$A9)*AW$10-($B9/$C9)*(AW$10^2)</f>
        <v>27.324229266453926</v>
      </c>
      <c r="AY9" s="45">
        <f t="shared" ref="AY9" si="20">$A9*$C9+($B9-$A9)*AX$10-($B9/$C9)*(AX$10^2)</f>
        <v>21.97947495633673</v>
      </c>
      <c r="AZ9" s="45">
        <f t="shared" ref="AZ9" si="21">$A9*$C9+($B9-$A9)*AY$10-($B9/$C9)*(AY$10^2)</f>
        <v>17.623503884028878</v>
      </c>
      <c r="BA9" s="45">
        <f t="shared" ref="BA9" si="22">$A9*$C9+($B9-$A9)*AZ$10-($B9/$C9)*(AZ$10^2)</f>
        <v>14.094311550719453</v>
      </c>
      <c r="BB9" s="45">
        <f t="shared" ref="BB9" si="23">$A9*$C9+($B9-$A9)*BA$10-($B9/$C9)*(BA$10^2)</f>
        <v>11.248476409281238</v>
      </c>
      <c r="BC9" s="45">
        <f t="shared" ref="BC9" si="24">$A9*$C9+($B9-$A9)*BB$10-($B9/$C9)*(BB$10^2)</f>
        <v>8.9623451200576483</v>
      </c>
      <c r="BD9" s="45">
        <f t="shared" ref="BD9" si="25">$A9*$C9+($B9-$A9)*BC$10-($B9/$C9)*(BC$10^2)</f>
        <v>7.1313716800193561</v>
      </c>
      <c r="BE9" s="45">
        <f t="shared" ref="BE9" si="26">$A9*$C9+($B9-$A9)*BD$10-($B9/$C9)*(BD$10^2)</f>
        <v>5.6684566221305204</v>
      </c>
      <c r="BF9" s="45">
        <f t="shared" ref="BF9" si="27">$A9*$C9+($B9-$A9)*BE$10-($B9/$C9)*(BE$10^2)</f>
        <v>4.5018462572662656</v>
      </c>
      <c r="BG9" s="45">
        <f t="shared" ref="BG9" si="28">$A9*$C9+($B9-$A9)*BF$10-($B9/$C9)*(BF$10^2)</f>
        <v>3.5729383338953085</v>
      </c>
      <c r="BH9" s="69">
        <f t="shared" ref="BH9" si="29">$A9*$C9+($B9-$A9)*BG$10-($B9/$C9)*(BG$10^2)</f>
        <v>2.8341917213690522</v>
      </c>
    </row>
    <row r="10" spans="1:60" ht="15.75" thickBot="1" x14ac:dyDescent="0.3">
      <c r="A10" s="13" t="s">
        <v>68</v>
      </c>
      <c r="B10" s="65">
        <f>AN10</f>
        <v>3113.0501469601272</v>
      </c>
      <c r="C10" s="74">
        <f>AN10/$AN$4</f>
        <v>9.3007683346228581E-2</v>
      </c>
      <c r="D10" s="4" t="s">
        <v>8</v>
      </c>
      <c r="F10" s="6">
        <f>E$3+F9</f>
        <v>3.0322235957767512</v>
      </c>
      <c r="G10" s="6">
        <f>F10+G9</f>
        <v>6.688718703095752</v>
      </c>
      <c r="H10" s="6">
        <f t="shared" ref="H10:AF10" si="30">G10+H9</f>
        <v>11.099699488051455</v>
      </c>
      <c r="I10" s="6">
        <f t="shared" si="30"/>
        <v>16.418986288857724</v>
      </c>
      <c r="J10" s="6">
        <f t="shared" si="30"/>
        <v>22.830909826694263</v>
      </c>
      <c r="K10" s="6">
        <f t="shared" si="30"/>
        <v>30.55597496159757</v>
      </c>
      <c r="L10" s="6">
        <f t="shared" si="30"/>
        <v>39.857397165626452</v>
      </c>
      <c r="M10" s="6">
        <f t="shared" si="30"/>
        <v>51.048560881623608</v>
      </c>
      <c r="N10" s="6">
        <f t="shared" si="30"/>
        <v>64.501404592645798</v>
      </c>
      <c r="O10" s="6">
        <f t="shared" si="30"/>
        <v>80.655663381545764</v>
      </c>
      <c r="P10" s="6">
        <f t="shared" si="30"/>
        <v>100.02878365700852</v>
      </c>
      <c r="Q10" s="6">
        <f t="shared" si="30"/>
        <v>123.22615094971889</v>
      </c>
      <c r="R10" s="6">
        <f t="shared" si="30"/>
        <v>150.95102168760621</v>
      </c>
      <c r="S10" s="6">
        <f t="shared" si="30"/>
        <v>184.01320365243404</v>
      </c>
      <c r="T10" s="6">
        <f t="shared" si="30"/>
        <v>223.33506962641189</v>
      </c>
      <c r="U10" s="6">
        <f t="shared" si="30"/>
        <v>269.95290617805182</v>
      </c>
      <c r="V10" s="6">
        <f t="shared" si="30"/>
        <v>325.01090807225262</v>
      </c>
      <c r="W10" s="6">
        <f t="shared" si="30"/>
        <v>389.74438311260826</v>
      </c>
      <c r="X10" s="6">
        <f t="shared" si="30"/>
        <v>465.44805515589434</v>
      </c>
      <c r="Y10" s="6">
        <f t="shared" si="30"/>
        <v>553.42496719719463</v>
      </c>
      <c r="Z10" s="6">
        <f t="shared" si="30"/>
        <v>654.91174102486627</v>
      </c>
      <c r="AA10" s="6">
        <f t="shared" si="30"/>
        <v>770.97732166008132</v>
      </c>
      <c r="AB10" s="49">
        <f t="shared" si="30"/>
        <v>902.39536703970225</v>
      </c>
      <c r="AC10" s="50">
        <f t="shared" si="30"/>
        <v>1049.4955781418307</v>
      </c>
      <c r="AD10" s="50">
        <f t="shared" si="30"/>
        <v>1212.0065322006271</v>
      </c>
      <c r="AE10" s="50">
        <f t="shared" si="30"/>
        <v>1388.9111722693779</v>
      </c>
      <c r="AF10" s="51">
        <f t="shared" si="30"/>
        <v>1578.3439768953131</v>
      </c>
      <c r="AG10" s="51">
        <f t="shared" ref="AG10" si="31">AF10+AG9</f>
        <v>1777.5626695575334</v>
      </c>
      <c r="AH10" s="51">
        <f t="shared" ref="AH10" si="32">AG10+AH9</f>
        <v>1983.0232785859964</v>
      </c>
      <c r="AI10" s="51">
        <f t="shared" ref="AI10" si="33">AH10+AI9</f>
        <v>2190.572765088923</v>
      </c>
      <c r="AJ10" s="51">
        <f t="shared" ref="AJ10" si="34">AI10+AJ9</f>
        <v>2395.7491129609239</v>
      </c>
      <c r="AK10" s="51">
        <f t="shared" ref="AK10" si="35">AJ10+AK9</f>
        <v>2594.1505158577738</v>
      </c>
      <c r="AL10" s="51">
        <f t="shared" ref="AL10" si="36">AK10+AL9</f>
        <v>2781.8129124172683</v>
      </c>
      <c r="AM10" s="51">
        <f t="shared" ref="AM10" si="37">AL10+AM9</f>
        <v>2955.5283821863341</v>
      </c>
      <c r="AN10" s="70">
        <f t="shared" ref="AN10" si="38">AM10+AN9</f>
        <v>3113.0501469601272</v>
      </c>
      <c r="AO10" s="51">
        <f t="shared" ref="AO10" si="39">AN10+AO9</f>
        <v>3253.1588600246091</v>
      </c>
      <c r="AP10" s="51">
        <f t="shared" ref="AP10" si="40">AO10+AP9</f>
        <v>3375.5984368936352</v>
      </c>
      <c r="AQ10" s="51">
        <f t="shared" ref="AQ10" si="41">AP10+AQ9</f>
        <v>3480.9158482502949</v>
      </c>
      <c r="AR10" s="51">
        <f t="shared" ref="AR10" si="42">AQ10+AR9</f>
        <v>3570.2509526472168</v>
      </c>
      <c r="AS10" s="51">
        <f t="shared" ref="AS10" si="43">AR10+AS9</f>
        <v>3645.1196443919698</v>
      </c>
      <c r="AT10" s="51">
        <f t="shared" ref="AT10" si="44">AS10+AT9</f>
        <v>3707.2215556500669</v>
      </c>
      <c r="AU10" s="51">
        <f t="shared" ref="AU10" si="45">AT10+AU9</f>
        <v>3758.2888266097534</v>
      </c>
      <c r="AV10" s="51">
        <f t="shared" ref="AV10" si="46">AU10+AV9</f>
        <v>3799.9798976208622</v>
      </c>
      <c r="AW10" s="51">
        <f t="shared" ref="AW10" si="47">AV10+AW9</f>
        <v>3833.8140261212629</v>
      </c>
      <c r="AX10" s="70">
        <f t="shared" ref="AX10" si="48">AW10+AX9</f>
        <v>3861.138255387717</v>
      </c>
      <c r="AY10" s="51">
        <f t="shared" ref="AY10" si="49">AX10+AY9</f>
        <v>3883.1177303440536</v>
      </c>
      <c r="AZ10" s="51">
        <f t="shared" ref="AZ10" si="50">AY10+AZ9</f>
        <v>3900.7412342280822</v>
      </c>
      <c r="BA10" s="51">
        <f t="shared" ref="BA10" si="51">AZ10+BA9</f>
        <v>3914.8355457788016</v>
      </c>
      <c r="BB10" s="51">
        <f t="shared" ref="BB10" si="52">BA10+BB9</f>
        <v>3926.0840221880826</v>
      </c>
      <c r="BC10" s="51">
        <f t="shared" ref="BC10" si="53">BB10+BC9</f>
        <v>3935.0463673081404</v>
      </c>
      <c r="BD10" s="51">
        <f t="shared" ref="BD10" si="54">BC10+BD9</f>
        <v>3942.1777389881599</v>
      </c>
      <c r="BE10" s="51">
        <f t="shared" ref="BE10" si="55">BD10+BE9</f>
        <v>3947.8461956102906</v>
      </c>
      <c r="BF10" s="51">
        <f t="shared" ref="BF10" si="56">BE10+BF9</f>
        <v>3952.3480418675567</v>
      </c>
      <c r="BG10" s="51">
        <f t="shared" ref="BG10" si="57">BF10+BG9</f>
        <v>3955.920980201452</v>
      </c>
      <c r="BH10" s="70">
        <f t="shared" ref="BH10" si="58">BG10+BH9</f>
        <v>3958.7551719228213</v>
      </c>
    </row>
    <row r="11" spans="1:60" ht="15.75" thickBot="1" x14ac:dyDescent="0.3">
      <c r="A11" s="13" t="s">
        <v>69</v>
      </c>
      <c r="B11" s="17">
        <f>AX10</f>
        <v>3861.138255387717</v>
      </c>
      <c r="C11" s="73">
        <f>AX10/$AX$4</f>
        <v>9.7957477662146991E-2</v>
      </c>
      <c r="D11" s="4" t="s">
        <v>9</v>
      </c>
      <c r="E11" s="5">
        <f>SUM(F11:AF11)</f>
        <v>9604309.3260255605</v>
      </c>
      <c r="F11">
        <f>(F10-F3)^2</f>
        <v>9.1783143544836054</v>
      </c>
      <c r="G11">
        <f t="shared" ref="G11:AF11" si="59">(G10-G3)^2</f>
        <v>44.693395241673748</v>
      </c>
      <c r="H11">
        <f t="shared" si="59"/>
        <v>123.11258319816818</v>
      </c>
      <c r="I11">
        <f t="shared" si="59"/>
        <v>269.43380075315696</v>
      </c>
      <c r="J11">
        <f t="shared" si="59"/>
        <v>521.01196769748071</v>
      </c>
      <c r="K11">
        <f t="shared" si="59"/>
        <v>933.2911636380361</v>
      </c>
      <c r="L11">
        <f t="shared" si="59"/>
        <v>1588.0459092216968</v>
      </c>
      <c r="M11">
        <f t="shared" si="59"/>
        <v>2605.1626094419098</v>
      </c>
      <c r="N11">
        <f t="shared" si="59"/>
        <v>4159.3414521246696</v>
      </c>
      <c r="O11">
        <f t="shared" si="59"/>
        <v>6503.642254255562</v>
      </c>
      <c r="P11">
        <f t="shared" si="59"/>
        <v>10003.375806255322</v>
      </c>
      <c r="Q11">
        <f t="shared" si="59"/>
        <v>15180.248460448714</v>
      </c>
      <c r="R11">
        <f t="shared" si="59"/>
        <v>22773.532826710401</v>
      </c>
      <c r="S11">
        <f t="shared" si="59"/>
        <v>33796.852799561115</v>
      </c>
      <c r="T11">
        <f t="shared" si="59"/>
        <v>49602.002238697496</v>
      </c>
      <c r="U11">
        <f t="shared" si="59"/>
        <v>71757.050544145517</v>
      </c>
      <c r="V11">
        <f t="shared" si="59"/>
        <v>103037.51979377265</v>
      </c>
      <c r="W11">
        <f t="shared" si="59"/>
        <v>148232.82261991594</v>
      </c>
      <c r="X11">
        <f t="shared" si="59"/>
        <v>211172.02943998491</v>
      </c>
      <c r="Y11">
        <f t="shared" si="59"/>
        <v>298292.71527161123</v>
      </c>
      <c r="Z11">
        <f t="shared" si="59"/>
        <v>418281.4207554172</v>
      </c>
      <c r="AA11">
        <f t="shared" si="59"/>
        <v>580453.05188714154</v>
      </c>
      <c r="AB11" s="43">
        <f t="shared" si="59"/>
        <v>795575.96567405004</v>
      </c>
      <c r="AC11" s="44">
        <f t="shared" si="59"/>
        <v>1076786.3657463323</v>
      </c>
      <c r="AD11" s="44">
        <f t="shared" si="59"/>
        <v>1437651.3972907846</v>
      </c>
      <c r="AE11" s="44">
        <f t="shared" si="59"/>
        <v>1886928.2273509784</v>
      </c>
      <c r="AF11" s="45">
        <f t="shared" si="59"/>
        <v>2428027.8340698271</v>
      </c>
    </row>
    <row r="12" spans="1:60" ht="15.75" thickBot="1" x14ac:dyDescent="0.3">
      <c r="A12" s="13" t="s">
        <v>70</v>
      </c>
      <c r="B12" s="66">
        <f>BH10</f>
        <v>3958.7551719228213</v>
      </c>
      <c r="C12" s="75">
        <f>BH10/$BH$4</f>
        <v>8.727019339047476E-2</v>
      </c>
      <c r="D12" s="4" t="s">
        <v>10</v>
      </c>
      <c r="E12" s="5">
        <f>SUM(F12:AF12)</f>
        <v>10556.038573012496</v>
      </c>
      <c r="F12">
        <f>SQRT(F11)</f>
        <v>3.0295732957767512</v>
      </c>
      <c r="G12">
        <f t="shared" ref="G12:AF12" si="60">SQRT(G11)</f>
        <v>6.6853119030957524</v>
      </c>
      <c r="H12">
        <f t="shared" si="60"/>
        <v>11.095610988051455</v>
      </c>
      <c r="I12">
        <f t="shared" si="60"/>
        <v>16.414438788857723</v>
      </c>
      <c r="J12">
        <f t="shared" si="60"/>
        <v>22.825686576694263</v>
      </c>
      <c r="K12">
        <f t="shared" si="60"/>
        <v>30.54981446159757</v>
      </c>
      <c r="L12">
        <f t="shared" si="60"/>
        <v>39.850293715626449</v>
      </c>
      <c r="M12">
        <f t="shared" si="60"/>
        <v>51.04079358162361</v>
      </c>
      <c r="N12">
        <f t="shared" si="60"/>
        <v>64.492956608645798</v>
      </c>
      <c r="O12">
        <f t="shared" si="60"/>
        <v>80.645162621545765</v>
      </c>
      <c r="P12">
        <f t="shared" si="60"/>
        <v>100.01687760700852</v>
      </c>
      <c r="Q12">
        <f t="shared" si="60"/>
        <v>123.20815094971888</v>
      </c>
      <c r="R12">
        <f t="shared" si="60"/>
        <v>150.90902168760621</v>
      </c>
      <c r="S12">
        <f t="shared" si="60"/>
        <v>183.83920365243404</v>
      </c>
      <c r="T12">
        <f t="shared" si="60"/>
        <v>222.71506962641189</v>
      </c>
      <c r="U12">
        <f t="shared" si="60"/>
        <v>267.87506517805184</v>
      </c>
      <c r="V12">
        <f t="shared" si="60"/>
        <v>320.99457907225263</v>
      </c>
      <c r="W12">
        <f t="shared" si="60"/>
        <v>385.01015911260828</v>
      </c>
      <c r="X12">
        <f t="shared" si="60"/>
        <v>459.53457915589433</v>
      </c>
      <c r="Y12">
        <f t="shared" si="60"/>
        <v>546.16180319719467</v>
      </c>
      <c r="Z12">
        <f t="shared" si="60"/>
        <v>646.74679802486628</v>
      </c>
      <c r="AA12">
        <f t="shared" si="60"/>
        <v>761.87469566008133</v>
      </c>
      <c r="AB12" s="43">
        <f t="shared" si="60"/>
        <v>891.95065203970228</v>
      </c>
      <c r="AC12" s="44">
        <f t="shared" si="60"/>
        <v>1037.6831721418307</v>
      </c>
      <c r="AD12" s="44">
        <f t="shared" si="60"/>
        <v>1199.0210162006272</v>
      </c>
      <c r="AE12" s="44">
        <f t="shared" si="60"/>
        <v>1373.6550612693779</v>
      </c>
      <c r="AF12" s="45">
        <f t="shared" si="60"/>
        <v>1558.213025895313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6.1029999999999895E-4</v>
      </c>
      <c r="G15" s="3">
        <f t="shared" ref="G15:AF15" si="61">G$3-F$3</f>
        <v>7.5650000000000023E-4</v>
      </c>
      <c r="H15" s="3">
        <f t="shared" si="61"/>
        <v>6.8169999999999993E-4</v>
      </c>
      <c r="I15" s="3">
        <f t="shared" si="61"/>
        <v>4.5900000000000021E-4</v>
      </c>
      <c r="J15" s="3">
        <f t="shared" si="61"/>
        <v>6.7574999999999927E-4</v>
      </c>
      <c r="K15" s="3">
        <f t="shared" si="61"/>
        <v>9.3725000000000058E-4</v>
      </c>
      <c r="L15" s="3">
        <f t="shared" si="61"/>
        <v>9.4294999999999969E-4</v>
      </c>
      <c r="M15" s="3">
        <f t="shared" si="61"/>
        <v>6.6385000000000142E-4</v>
      </c>
      <c r="N15" s="3">
        <f t="shared" si="61"/>
        <v>6.8068399999999911E-4</v>
      </c>
      <c r="O15" s="3">
        <f t="shared" si="61"/>
        <v>2.0527759999999992E-3</v>
      </c>
      <c r="P15" s="3">
        <f t="shared" si="61"/>
        <v>1.40529E-3</v>
      </c>
      <c r="Q15" s="3">
        <f t="shared" si="61"/>
        <v>6.093949999999999E-3</v>
      </c>
      <c r="R15" s="3">
        <f t="shared" si="61"/>
        <v>2.4000000000000004E-2</v>
      </c>
      <c r="S15" s="3">
        <f t="shared" si="61"/>
        <v>0.13199999999999998</v>
      </c>
      <c r="T15" s="3">
        <f t="shared" si="61"/>
        <v>0.44600000000000001</v>
      </c>
      <c r="U15" s="3">
        <f t="shared" si="61"/>
        <v>1.4578409999999997</v>
      </c>
      <c r="V15" s="3">
        <f t="shared" si="61"/>
        <v>1.938488</v>
      </c>
      <c r="W15" s="3">
        <f t="shared" si="61"/>
        <v>0.71789500000000039</v>
      </c>
      <c r="X15" s="3">
        <f t="shared" si="61"/>
        <v>1.179252</v>
      </c>
      <c r="Y15" s="3">
        <f t="shared" si="61"/>
        <v>1.3496879999999996</v>
      </c>
      <c r="Z15" s="3">
        <f t="shared" si="61"/>
        <v>0.90177900000000122</v>
      </c>
      <c r="AA15" s="3">
        <f t="shared" si="61"/>
        <v>0.93768299999999982</v>
      </c>
      <c r="AB15" s="46">
        <f t="shared" si="61"/>
        <v>1.3420889999999996</v>
      </c>
      <c r="AC15" s="47">
        <f t="shared" si="61"/>
        <v>1.3676909999999989</v>
      </c>
      <c r="AD15" s="47">
        <f t="shared" si="61"/>
        <v>1.1731100000000012</v>
      </c>
      <c r="AE15" s="47">
        <f t="shared" si="61"/>
        <v>2.2705950000000001</v>
      </c>
      <c r="AF15" s="48">
        <f t="shared" si="61"/>
        <v>4.874839999999999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2.4689789943588836</v>
      </c>
      <c r="G16">
        <f>$A16*($C16*F$4)+($B16-$A16)*(F$17)-($B16/($C16*F$4))*(F17^2)</f>
        <v>3.108804769348585</v>
      </c>
      <c r="H16">
        <f t="shared" ref="H16:AF16" si="62">$A16*($C16*G$4)+($B16-$A16)*(G$17)-($B16/($C16*G$4))*(G17^2)</f>
        <v>3.8825289139691046</v>
      </c>
      <c r="I16">
        <f t="shared" si="62"/>
        <v>4.8173070638595652</v>
      </c>
      <c r="J16">
        <f t="shared" si="62"/>
        <v>5.9454308855790172</v>
      </c>
      <c r="K16">
        <f t="shared" si="62"/>
        <v>7.3051380252510407</v>
      </c>
      <c r="L16">
        <f t="shared" si="62"/>
        <v>8.9414769206200262</v>
      </c>
      <c r="M16">
        <f t="shared" si="62"/>
        <v>10.907192593991947</v>
      </c>
      <c r="N16">
        <f t="shared" si="62"/>
        <v>13.263576613644517</v>
      </c>
      <c r="O16">
        <f t="shared" si="62"/>
        <v>16.081192496286175</v>
      </c>
      <c r="P16">
        <f t="shared" si="62"/>
        <v>19.440344899717978</v>
      </c>
      <c r="Q16">
        <f t="shared" si="62"/>
        <v>23.431105429916315</v>
      </c>
      <c r="R16">
        <f t="shared" si="62"/>
        <v>28.152639448521764</v>
      </c>
      <c r="S16">
        <f t="shared" si="62"/>
        <v>33.711499303511317</v>
      </c>
      <c r="T16">
        <f t="shared" si="62"/>
        <v>40.218467166617515</v>
      </c>
      <c r="U16">
        <f t="shared" si="62"/>
        <v>47.7834602307816</v>
      </c>
      <c r="V16">
        <f t="shared" si="62"/>
        <v>56.50797888645846</v>
      </c>
      <c r="W16">
        <f t="shared" si="62"/>
        <v>66.474625847866676</v>
      </c>
      <c r="X16">
        <f t="shared" si="62"/>
        <v>77.733408026449354</v>
      </c>
      <c r="Y16">
        <f t="shared" si="62"/>
        <v>90.284921424849443</v>
      </c>
      <c r="Z16">
        <f t="shared" si="62"/>
        <v>104.0611764441433</v>
      </c>
      <c r="AA16">
        <f t="shared" si="62"/>
        <v>118.90577499717077</v>
      </c>
      <c r="AB16" s="43">
        <f t="shared" si="62"/>
        <v>134.55634416205734</v>
      </c>
      <c r="AC16" s="44">
        <f t="shared" si="62"/>
        <v>150.63335966962643</v>
      </c>
      <c r="AD16" s="44">
        <f t="shared" si="62"/>
        <v>166.64036006620836</v>
      </c>
      <c r="AE16" s="44">
        <f t="shared" si="62"/>
        <v>181.98048905951626</v>
      </c>
      <c r="AF16" s="45">
        <f t="shared" si="62"/>
        <v>195.99270766595106</v>
      </c>
      <c r="AG16" s="45">
        <f t="shared" ref="AG16" si="63">$A16*($C16*AF$4)+($B16-$A16)*(AF$17)-($B16/($C16*AF$4))*(AF17^2)</f>
        <v>208.00755060941302</v>
      </c>
      <c r="AH16" s="45">
        <f t="shared" ref="AH16" si="64">$A16*($C16*AG$4)+($B16-$A16)*(AG$17)-($B16/($C16*AG$4))*(AG17^2)</f>
        <v>221.0182481366983</v>
      </c>
      <c r="AI16" s="45">
        <f t="shared" ref="AI16" si="65">$A16*($C16*AH$4)+($B16-$A16)*(AH$17)-($B16/($C16*AH$4))*(AH17^2)</f>
        <v>223.75385093457393</v>
      </c>
      <c r="AJ16" s="45">
        <f t="shared" ref="AJ16" si="66">$A16*($C16*AI$4)+($B16-$A16)*(AI$17)-($B16/($C16*AI$4))*(AI17^2)</f>
        <v>226.66944097970901</v>
      </c>
      <c r="AK16" s="45">
        <f t="shared" ref="AK16" si="67">$A16*($C16*AJ$4)+($B16-$A16)*(AJ$17)-($B16/($C16*AJ$4))*(AJ17^2)</f>
        <v>226.20423839239635</v>
      </c>
      <c r="AL16" s="45">
        <f t="shared" ref="AL16" si="68">$A16*($C16*AK$4)+($B16-$A16)*(AK$17)-($B16/($C16*AK$4))*(AK17^2)</f>
        <v>222.57038359810747</v>
      </c>
      <c r="AM16" s="45">
        <f t="shared" ref="AM16" si="69">$A16*($C16*AL$4)+($B16-$A16)*(AL$17)-($B16/($C16*AL$4))*(AL17^2)</f>
        <v>216.18934259960929</v>
      </c>
      <c r="AN16" s="69">
        <f t="shared" ref="AN16" si="70">$A16*($C16*AM$4)+($B16-$A16)*(AM$17)-($B16/($C16*AM$4))*(AM17^2)</f>
        <v>207.63084770988775</v>
      </c>
      <c r="AO16" s="45">
        <f t="shared" ref="AO16" si="71">$A16*($C16*AN$4)+($B16-$A16)*(AN$17)-($B16/($C16*AN$4))*(AN17^2)</f>
        <v>197.53740746623964</v>
      </c>
      <c r="AP16" s="45">
        <f t="shared" ref="AP16" si="72">$A16*($C16*AO$4)+($B16-$A16)*(AO$17)-($B16/($C16*AO$4))*(AO17^2)</f>
        <v>186.5501791231967</v>
      </c>
      <c r="AQ16" s="45">
        <f t="shared" ref="AQ16" si="73">$A16*($C16*AP$4)+($B16-$A16)*(AP$17)-($B16/($C16*AP$4))*(AP17^2)</f>
        <v>175.2489930756185</v>
      </c>
      <c r="AR16" s="45">
        <f t="shared" ref="AR16" si="74">$A16*($C16*AQ$4)+($B16-$A16)*(AQ$17)-($B16/($C16*AQ$4))*(AQ17^2)</f>
        <v>164.1134610893937</v>
      </c>
      <c r="AS16" s="45">
        <f t="shared" ref="AS16" si="75">$A16*($C16*AR$4)+($B16-$A16)*(AR$17)-($B16/($C16*AR$4))*(AR17^2)</f>
        <v>153.5059389872232</v>
      </c>
      <c r="AT16" s="45">
        <f t="shared" ref="AT16" si="76">$A16*($C16*AS$4)+($B16-$A16)*(AS$17)-($B16/($C16*AS$4))*(AS17^2)</f>
        <v>143.67259514143211</v>
      </c>
      <c r="AU16" s="45">
        <f t="shared" ref="AU16" si="77">$A16*($C16*AT$4)+($B16-$A16)*(AT$17)-($B16/($C16*AT$4))*(AT17^2)</f>
        <v>134.75670054792454</v>
      </c>
      <c r="AV16" s="45">
        <f t="shared" ref="AV16" si="78">$A16*($C16*AU$4)+($B16-$A16)*(AU$17)-($B16/($C16*AU$4))*(AU17^2)</f>
        <v>126.81819671908011</v>
      </c>
      <c r="AW16" s="45">
        <f t="shared" ref="AW16" si="79">$A16*($C16*AV$4)+($B16-$A16)*(AV$17)-($B16/($C16*AV$4))*(AV17^2)</f>
        <v>119.85479531173803</v>
      </c>
      <c r="AX16" s="69">
        <f t="shared" ref="AX16" si="80">$A16*($C16*AW$4)+($B16-$A16)*(AW$17)-($B16/($C16*AW$4))*(AW17^2)</f>
        <v>113.82149403404276</v>
      </c>
      <c r="AY16" s="45">
        <f t="shared" ref="AY16" si="81">$A16*($C16*AX$4)+($B16-$A16)*(AX$17)-($B16/($C16*AX$4))*(AX17^2)</f>
        <v>108.6468952837738</v>
      </c>
      <c r="AZ16" s="45">
        <f t="shared" ref="AZ16" si="82">$A16*($C16*AY$4)+($B16-$A16)*(AY$17)-($B16/($C16*AY$4))*(AY17^2)</f>
        <v>104.2458286028334</v>
      </c>
      <c r="BA16" s="45">
        <f t="shared" ref="BA16" si="83">$A16*($C16*AZ$4)+($B16-$A16)*(AZ$17)-($B16/($C16*AZ$4))*(AZ17^2)</f>
        <v>100.52846821506125</v>
      </c>
      <c r="BB16" s="45">
        <f t="shared" ref="BB16" si="84">$A16*($C16*BA$4)+($B16-$A16)*(BA$17)-($B16/($C16*BA$4))*(BA17^2)</f>
        <v>97.406480078979257</v>
      </c>
      <c r="BC16" s="45">
        <f t="shared" ref="BC16" si="85">$A16*($C16*BB$4)+($B16-$A16)*(BB$17)-($B16/($C16*BB$4))*(BB17^2)</f>
        <v>94.796839890917227</v>
      </c>
      <c r="BD16" s="45">
        <f t="shared" ref="BD16" si="86">$A16*($C16*BC$4)+($B16-$A16)*(BC$17)-($B16/($C16*BC$4))*(BC17^2)</f>
        <v>92.62393413251084</v>
      </c>
      <c r="BE16" s="45">
        <f t="shared" ref="BE16" si="87">$A16*($C16*BD$4)+($B16-$A16)*(BD$17)-($B16/($C16*BD$4))*(BD17^2)</f>
        <v>90.820463257367237</v>
      </c>
      <c r="BF16" s="45">
        <f t="shared" ref="BF16" si="88">$A16*($C16*BE$4)+($B16-$A16)*(BE$17)-($B16/($C16*BE$4))*(BE17^2)</f>
        <v>89.327554882745517</v>
      </c>
      <c r="BG16" s="45">
        <f t="shared" ref="BG16" si="89">$A16*($C16*BF$4)+($B16-$A16)*(BF$17)-($B16/($C16*BF$4))*(BF17^2)</f>
        <v>88.094389792954189</v>
      </c>
      <c r="BH16" s="69">
        <f t="shared" ref="BH16" si="90">$A16*($C16*BG$4)+($B16-$A16)*(BG$17)-($B16/($C16*BG$4))*(BG17^2)</f>
        <v>87.077555220896102</v>
      </c>
    </row>
    <row r="17" spans="1:62" ht="15.75" thickBot="1" x14ac:dyDescent="0.3">
      <c r="A17" s="13" t="s">
        <v>68</v>
      </c>
      <c r="B17" s="65">
        <f>AN17</f>
        <v>3365.276232966668</v>
      </c>
      <c r="C17" s="74">
        <f>AN17/$AN$4</f>
        <v>0.10054336791008391</v>
      </c>
      <c r="D17" s="4" t="s">
        <v>8</v>
      </c>
      <c r="F17" s="6">
        <f>E$3+F16</f>
        <v>2.4710189943588836</v>
      </c>
      <c r="G17" s="6">
        <f>F17+G16</f>
        <v>5.5798237637074681</v>
      </c>
      <c r="H17" s="6">
        <f t="shared" ref="H17:AF17" si="91">G17+H16</f>
        <v>9.4623526776765736</v>
      </c>
      <c r="I17" s="6">
        <f t="shared" si="91"/>
        <v>14.27965974153614</v>
      </c>
      <c r="J17" s="6">
        <f t="shared" si="91"/>
        <v>20.225090627115158</v>
      </c>
      <c r="K17" s="6">
        <f t="shared" si="91"/>
        <v>27.530228652366198</v>
      </c>
      <c r="L17" s="6">
        <f t="shared" si="91"/>
        <v>36.471705572986224</v>
      </c>
      <c r="M17" s="6">
        <f t="shared" si="91"/>
        <v>47.378898166978175</v>
      </c>
      <c r="N17" s="6">
        <f t="shared" si="91"/>
        <v>60.642474780622692</v>
      </c>
      <c r="O17" s="6">
        <f t="shared" si="91"/>
        <v>76.72366727690887</v>
      </c>
      <c r="P17" s="6">
        <f t="shared" si="91"/>
        <v>96.164012176626841</v>
      </c>
      <c r="Q17" s="6">
        <f t="shared" si="91"/>
        <v>119.59511760654316</v>
      </c>
      <c r="R17" s="6">
        <f t="shared" si="91"/>
        <v>147.74775705506491</v>
      </c>
      <c r="S17" s="6">
        <f t="shared" si="91"/>
        <v>181.45925635857623</v>
      </c>
      <c r="T17" s="6">
        <f t="shared" si="91"/>
        <v>221.67772352519376</v>
      </c>
      <c r="U17" s="6">
        <f t="shared" si="91"/>
        <v>269.46118375597536</v>
      </c>
      <c r="V17" s="6">
        <f t="shared" si="91"/>
        <v>325.96916264243384</v>
      </c>
      <c r="W17" s="6">
        <f t="shared" si="91"/>
        <v>392.44378849030051</v>
      </c>
      <c r="X17" s="6">
        <f t="shared" si="91"/>
        <v>470.17719651674986</v>
      </c>
      <c r="Y17" s="6">
        <f t="shared" si="91"/>
        <v>560.46211794159933</v>
      </c>
      <c r="Z17" s="6">
        <f t="shared" si="91"/>
        <v>664.52329438574259</v>
      </c>
      <c r="AA17" s="6">
        <f t="shared" si="91"/>
        <v>783.42906938291333</v>
      </c>
      <c r="AB17" s="49">
        <f t="shared" si="91"/>
        <v>917.9854135449707</v>
      </c>
      <c r="AC17" s="50">
        <f t="shared" si="91"/>
        <v>1068.6187732145972</v>
      </c>
      <c r="AD17" s="50">
        <f t="shared" si="91"/>
        <v>1235.2591332808056</v>
      </c>
      <c r="AE17" s="50">
        <f t="shared" si="91"/>
        <v>1417.2396223403218</v>
      </c>
      <c r="AF17" s="51">
        <f t="shared" si="91"/>
        <v>1613.2323300062728</v>
      </c>
      <c r="AG17" s="51">
        <f t="shared" ref="AG17" si="92">AF17+AG16</f>
        <v>1821.2398806156859</v>
      </c>
      <c r="AH17" s="51">
        <f t="shared" ref="AH17" si="93">AG17+AH16</f>
        <v>2042.2581287523842</v>
      </c>
      <c r="AI17" s="51">
        <f t="shared" ref="AI17" si="94">AH17+AI16</f>
        <v>2266.0119796869581</v>
      </c>
      <c r="AJ17" s="51">
        <f t="shared" ref="AJ17" si="95">AI17+AJ16</f>
        <v>2492.6814206666672</v>
      </c>
      <c r="AK17" s="51">
        <f t="shared" ref="AK17" si="96">AJ17+AK16</f>
        <v>2718.8856590590635</v>
      </c>
      <c r="AL17" s="51">
        <f t="shared" ref="AL17" si="97">AK17+AL16</f>
        <v>2941.4560426571711</v>
      </c>
      <c r="AM17" s="51">
        <f t="shared" ref="AM17" si="98">AL17+AM16</f>
        <v>3157.6453852567802</v>
      </c>
      <c r="AN17" s="70">
        <f t="shared" ref="AN17" si="99">AM17+AN16</f>
        <v>3365.276232966668</v>
      </c>
      <c r="AO17" s="51">
        <f t="shared" ref="AO17" si="100">AN17+AO16</f>
        <v>3562.8136404329075</v>
      </c>
      <c r="AP17" s="51">
        <f t="shared" ref="AP17" si="101">AO17+AP16</f>
        <v>3749.3638195561043</v>
      </c>
      <c r="AQ17" s="51">
        <f t="shared" ref="AQ17" si="102">AP17+AQ16</f>
        <v>3924.6128126317226</v>
      </c>
      <c r="AR17" s="51">
        <f t="shared" ref="AR17" si="103">AQ17+AR16</f>
        <v>4088.7262737211163</v>
      </c>
      <c r="AS17" s="51">
        <f t="shared" ref="AS17" si="104">AR17+AS16</f>
        <v>4242.2322127083398</v>
      </c>
      <c r="AT17" s="51">
        <f t="shared" ref="AT17" si="105">AS17+AT16</f>
        <v>4385.9048078497717</v>
      </c>
      <c r="AU17" s="51">
        <f t="shared" ref="AU17" si="106">AT17+AU16</f>
        <v>4520.6615083976958</v>
      </c>
      <c r="AV17" s="51">
        <f t="shared" ref="AV17" si="107">AU17+AV16</f>
        <v>4647.4797051167761</v>
      </c>
      <c r="AW17" s="51">
        <f t="shared" ref="AW17" si="108">AV17+AW16</f>
        <v>4767.3345004285138</v>
      </c>
      <c r="AX17" s="70">
        <f t="shared" ref="AX17" si="109">AW17+AX16</f>
        <v>4881.1559944625569</v>
      </c>
      <c r="AY17" s="51">
        <f t="shared" ref="AY17" si="110">AX17+AY16</f>
        <v>4989.8028897463309</v>
      </c>
      <c r="AZ17" s="51">
        <f t="shared" ref="AZ17" si="111">AY17+AZ16</f>
        <v>5094.0487183491641</v>
      </c>
      <c r="BA17" s="51">
        <f t="shared" ref="BA17" si="112">AZ17+BA16</f>
        <v>5194.5771865642255</v>
      </c>
      <c r="BB17" s="51">
        <f t="shared" ref="BB17" si="113">BA17+BB16</f>
        <v>5291.9836666432047</v>
      </c>
      <c r="BC17" s="51">
        <f t="shared" ref="BC17" si="114">BB17+BC16</f>
        <v>5386.7805065341217</v>
      </c>
      <c r="BD17" s="51">
        <f t="shared" ref="BD17" si="115">BC17+BD16</f>
        <v>5479.4044406666326</v>
      </c>
      <c r="BE17" s="51">
        <f t="shared" ref="BE17" si="116">BD17+BE16</f>
        <v>5570.2249039239996</v>
      </c>
      <c r="BF17" s="51">
        <f t="shared" ref="BF17" si="117">BE17+BF16</f>
        <v>5659.5524588067456</v>
      </c>
      <c r="BG17" s="51">
        <f t="shared" ref="BG17" si="118">BF17+BG16</f>
        <v>5747.6468485996993</v>
      </c>
      <c r="BH17" s="70">
        <f t="shared" ref="BH17" si="119">BG17+BH16</f>
        <v>5834.7244038205954</v>
      </c>
    </row>
    <row r="18" spans="1:62" ht="15.75" thickBot="1" x14ac:dyDescent="0.3">
      <c r="A18" s="13" t="s">
        <v>69</v>
      </c>
      <c r="B18" s="17">
        <f>AX17</f>
        <v>4881.1559944625569</v>
      </c>
      <c r="C18" s="73">
        <f>AX17/$AX$4</f>
        <v>0.12383543340511843</v>
      </c>
      <c r="D18" s="4" t="s">
        <v>9</v>
      </c>
      <c r="E18" s="5">
        <f>SUM(F18:AF18)</f>
        <v>9957099.8764539082</v>
      </c>
      <c r="F18">
        <f>(F3-F17)^2</f>
        <v>6.0928440112909801</v>
      </c>
      <c r="G18">
        <f t="shared" ref="G18:AF18" si="120">(G3-G17)^2</f>
        <v>31.096426153124423</v>
      </c>
      <c r="H18">
        <f t="shared" si="120"/>
        <v>89.458761254719917</v>
      </c>
      <c r="I18">
        <f>(I3-I17)^2</f>
        <v>203.77882950845498</v>
      </c>
      <c r="J18">
        <f t="shared" si="120"/>
        <v>408.84303674812583</v>
      </c>
      <c r="K18">
        <f t="shared" si="120"/>
        <v>757.57432765609917</v>
      </c>
      <c r="L18">
        <f t="shared" si="120"/>
        <v>1329.6672079876912</v>
      </c>
      <c r="M18">
        <f t="shared" si="120"/>
        <v>2244.0240396163726</v>
      </c>
      <c r="N18">
        <f t="shared" si="120"/>
        <v>3676.4852055735587</v>
      </c>
      <c r="O18">
        <f t="shared" si="120"/>
        <v>5884.909917050988</v>
      </c>
      <c r="P18">
        <f t="shared" si="120"/>
        <v>9245.2275125861124</v>
      </c>
      <c r="Q18">
        <f t="shared" si="120"/>
        <v>14298.687055089053</v>
      </c>
      <c r="R18">
        <f t="shared" si="120"/>
        <v>21816.990667209855</v>
      </c>
      <c r="S18">
        <f t="shared" si="120"/>
        <v>32864.344172994701</v>
      </c>
      <c r="T18">
        <f t="shared" si="120"/>
        <v>48866.517130141001</v>
      </c>
      <c r="U18">
        <f t="shared" si="120"/>
        <v>71493.851983359404</v>
      </c>
      <c r="V18">
        <f t="shared" si="120"/>
        <v>103653.62709039269</v>
      </c>
      <c r="W18">
        <f t="shared" si="120"/>
        <v>150318.7063972585</v>
      </c>
      <c r="X18">
        <f t="shared" si="120"/>
        <v>215540.80218805483</v>
      </c>
      <c r="Y18">
        <f t="shared" si="120"/>
        <v>306029.0826420798</v>
      </c>
      <c r="Z18">
        <f t="shared" si="120"/>
        <v>430806.28543380997</v>
      </c>
      <c r="AA18">
        <f t="shared" si="120"/>
        <v>599581.44092203211</v>
      </c>
      <c r="AB18" s="43">
        <f t="shared" si="120"/>
        <v>823630.1195154934</v>
      </c>
      <c r="AC18" s="44">
        <f t="shared" si="120"/>
        <v>1116839.6977853142</v>
      </c>
      <c r="AD18" s="44">
        <f t="shared" si="120"/>
        <v>1493952.7955007053</v>
      </c>
      <c r="AE18" s="44">
        <f t="shared" si="120"/>
        <v>1965557.7660701384</v>
      </c>
      <c r="AF18" s="45">
        <f t="shared" si="120"/>
        <v>2537972.003791688</v>
      </c>
    </row>
    <row r="19" spans="1:62" ht="15.75" thickBot="1" x14ac:dyDescent="0.3">
      <c r="A19" s="13" t="s">
        <v>70</v>
      </c>
      <c r="B19" s="66">
        <f>BH17</f>
        <v>5834.7244038205954</v>
      </c>
      <c r="C19" s="75">
        <f>BH17/$BH$4</f>
        <v>0.12862566766265107</v>
      </c>
      <c r="D19" s="4" t="s">
        <v>10</v>
      </c>
      <c r="E19" s="5">
        <f>SUM(F19:AF19)</f>
        <v>10673.381768084944</v>
      </c>
      <c r="F19">
        <f>SQRT(F18)</f>
        <v>2.4683686943588836</v>
      </c>
      <c r="G19">
        <f t="shared" ref="G19:AF19" si="121">SQRT(G18)</f>
        <v>5.5764169637074685</v>
      </c>
      <c r="H19">
        <f t="shared" si="121"/>
        <v>9.4582641776765737</v>
      </c>
      <c r="I19">
        <f t="shared" si="121"/>
        <v>14.27511224153614</v>
      </c>
      <c r="J19">
        <f t="shared" si="121"/>
        <v>20.219867377115158</v>
      </c>
      <c r="K19">
        <f t="shared" si="121"/>
        <v>27.524068152366198</v>
      </c>
      <c r="L19">
        <f t="shared" si="121"/>
        <v>36.464602122986221</v>
      </c>
      <c r="M19">
        <f t="shared" si="121"/>
        <v>47.371130866978177</v>
      </c>
      <c r="N19">
        <f t="shared" si="121"/>
        <v>60.634026796622692</v>
      </c>
      <c r="O19">
        <f t="shared" si="121"/>
        <v>76.713166516908871</v>
      </c>
      <c r="P19">
        <f t="shared" si="121"/>
        <v>96.152106126626848</v>
      </c>
      <c r="Q19">
        <f t="shared" si="121"/>
        <v>119.57711760654315</v>
      </c>
      <c r="R19">
        <f t="shared" si="121"/>
        <v>147.70575705506491</v>
      </c>
      <c r="S19">
        <f t="shared" si="121"/>
        <v>181.28525635857622</v>
      </c>
      <c r="T19">
        <f t="shared" si="121"/>
        <v>221.05772352519375</v>
      </c>
      <c r="U19">
        <f t="shared" si="121"/>
        <v>267.38334275597538</v>
      </c>
      <c r="V19">
        <f t="shared" si="121"/>
        <v>321.95283364243386</v>
      </c>
      <c r="W19">
        <f t="shared" si="121"/>
        <v>387.70956449030052</v>
      </c>
      <c r="X19">
        <f t="shared" si="121"/>
        <v>464.26372051674986</v>
      </c>
      <c r="Y19">
        <f t="shared" si="121"/>
        <v>553.19895394159937</v>
      </c>
      <c r="Z19">
        <f t="shared" si="121"/>
        <v>656.35835138574259</v>
      </c>
      <c r="AA19">
        <f t="shared" si="121"/>
        <v>774.32644338291334</v>
      </c>
      <c r="AB19" s="43">
        <f t="shared" si="121"/>
        <v>907.54069854497072</v>
      </c>
      <c r="AC19" s="44">
        <f t="shared" si="121"/>
        <v>1056.8063672145972</v>
      </c>
      <c r="AD19" s="44">
        <f t="shared" si="121"/>
        <v>1222.2736172808056</v>
      </c>
      <c r="AE19" s="44">
        <f t="shared" si="121"/>
        <v>1401.9835113403219</v>
      </c>
      <c r="AF19" s="45">
        <f t="shared" si="121"/>
        <v>1593.1013790062727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6.1029999999999895E-4</v>
      </c>
      <c r="G23" s="3">
        <f t="shared" ref="G23:AF23" si="122">G$3-F$3</f>
        <v>7.5650000000000023E-4</v>
      </c>
      <c r="H23" s="3">
        <f t="shared" si="122"/>
        <v>6.8169999999999993E-4</v>
      </c>
      <c r="I23" s="3">
        <f t="shared" si="122"/>
        <v>4.5900000000000021E-4</v>
      </c>
      <c r="J23" s="3">
        <f t="shared" si="122"/>
        <v>6.7574999999999927E-4</v>
      </c>
      <c r="K23" s="3">
        <f t="shared" si="122"/>
        <v>9.3725000000000058E-4</v>
      </c>
      <c r="L23" s="3">
        <f t="shared" si="122"/>
        <v>9.4294999999999969E-4</v>
      </c>
      <c r="M23" s="3">
        <f t="shared" si="122"/>
        <v>6.6385000000000142E-4</v>
      </c>
      <c r="N23" s="3">
        <f t="shared" si="122"/>
        <v>6.8068399999999911E-4</v>
      </c>
      <c r="O23" s="3">
        <f t="shared" si="122"/>
        <v>2.0527759999999992E-3</v>
      </c>
      <c r="P23" s="3">
        <f t="shared" si="122"/>
        <v>1.40529E-3</v>
      </c>
      <c r="Q23" s="3">
        <f t="shared" si="122"/>
        <v>6.093949999999999E-3</v>
      </c>
      <c r="R23" s="3">
        <f t="shared" si="122"/>
        <v>2.4000000000000004E-2</v>
      </c>
      <c r="S23" s="3">
        <f t="shared" si="122"/>
        <v>0.13199999999999998</v>
      </c>
      <c r="T23" s="3">
        <f t="shared" si="122"/>
        <v>0.44600000000000001</v>
      </c>
      <c r="U23" s="3">
        <f t="shared" si="122"/>
        <v>1.4578409999999997</v>
      </c>
      <c r="V23" s="3">
        <f t="shared" si="122"/>
        <v>1.938488</v>
      </c>
      <c r="W23" s="3">
        <f t="shared" si="122"/>
        <v>0.71789500000000039</v>
      </c>
      <c r="X23" s="3">
        <f t="shared" si="122"/>
        <v>1.179252</v>
      </c>
      <c r="Y23" s="3">
        <f t="shared" si="122"/>
        <v>1.3496879999999996</v>
      </c>
      <c r="Z23" s="3">
        <f t="shared" si="122"/>
        <v>0.90177900000000122</v>
      </c>
      <c r="AA23" s="3">
        <f t="shared" si="122"/>
        <v>0.93768299999999982</v>
      </c>
      <c r="AB23" s="46">
        <f t="shared" si="122"/>
        <v>1.3420889999999996</v>
      </c>
      <c r="AC23" s="47">
        <f t="shared" si="122"/>
        <v>1.3676909999999989</v>
      </c>
      <c r="AD23" s="47">
        <f t="shared" si="122"/>
        <v>1.1731100000000012</v>
      </c>
      <c r="AE23" s="47">
        <f t="shared" si="122"/>
        <v>2.2705950000000001</v>
      </c>
      <c r="AF23" s="48">
        <f t="shared" si="122"/>
        <v>4.874839999999999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1.7937672685020511</v>
      </c>
      <c r="G24">
        <f>$A24*($C24/($C24+F5))*F$4+($B24-$A24)*(F$25)-($B24/(($C24/($C24+F5))*F$4)*(F$25^2))</f>
        <v>2.3831750952445381</v>
      </c>
      <c r="H24">
        <f t="shared" ref="H24:AF24" si="123">$A24*($C24/($C24+G5))*G$4+($B24-$A24)*(G$25)-($B24/(($C24/($C24+G5))*G$4)*(G$25^2))</f>
        <v>3.1157161130601061</v>
      </c>
      <c r="I24">
        <f t="shared" si="123"/>
        <v>4.0221103150835331</v>
      </c>
      <c r="J24">
        <f t="shared" si="123"/>
        <v>5.1389420119545717</v>
      </c>
      <c r="K24">
        <f t="shared" si="123"/>
        <v>6.509528584901763</v>
      </c>
      <c r="L24">
        <f t="shared" si="123"/>
        <v>8.1848113410464656</v>
      </c>
      <c r="M24">
        <f t="shared" si="123"/>
        <v>10.22421396430666</v>
      </c>
      <c r="N24">
        <f t="shared" si="123"/>
        <v>12.696385466210266</v>
      </c>
      <c r="O24">
        <f t="shared" si="123"/>
        <v>15.679707596799657</v>
      </c>
      <c r="P24">
        <f t="shared" si="123"/>
        <v>19.262401123237581</v>
      </c>
      <c r="Q24">
        <f t="shared" si="123"/>
        <v>23.542012512165179</v>
      </c>
      <c r="R24">
        <f t="shared" si="123"/>
        <v>28.624006315762287</v>
      </c>
      <c r="S24">
        <f t="shared" si="123"/>
        <v>34.619137047188943</v>
      </c>
      <c r="T24">
        <f t="shared" si="123"/>
        <v>41.639241416517471</v>
      </c>
      <c r="U24">
        <f t="shared" si="123"/>
        <v>49.791098575229924</v>
      </c>
      <c r="V24">
        <f t="shared" si="123"/>
        <v>59.168081117511164</v>
      </c>
      <c r="W24">
        <f t="shared" si="123"/>
        <v>69.839497010272893</v>
      </c>
      <c r="X24">
        <f t="shared" si="123"/>
        <v>81.837835209492695</v>
      </c>
      <c r="Y24">
        <f t="shared" si="123"/>
        <v>95.144594439256124</v>
      </c>
      <c r="Z24">
        <f t="shared" si="123"/>
        <v>109.67598113632464</v>
      </c>
      <c r="AA24">
        <f t="shared" si="123"/>
        <v>125.27043785346984</v>
      </c>
      <c r="AB24" s="43">
        <f t="shared" si="123"/>
        <v>141.68056060905479</v>
      </c>
      <c r="AC24" s="44">
        <f t="shared" si="123"/>
        <v>158.57226017146172</v>
      </c>
      <c r="AD24" s="44">
        <f t="shared" si="123"/>
        <v>175.53375723251662</v>
      </c>
      <c r="AE24" s="44">
        <f t="shared" si="123"/>
        <v>192.09596238251913</v>
      </c>
      <c r="AF24" s="45">
        <f t="shared" si="123"/>
        <v>207.7639398252833</v>
      </c>
      <c r="AG24" s="45">
        <f t="shared" ref="AG24" si="124">$A24*($C24/($C24+AF5))*AF$4+($B24-$A24)*(AF$25)-($B24/(($C24/($C24+AF5))*AF$4)*(AF$25^2))</f>
        <v>222.05674108286294</v>
      </c>
      <c r="AH24" s="45">
        <f t="shared" ref="AH24" si="125">$A24*($C24/($C24+AG5))*AG$4+($B24-$A24)*(AG$25)-($B24/(($C24/($C24+AG5))*AG$4)*(AG$25^2))</f>
        <v>238.98639827788085</v>
      </c>
      <c r="AI24" s="45">
        <f t="shared" ref="AI24" si="126">$A24*($C24/($C24+AH5))*AH$4+($B24-$A24)*(AH$25)-($B24/(($C24/($C24+AH5))*AH$4)*(AH$25^2))</f>
        <v>244.87152667610388</v>
      </c>
      <c r="AJ24" s="45">
        <f t="shared" ref="AJ24" si="127">$A24*($C24/($C24+AI5))*AI$4+($B24-$A24)*(AI$25)-($B24/(($C24/($C24+AI5))*AI$4)*(AI$25^2))</f>
        <v>252.84220863159624</v>
      </c>
      <c r="AK24" s="45">
        <f t="shared" ref="AK24" si="128">$A24*($C24/($C24+AJ5))*AJ$4+($B24-$A24)*(AJ$25)-($B24/(($C24/($C24+AJ5))*AJ$4)*(AJ$25^2))</f>
        <v>258.43159968100451</v>
      </c>
      <c r="AL24" s="45">
        <f t="shared" ref="AL24" si="129">$A24*($C24/($C24+AK5))*AK$4+($B24-$A24)*(AK$25)-($B24/(($C24/($C24+AK5))*AK$4)*(AK$25^2))</f>
        <v>261.71848160878051</v>
      </c>
      <c r="AM24" s="45">
        <f t="shared" ref="AM24" si="130">$A24*($C24/($C24+AL5))*AL$4+($B24-$A24)*(AL$25)-($B24/(($C24/($C24+AL5))*AL$4)*(AL$25^2))</f>
        <v>262.89753397321061</v>
      </c>
      <c r="AN24" s="69">
        <f t="shared" ref="AN24" si="131">$A24*($C24/($C24+AM5))*AM$4+($B24-$A24)*(AM$25)-($B24/(($C24/($C24+AM5))*AM$4)*(AM$25^2))</f>
        <v>262.24846727123759</v>
      </c>
      <c r="AO24" s="45">
        <f t="shared" ref="AO24" si="132">$A24*($C24/($C24+AN5))*AN$4+($B24-$A24)*(AN$25)-($B24/(($C24/($C24+AN5))*AN$4)*(AN$25^2))</f>
        <v>260.10024556664291</v>
      </c>
      <c r="AP24" s="45">
        <f t="shared" ref="AP24" si="133">$A24*($C24/($C24+AO5))*AO$4+($B24-$A24)*(AO$25)-($B24/(($C24/($C24+AO5))*AO$4)*(AO$25^2))</f>
        <v>256.79645149435453</v>
      </c>
      <c r="AQ24" s="45">
        <f t="shared" ref="AQ24" si="134">$A24*($C24/($C24+AP5))*AP$4+($B24-$A24)*(AP$25)-($B24/(($C24/($C24+AP5))*AP$4)*(AP$25^2))</f>
        <v>252.66638487678972</v>
      </c>
      <c r="AR24" s="45">
        <f t="shared" ref="AR24" si="135">$A24*($C24/($C24+AQ5))*AQ$4+($B24-$A24)*(AQ$25)-($B24/(($C24/($C24+AQ5))*AQ$4)*(AQ$25^2))</f>
        <v>248.00439007676323</v>
      </c>
      <c r="AS24" s="45">
        <f t="shared" ref="AS24" si="136">$A24*($C24/($C24+AR5))*AR$4+($B24-$A24)*(AR$25)-($B24/(($C24/($C24+AR5))*AR$4)*(AR$25^2))</f>
        <v>243.05787579913067</v>
      </c>
      <c r="AT24" s="45">
        <f t="shared" ref="AT24" si="137">$A24*($C24/($C24+AS5))*AS$4+($B24-$A24)*(AS$25)-($B24/(($C24/($C24+AS5))*AS$4)*(AS$25^2))</f>
        <v>238.02299052314152</v>
      </c>
      <c r="AU24" s="45">
        <f t="shared" ref="AU24" si="138">$A24*($C24/($C24+AT5))*AT$4+($B24-$A24)*(AT$25)-($B24/(($C24/($C24+AT5))*AT$4)*(AT$25^2))</f>
        <v>233.04610849122776</v>
      </c>
      <c r="AV24" s="45">
        <f t="shared" ref="AV24" si="139">$A24*($C24/($C24+AU5))*AU$4+($B24-$A24)*(AU$25)-($B24/(($C24/($C24+AU5))*AU$4)*(AU$25^2))</f>
        <v>228.22908641416063</v>
      </c>
      <c r="AW24" s="45">
        <f t="shared" ref="AW24" si="140">$A24*($C24/($C24+AV5))*AV$4+($B24-$A24)*(AV$25)-($B24/(($C24/($C24+AV5))*AV$4)*(AV$25^2))</f>
        <v>223.63647114630908</v>
      </c>
      <c r="AX24" s="69">
        <f t="shared" ref="AX24" si="141">$A24*($C24/($C24+AW5))*AW$4+($B24-$A24)*(AW$25)-($B24/(($C24/($C24+AW5))*AW$4)*(AW$25^2))</f>
        <v>219.3032616707701</v>
      </c>
      <c r="AY24" s="45">
        <f t="shared" ref="AY24" si="142">$A24*($C24/($C24+AX5))*AX$4+($B24-$A24)*(AX$25)-($B24/(($C24/($C24+AX5))*AX$4)*(AX$25^2))</f>
        <v>215.24229120356949</v>
      </c>
      <c r="AZ24" s="45">
        <f t="shared" ref="AZ24" si="143">$A24*($C24/($C24+AY5))*AY$4+($B24-$A24)*(AY$25)-($B24/(($C24/($C24+AY5))*AY$4)*(AY$25^2))</f>
        <v>211.45069959856596</v>
      </c>
      <c r="BA24" s="45">
        <f t="shared" ref="BA24" si="144">$A24*($C24/($C24+AZ5))*AZ$4+($B24-$A24)*(AZ$25)-($B24/(($C24/($C24+AZ5))*AZ$4)*(AZ$25^2))</f>
        <v>207.91527197319078</v>
      </c>
      <c r="BB24" s="45">
        <f t="shared" ref="BB24" si="145">$A24*($C24/($C24+BA5))*BA$4+($B24-$A24)*(BA$25)-($B24/(($C24/($C24+BA5))*BA$4)*(BA$25^2))</f>
        <v>204.61662373934109</v>
      </c>
      <c r="BC24" s="45">
        <f t="shared" ref="BC24" si="146">$A24*($C24/($C24+BB5))*BB$4+($B24-$A24)*(BB$25)-($B24/(($C24/($C24+BB5))*BB$4)*(BB$25^2))</f>
        <v>201.53233144889145</v>
      </c>
      <c r="BD24" s="45">
        <f t="shared" ref="BD24" si="147">$A24*($C24/($C24+BC5))*BC$4+($B24-$A24)*(BC$25)-($B24/(($C24/($C24+BC5))*BC$4)*(BC$25^2))</f>
        <v>198.63916565902719</v>
      </c>
      <c r="BE24" s="45">
        <f t="shared" ref="BE24" si="148">$A24*($C24/($C24+BD5))*BD$4+($B24-$A24)*(BD$25)-($B24/(($C24/($C24+BD5))*BD$4)*(BD$25^2))</f>
        <v>195.91459775819726</v>
      </c>
      <c r="BF24" s="45">
        <f t="shared" ref="BF24" si="149">$A24*($C24/($C24+BE5))*BE$4+($B24-$A24)*(BE$25)-($B24/(($C24/($C24+BE5))*BE$4)*(BE$25^2))</f>
        <v>193.33774435711871</v>
      </c>
      <c r="BG24" s="45">
        <f t="shared" ref="BG24" si="150">$A24*($C24/($C24+BF5))*BF$4+($B24-$A24)*(BF$25)-($B24/(($C24/($C24+BF5))*BF$4)*(BF$25^2))</f>
        <v>190.8898924742598</v>
      </c>
      <c r="BH24" s="69">
        <f t="shared" ref="BH24" si="151">$A24*($C24/($C24+BG5))*BG$4+($B24-$A24)*(BG$25)-($B24/(($C24/($C24+BG5))*BG$4)*(BG$25^2))</f>
        <v>188.55472407543448</v>
      </c>
    </row>
    <row r="25" spans="1:62" ht="15.75" thickBot="1" x14ac:dyDescent="0.3">
      <c r="A25" s="13" t="s">
        <v>68</v>
      </c>
      <c r="B25" s="65">
        <f>AN25</f>
        <v>3687.8641589370513</v>
      </c>
      <c r="C25" s="74">
        <f>AN25/$AN$4</f>
        <v>0.11018123246529125</v>
      </c>
      <c r="D25" s="4" t="s">
        <v>8</v>
      </c>
      <c r="F25" s="6">
        <f>E$3+F24</f>
        <v>1.7958072685020512</v>
      </c>
      <c r="G25" s="6">
        <f>F$25+G24</f>
        <v>4.1789823637465897</v>
      </c>
      <c r="H25" s="6">
        <f t="shared" ref="H25:BH25" si="152">G$25+H24</f>
        <v>7.2946984768066958</v>
      </c>
      <c r="I25" s="6">
        <f t="shared" si="152"/>
        <v>11.316808791890228</v>
      </c>
      <c r="J25" s="6">
        <f t="shared" si="152"/>
        <v>16.455750803844801</v>
      </c>
      <c r="K25" s="6">
        <f t="shared" si="152"/>
        <v>22.965279388746563</v>
      </c>
      <c r="L25" s="6">
        <f t="shared" si="152"/>
        <v>31.150090729793028</v>
      </c>
      <c r="M25" s="6">
        <f t="shared" si="152"/>
        <v>41.374304694099692</v>
      </c>
      <c r="N25" s="6">
        <f t="shared" si="152"/>
        <v>54.070690160309958</v>
      </c>
      <c r="O25" s="6">
        <f t="shared" si="152"/>
        <v>69.75039775710961</v>
      </c>
      <c r="P25" s="6">
        <f t="shared" si="152"/>
        <v>89.012798880347191</v>
      </c>
      <c r="Q25" s="6">
        <f t="shared" si="152"/>
        <v>112.55481139251236</v>
      </c>
      <c r="R25" s="6">
        <f t="shared" si="152"/>
        <v>141.17881770827466</v>
      </c>
      <c r="S25" s="6">
        <f t="shared" si="152"/>
        <v>175.79795475546359</v>
      </c>
      <c r="T25" s="6">
        <f t="shared" si="152"/>
        <v>217.43719617198107</v>
      </c>
      <c r="U25" s="6">
        <f t="shared" si="152"/>
        <v>267.22829474721101</v>
      </c>
      <c r="V25" s="6">
        <f t="shared" si="152"/>
        <v>326.39637586472219</v>
      </c>
      <c r="W25" s="6">
        <f t="shared" si="152"/>
        <v>396.2358728749951</v>
      </c>
      <c r="X25" s="6">
        <f t="shared" si="152"/>
        <v>478.07370808448781</v>
      </c>
      <c r="Y25" s="6">
        <f t="shared" si="152"/>
        <v>573.21830252374389</v>
      </c>
      <c r="Z25" s="6">
        <f t="shared" si="152"/>
        <v>682.89428366006848</v>
      </c>
      <c r="AA25" s="6">
        <f t="shared" si="152"/>
        <v>808.16472151353832</v>
      </c>
      <c r="AB25" s="6">
        <f t="shared" si="152"/>
        <v>949.84528212259306</v>
      </c>
      <c r="AC25" s="6">
        <f t="shared" si="152"/>
        <v>1108.4175422940548</v>
      </c>
      <c r="AD25" s="6">
        <f t="shared" si="152"/>
        <v>1283.9512995265713</v>
      </c>
      <c r="AE25" s="6">
        <f t="shared" si="152"/>
        <v>1476.0472619090906</v>
      </c>
      <c r="AF25" s="6">
        <f t="shared" si="152"/>
        <v>1683.811201734374</v>
      </c>
      <c r="AG25" s="6">
        <f t="shared" si="152"/>
        <v>1905.867942817237</v>
      </c>
      <c r="AH25" s="6">
        <f t="shared" si="152"/>
        <v>2144.8543410951179</v>
      </c>
      <c r="AI25" s="6">
        <f t="shared" si="152"/>
        <v>2389.7258677712216</v>
      </c>
      <c r="AJ25" s="6">
        <f t="shared" si="152"/>
        <v>2642.568076402818</v>
      </c>
      <c r="AK25" s="6">
        <f t="shared" si="152"/>
        <v>2900.9996760838226</v>
      </c>
      <c r="AL25" s="6">
        <f t="shared" si="152"/>
        <v>3162.7181576926032</v>
      </c>
      <c r="AM25" s="6">
        <f t="shared" si="152"/>
        <v>3425.6156916658138</v>
      </c>
      <c r="AN25" s="71">
        <f t="shared" si="152"/>
        <v>3687.8641589370513</v>
      </c>
      <c r="AO25" s="6">
        <f t="shared" si="152"/>
        <v>3947.9644045036944</v>
      </c>
      <c r="AP25" s="6">
        <f t="shared" si="152"/>
        <v>4204.760855998049</v>
      </c>
      <c r="AQ25" s="6">
        <f t="shared" si="152"/>
        <v>4457.4272408748384</v>
      </c>
      <c r="AR25" s="6">
        <f t="shared" si="152"/>
        <v>4705.4316309516016</v>
      </c>
      <c r="AS25" s="6">
        <f t="shared" si="152"/>
        <v>4948.4895067507323</v>
      </c>
      <c r="AT25" s="6">
        <f t="shared" si="152"/>
        <v>5186.512497273874</v>
      </c>
      <c r="AU25" s="6">
        <f t="shared" si="152"/>
        <v>5419.5586057651017</v>
      </c>
      <c r="AV25" s="6">
        <f t="shared" si="152"/>
        <v>5647.7876921792622</v>
      </c>
      <c r="AW25" s="6">
        <f t="shared" si="152"/>
        <v>5871.4241633255715</v>
      </c>
      <c r="AX25" s="71">
        <f t="shared" si="152"/>
        <v>6090.7274249963411</v>
      </c>
      <c r="AY25" s="6">
        <f t="shared" si="152"/>
        <v>6305.9697161999102</v>
      </c>
      <c r="AZ25" s="6">
        <f t="shared" si="152"/>
        <v>6517.4204157984759</v>
      </c>
      <c r="BA25" s="6">
        <f t="shared" si="152"/>
        <v>6725.3356877716669</v>
      </c>
      <c r="BB25" s="6">
        <f t="shared" si="152"/>
        <v>6929.9523115110078</v>
      </c>
      <c r="BC25" s="6">
        <f t="shared" si="152"/>
        <v>7131.4846429598992</v>
      </c>
      <c r="BD25" s="6">
        <f t="shared" si="152"/>
        <v>7330.123808618926</v>
      </c>
      <c r="BE25" s="6">
        <f t="shared" si="152"/>
        <v>7526.0384063771235</v>
      </c>
      <c r="BF25" s="6">
        <f>BE$25+BF24</f>
        <v>7719.3761507342424</v>
      </c>
      <c r="BG25" s="6">
        <f t="shared" si="152"/>
        <v>7910.2660432085022</v>
      </c>
      <c r="BH25" s="71">
        <f t="shared" si="152"/>
        <v>8098.8207672839362</v>
      </c>
    </row>
    <row r="26" spans="1:62" ht="15.75" thickBot="1" x14ac:dyDescent="0.3">
      <c r="A26" s="13" t="s">
        <v>69</v>
      </c>
      <c r="B26" s="17">
        <f>AX25</f>
        <v>6090.7274249963411</v>
      </c>
      <c r="C26" s="73">
        <f>AX25/$AX$4</f>
        <v>0.15452238594351866</v>
      </c>
      <c r="D26" s="4" t="s">
        <v>9</v>
      </c>
      <c r="E26" s="5">
        <f>SUM(F26:AF26)</f>
        <v>10696446.38625836</v>
      </c>
      <c r="F26">
        <f>(F3-F25)^2</f>
        <v>3.2154119136874661</v>
      </c>
      <c r="G26">
        <f t="shared" ref="G26:AF26" si="153">(G3-G25)^2</f>
        <v>17.435431288557655</v>
      </c>
      <c r="H26">
        <f t="shared" si="153"/>
        <v>53.152993833913328</v>
      </c>
      <c r="I26">
        <f t="shared" si="153"/>
        <v>127.96725553599799</v>
      </c>
      <c r="J26">
        <f t="shared" si="153"/>
        <v>270.619856799807</v>
      </c>
      <c r="K26">
        <f t="shared" si="153"/>
        <v>527.12114014759925</v>
      </c>
      <c r="L26">
        <f t="shared" si="153"/>
        <v>969.88565670935043</v>
      </c>
      <c r="M26">
        <f t="shared" si="153"/>
        <v>1711.1904159774483</v>
      </c>
      <c r="N26">
        <f t="shared" si="153"/>
        <v>2922.7260291299872</v>
      </c>
      <c r="O26">
        <f t="shared" si="153"/>
        <v>4863.653233167458</v>
      </c>
      <c r="P26">
        <f t="shared" si="153"/>
        <v>7921.1589245989471</v>
      </c>
      <c r="Q26">
        <f t="shared" si="153"/>
        <v>12664.5339183939</v>
      </c>
      <c r="R26">
        <f t="shared" si="153"/>
        <v>19919.601312818751</v>
      </c>
      <c r="S26">
        <f t="shared" si="153"/>
        <v>30843.77348394912</v>
      </c>
      <c r="T26">
        <f t="shared" si="153"/>
        <v>47009.696555879324</v>
      </c>
      <c r="U26">
        <f t="shared" si="153"/>
        <v>70304.763122351898</v>
      </c>
      <c r="V26">
        <f t="shared" si="153"/>
        <v>103928.89461650049</v>
      </c>
      <c r="W26">
        <f t="shared" si="153"/>
        <v>153273.54107183995</v>
      </c>
      <c r="X26">
        <f t="shared" si="153"/>
        <v>222935.28476207738</v>
      </c>
      <c r="Y26">
        <f t="shared" si="153"/>
        <v>320305.21882143017</v>
      </c>
      <c r="Z26">
        <f t="shared" si="153"/>
        <v>455259.68314757076</v>
      </c>
      <c r="AA26">
        <f t="shared" si="153"/>
        <v>638500.23248648702</v>
      </c>
      <c r="AB26" s="43">
        <f t="shared" si="153"/>
        <v>882473.42551024957</v>
      </c>
      <c r="AC26" s="44">
        <f t="shared" si="153"/>
        <v>1202542.8249465025</v>
      </c>
      <c r="AD26" s="44">
        <f t="shared" si="153"/>
        <v>1615354.0228953115</v>
      </c>
      <c r="AE26" s="44">
        <f t="shared" si="153"/>
        <v>2133910.7865743055</v>
      </c>
      <c r="AF26" s="45">
        <f t="shared" si="153"/>
        <v>2767831.9766835892</v>
      </c>
    </row>
    <row r="27" spans="1:62" ht="15.75" thickBot="1" x14ac:dyDescent="0.3">
      <c r="A27" s="13" t="s">
        <v>70</v>
      </c>
      <c r="B27" s="66">
        <f>BH25</f>
        <v>8098.8207672839362</v>
      </c>
      <c r="C27" s="75">
        <f>BH25/$BH$4</f>
        <v>0.17853734921737199</v>
      </c>
      <c r="D27" s="4" t="s">
        <v>10</v>
      </c>
      <c r="E27" s="5">
        <f>SUM(F27:AF27)</f>
        <v>10917.790431804879</v>
      </c>
      <c r="F27">
        <f>SQRT(F26)</f>
        <v>1.7931569685020512</v>
      </c>
      <c r="G27">
        <f t="shared" ref="G27:AF27" si="154">SQRT(G26)</f>
        <v>4.1755755637465901</v>
      </c>
      <c r="H27">
        <f t="shared" si="154"/>
        <v>7.2906099768066959</v>
      </c>
      <c r="I27">
        <f t="shared" si="154"/>
        <v>11.312261291890229</v>
      </c>
      <c r="J27">
        <f t="shared" si="154"/>
        <v>16.4505275538448</v>
      </c>
      <c r="K27">
        <f t="shared" si="154"/>
        <v>22.959118888746563</v>
      </c>
      <c r="L27">
        <f t="shared" si="154"/>
        <v>31.142987279793029</v>
      </c>
      <c r="M27">
        <f t="shared" si="154"/>
        <v>41.366537394099694</v>
      </c>
      <c r="N27">
        <f t="shared" si="154"/>
        <v>54.062242176309958</v>
      </c>
      <c r="O27">
        <f t="shared" si="154"/>
        <v>69.739896997109611</v>
      </c>
      <c r="P27">
        <f t="shared" si="154"/>
        <v>89.000892830347198</v>
      </c>
      <c r="Q27">
        <f t="shared" si="154"/>
        <v>112.53681139251236</v>
      </c>
      <c r="R27">
        <f t="shared" si="154"/>
        <v>141.13681770827466</v>
      </c>
      <c r="S27">
        <f t="shared" si="154"/>
        <v>175.62395475546359</v>
      </c>
      <c r="T27">
        <f t="shared" si="154"/>
        <v>216.81719617198107</v>
      </c>
      <c r="U27">
        <f t="shared" si="154"/>
        <v>265.15045374721103</v>
      </c>
      <c r="V27">
        <f t="shared" si="154"/>
        <v>322.3800468647222</v>
      </c>
      <c r="W27">
        <f t="shared" si="154"/>
        <v>391.50164887499511</v>
      </c>
      <c r="X27">
        <f t="shared" si="154"/>
        <v>472.1602320844878</v>
      </c>
      <c r="Y27">
        <f t="shared" si="154"/>
        <v>565.95513852374393</v>
      </c>
      <c r="Z27">
        <f t="shared" si="154"/>
        <v>674.72934066006849</v>
      </c>
      <c r="AA27">
        <f t="shared" si="154"/>
        <v>799.06209551353834</v>
      </c>
      <c r="AB27" s="43">
        <f t="shared" si="154"/>
        <v>939.40056712259309</v>
      </c>
      <c r="AC27" s="44">
        <f t="shared" si="154"/>
        <v>1096.6051362940548</v>
      </c>
      <c r="AD27" s="44">
        <f t="shared" si="154"/>
        <v>1270.9657835265714</v>
      </c>
      <c r="AE27" s="44">
        <f t="shared" si="154"/>
        <v>1460.7911509090907</v>
      </c>
      <c r="AF27" s="45">
        <f t="shared" si="154"/>
        <v>1663.6802507343739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3253.5673962868086</v>
      </c>
      <c r="C34" s="74">
        <f>AN34/$AN$4</f>
        <v>9.7205875862600669E-2</v>
      </c>
      <c r="D34" s="4" t="s">
        <v>8</v>
      </c>
      <c r="F34" s="12">
        <f>$E$3+$C33*(1/(1+EXP(-$A33*(F32-$B33))))</f>
        <v>19.511546166421226</v>
      </c>
      <c r="G34" s="12">
        <f t="shared" ref="G34:BH34" si="156">$E$3+$C33*(1/(1+EXP(-$A33*(G32-$B33))))</f>
        <v>24.00912137730074</v>
      </c>
      <c r="H34" s="12">
        <f t="shared" si="156"/>
        <v>29.535376216517758</v>
      </c>
      <c r="I34" s="12">
        <f t="shared" si="156"/>
        <v>36.321411409300069</v>
      </c>
      <c r="J34" s="12">
        <f t="shared" si="156"/>
        <v>44.648115421532601</v>
      </c>
      <c r="K34" s="12">
        <f t="shared" si="156"/>
        <v>54.855805907453394</v>
      </c>
      <c r="L34" s="12">
        <f t="shared" si="156"/>
        <v>67.355180922669319</v>
      </c>
      <c r="M34" s="12">
        <f t="shared" si="156"/>
        <v>82.639454853771028</v>
      </c>
      <c r="N34" s="12">
        <f t="shared" si="156"/>
        <v>101.29734419369515</v>
      </c>
      <c r="O34" s="12">
        <f t="shared" si="156"/>
        <v>124.02624816369672</v>
      </c>
      <c r="P34" s="12">
        <f t="shared" si="156"/>
        <v>151.64450443189301</v>
      </c>
      <c r="Q34" s="12">
        <f t="shared" si="156"/>
        <v>185.10095889597338</v>
      </c>
      <c r="R34" s="12">
        <f t="shared" si="156"/>
        <v>225.4792544413468</v>
      </c>
      <c r="S34" s="12">
        <f t="shared" si="156"/>
        <v>273.99324009610598</v>
      </c>
      <c r="T34" s="12">
        <f t="shared" si="156"/>
        <v>331.96882964609688</v>
      </c>
      <c r="U34" s="12">
        <f t="shared" si="156"/>
        <v>400.80672598866335</v>
      </c>
      <c r="V34" s="12">
        <f t="shared" si="156"/>
        <v>481.92008363028521</v>
      </c>
      <c r="W34" s="12">
        <f t="shared" si="156"/>
        <v>576.64202301519686</v>
      </c>
      <c r="X34" s="12">
        <f t="shared" si="156"/>
        <v>686.10070341125686</v>
      </c>
      <c r="Y34" s="12">
        <f t="shared" si="156"/>
        <v>811.06510742874229</v>
      </c>
      <c r="Z34" s="12">
        <f t="shared" si="156"/>
        <v>951.77299266232444</v>
      </c>
      <c r="AA34" s="12">
        <f t="shared" si="156"/>
        <v>1107.7627189256239</v>
      </c>
      <c r="AB34" s="52">
        <f t="shared" si="156"/>
        <v>1277.7403202717646</v>
      </c>
      <c r="AC34" s="53">
        <f t="shared" si="156"/>
        <v>1459.5181359303397</v>
      </c>
      <c r="AD34" s="53">
        <f t="shared" si="156"/>
        <v>1650.0570262419553</v>
      </c>
      <c r="AE34" s="53">
        <f t="shared" si="156"/>
        <v>1845.6281386770213</v>
      </c>
      <c r="AF34" s="54">
        <f t="shared" si="156"/>
        <v>2042.0843542956568</v>
      </c>
      <c r="AG34" s="54">
        <f>$E$3+$C33*(1/(1+EXP(-$A33*(AG32-$B33))))</f>
        <v>2235.2033210986506</v>
      </c>
      <c r="AH34" s="54">
        <f t="shared" si="156"/>
        <v>2421.0437491659477</v>
      </c>
      <c r="AI34" s="54">
        <f t="shared" si="156"/>
        <v>2596.2527566374324</v>
      </c>
      <c r="AJ34" s="54">
        <f t="shared" si="156"/>
        <v>2758.2761888061827</v>
      </c>
      <c r="AK34" s="54">
        <f t="shared" si="156"/>
        <v>2905.4500012292501</v>
      </c>
      <c r="AL34" s="54">
        <f t="shared" si="156"/>
        <v>3036.9787893153548</v>
      </c>
      <c r="AM34" s="54">
        <f t="shared" si="156"/>
        <v>3152.8282427000249</v>
      </c>
      <c r="AN34" s="69">
        <f t="shared" si="156"/>
        <v>3253.5673962868086</v>
      </c>
      <c r="AO34" s="54">
        <f t="shared" si="156"/>
        <v>3340.1949512814344</v>
      </c>
      <c r="AP34" s="54">
        <f t="shared" si="156"/>
        <v>3413.9756774830385</v>
      </c>
      <c r="AQ34" s="54">
        <f t="shared" si="156"/>
        <v>3476.3024905400862</v>
      </c>
      <c r="AR34" s="54">
        <f t="shared" si="156"/>
        <v>3528.5904875948336</v>
      </c>
      <c r="AS34" s="54">
        <f t="shared" si="156"/>
        <v>3572.2025647583205</v>
      </c>
      <c r="AT34" s="54">
        <f t="shared" si="156"/>
        <v>3608.4024107766431</v>
      </c>
      <c r="AU34" s="54">
        <f t="shared" si="156"/>
        <v>3638.3291136608141</v>
      </c>
      <c r="AV34" s="54">
        <f t="shared" si="156"/>
        <v>3662.9875534920448</v>
      </c>
      <c r="AW34" s="54">
        <f t="shared" si="156"/>
        <v>3683.249492060761</v>
      </c>
      <c r="AX34" s="69">
        <f t="shared" si="156"/>
        <v>3699.8613129323744</v>
      </c>
      <c r="AY34" s="54">
        <f t="shared" si="156"/>
        <v>3713.4554160010198</v>
      </c>
      <c r="AZ34" s="54">
        <f t="shared" si="156"/>
        <v>3724.5631814641888</v>
      </c>
      <c r="BA34" s="54">
        <f t="shared" si="156"/>
        <v>3733.6281393326667</v>
      </c>
      <c r="BB34" s="54">
        <f t="shared" si="156"/>
        <v>3741.0185154831488</v>
      </c>
      <c r="BC34" s="54">
        <f t="shared" si="156"/>
        <v>3747.0387013863597</v>
      </c>
      <c r="BD34" s="54">
        <f t="shared" si="156"/>
        <v>3751.9394463987574</v>
      </c>
      <c r="BE34" s="54">
        <f t="shared" si="156"/>
        <v>3755.9267314145527</v>
      </c>
      <c r="BF34" s="54">
        <f t="shared" si="156"/>
        <v>3759.1693778331278</v>
      </c>
      <c r="BG34" s="54">
        <f t="shared" si="156"/>
        <v>3761.8054971364336</v>
      </c>
      <c r="BH34" s="69">
        <f t="shared" si="156"/>
        <v>3763.9479092354363</v>
      </c>
    </row>
    <row r="35" spans="1:60" ht="15.75" thickBot="1" x14ac:dyDescent="0.3">
      <c r="A35" s="13" t="s">
        <v>69</v>
      </c>
      <c r="B35" s="17">
        <f>AX34</f>
        <v>3699.8613129323744</v>
      </c>
      <c r="C35" s="73">
        <f>AX34/$AX$4</f>
        <v>9.3865864919209299E-2</v>
      </c>
      <c r="D35" s="4" t="s">
        <v>9</v>
      </c>
      <c r="E35" s="5">
        <f>SUM(F35:AF35)</f>
        <v>18079099.703986682</v>
      </c>
      <c r="F35" s="3">
        <f>(F34-F$3)^2</f>
        <v>380.59701792686724</v>
      </c>
      <c r="G35" s="3">
        <f t="shared" ref="G35:AF35" si="157">(G34-G$3)^2</f>
        <v>576.27433236682919</v>
      </c>
      <c r="H35" s="3">
        <f t="shared" si="157"/>
        <v>872.09695419575246</v>
      </c>
      <c r="I35" s="3">
        <f t="shared" si="157"/>
        <v>1318.9146042066218</v>
      </c>
      <c r="J35" s="3">
        <f t="shared" si="157"/>
        <v>1992.9878214390867</v>
      </c>
      <c r="K35" s="3">
        <f t="shared" si="157"/>
        <v>3008.483601323373</v>
      </c>
      <c r="L35" s="3">
        <f t="shared" si="157"/>
        <v>4535.763539264668</v>
      </c>
      <c r="M35" s="3">
        <f t="shared" si="157"/>
        <v>6827.9957879840385</v>
      </c>
      <c r="N35" s="3">
        <f t="shared" si="157"/>
        <v>10259.440495378398</v>
      </c>
      <c r="O35" s="3">
        <f t="shared" si="157"/>
        <v>15379.90560409751</v>
      </c>
      <c r="P35" s="3">
        <f t="shared" si="157"/>
        <v>22992.444892044467</v>
      </c>
      <c r="Q35" s="3">
        <f t="shared" si="157"/>
        <v>34255.701673688571</v>
      </c>
      <c r="R35" s="3">
        <f t="shared" si="157"/>
        <v>50821.955690052535</v>
      </c>
      <c r="S35" s="3">
        <f t="shared" si="157"/>
        <v>74976.976246808947</v>
      </c>
      <c r="T35" s="3">
        <f t="shared" si="157"/>
        <v>109792.04690783813</v>
      </c>
      <c r="U35" s="3">
        <f t="shared" si="157"/>
        <v>158984.72372430275</v>
      </c>
      <c r="V35" s="3">
        <f t="shared" si="157"/>
        <v>228391.99868972387</v>
      </c>
      <c r="W35" s="3">
        <f t="shared" si="157"/>
        <v>327078.53057440673</v>
      </c>
      <c r="X35" s="3">
        <f t="shared" si="157"/>
        <v>462654.66433341295</v>
      </c>
      <c r="Y35" s="3">
        <f t="shared" si="157"/>
        <v>646097.56425982306</v>
      </c>
      <c r="Z35" s="3">
        <f t="shared" si="157"/>
        <v>890396.15138753573</v>
      </c>
      <c r="AA35" s="3">
        <f t="shared" si="157"/>
        <v>1207053.9997873402</v>
      </c>
      <c r="AB35" s="46">
        <f t="shared" si="157"/>
        <v>1606038.151141128</v>
      </c>
      <c r="AC35" s="47">
        <f t="shared" si="157"/>
        <v>2095851.8804731376</v>
      </c>
      <c r="AD35" s="47">
        <f t="shared" si="157"/>
        <v>2680003.1296458766</v>
      </c>
      <c r="AE35" s="47">
        <f t="shared" si="157"/>
        <v>3350261.7597024906</v>
      </c>
      <c r="AF35" s="48">
        <f t="shared" si="157"/>
        <v>4088295.5650988887</v>
      </c>
    </row>
    <row r="36" spans="1:60" ht="15.75" thickBot="1" x14ac:dyDescent="0.3">
      <c r="A36" s="13" t="s">
        <v>70</v>
      </c>
      <c r="B36" s="66">
        <f>BH34</f>
        <v>3763.9479092354363</v>
      </c>
      <c r="C36" s="75">
        <f>BH34/$BH$4</f>
        <v>8.2975695056964643E-2</v>
      </c>
      <c r="D36" s="4" t="s">
        <v>10</v>
      </c>
      <c r="E36" s="5">
        <f>SUM(F36:AF36)</f>
        <v>14930.656618228606</v>
      </c>
      <c r="F36">
        <f>SQRT(F35)</f>
        <v>19.508895866421227</v>
      </c>
      <c r="G36">
        <f t="shared" ref="G36:AF36" si="158">SQRT(G35)</f>
        <v>24.00571457730074</v>
      </c>
      <c r="H36">
        <f t="shared" si="158"/>
        <v>29.531287716517756</v>
      </c>
      <c r="I36">
        <f t="shared" si="158"/>
        <v>36.316863909300068</v>
      </c>
      <c r="J36">
        <f t="shared" si="158"/>
        <v>44.642892171532601</v>
      </c>
      <c r="K36">
        <f t="shared" si="158"/>
        <v>54.849645407453394</v>
      </c>
      <c r="L36">
        <f t="shared" si="158"/>
        <v>67.348077472669317</v>
      </c>
      <c r="M36">
        <f t="shared" si="158"/>
        <v>82.63168755377103</v>
      </c>
      <c r="N36">
        <f t="shared" si="158"/>
        <v>101.28889620969515</v>
      </c>
      <c r="O36">
        <f t="shared" si="158"/>
        <v>124.01574740369672</v>
      </c>
      <c r="P36">
        <f t="shared" si="158"/>
        <v>151.63259838189302</v>
      </c>
      <c r="Q36">
        <f t="shared" si="158"/>
        <v>185.08295889597338</v>
      </c>
      <c r="R36">
        <f t="shared" si="158"/>
        <v>225.43725444134679</v>
      </c>
      <c r="S36">
        <f t="shared" si="158"/>
        <v>273.819240096106</v>
      </c>
      <c r="T36">
        <f t="shared" si="158"/>
        <v>331.34882964609687</v>
      </c>
      <c r="U36">
        <f t="shared" si="158"/>
        <v>398.72888498866337</v>
      </c>
      <c r="V36">
        <f t="shared" si="158"/>
        <v>477.90375463028522</v>
      </c>
      <c r="W36">
        <f t="shared" si="158"/>
        <v>571.90779901519682</v>
      </c>
      <c r="X36">
        <f t="shared" si="158"/>
        <v>680.18722741125691</v>
      </c>
      <c r="Y36">
        <f t="shared" si="158"/>
        <v>803.80194342874233</v>
      </c>
      <c r="Z36">
        <f t="shared" si="158"/>
        <v>943.60804966232445</v>
      </c>
      <c r="AA36">
        <f t="shared" si="158"/>
        <v>1098.6600929256238</v>
      </c>
      <c r="AB36" s="43">
        <f t="shared" si="158"/>
        <v>1267.2956052717645</v>
      </c>
      <c r="AC36" s="44">
        <f t="shared" si="158"/>
        <v>1447.7057299303397</v>
      </c>
      <c r="AD36" s="44">
        <f t="shared" si="158"/>
        <v>1637.0715102419554</v>
      </c>
      <c r="AE36" s="44">
        <f t="shared" si="158"/>
        <v>1830.3720276770214</v>
      </c>
      <c r="AF36" s="45">
        <f t="shared" si="158"/>
        <v>2021.9534032956567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-5538.0550647867176</v>
      </c>
    </row>
    <row r="44" spans="1:60" ht="15.75" thickBot="1" x14ac:dyDescent="0.3">
      <c r="A44" s="13" t="s">
        <v>68</v>
      </c>
      <c r="B44" s="65">
        <f>AN44</f>
        <v>3530.9629295365467</v>
      </c>
      <c r="C44" s="74">
        <f>AN44/$AN$4</f>
        <v>0.10549354059660546</v>
      </c>
      <c r="D44" s="4" t="s">
        <v>8</v>
      </c>
      <c r="F44" s="12">
        <f>$E$3+$C43*E4*(1/(1+EXP(-$A43*(F42-$B43))))</f>
        <v>16.219665576529774</v>
      </c>
      <c r="G44" s="12">
        <f>$E$3+$C43*F4*(1/(1+EXP(-$A43*(G42-$B43))))</f>
        <v>20.46722444699456</v>
      </c>
      <c r="H44" s="12">
        <f t="shared" ref="H44:AF44" si="188">$E$3+$C43*G4*(1/(1+EXP(-$A43*(H42-$B43))))</f>
        <v>25.763987684237676</v>
      </c>
      <c r="I44" s="12">
        <f t="shared" si="188"/>
        <v>32.354807213457669</v>
      </c>
      <c r="J44" s="12">
        <f t="shared" si="188"/>
        <v>40.53726472202937</v>
      </c>
      <c r="K44" s="12">
        <f>$E$3+$C43*J4*(1/(1+EXP(-$A43*(K42-$B43))))</f>
        <v>50.67129904498421</v>
      </c>
      <c r="L44" s="12">
        <f t="shared" si="188"/>
        <v>63.1898161641287</v>
      </c>
      <c r="M44" s="12">
        <f t="shared" si="188"/>
        <v>78.609987815448633</v>
      </c>
      <c r="N44" s="12">
        <f t="shared" si="188"/>
        <v>97.544694582844329</v>
      </c>
      <c r="O44" s="12">
        <f t="shared" si="188"/>
        <v>120.71322190402353</v>
      </c>
      <c r="P44" s="12">
        <f t="shared" si="188"/>
        <v>148.94986007471866</v>
      </c>
      <c r="Q44" s="12">
        <f t="shared" si="188"/>
        <v>183.20849498030094</v>
      </c>
      <c r="R44" s="12">
        <f t="shared" si="188"/>
        <v>224.5606381384454</v>
      </c>
      <c r="S44" s="12">
        <f t="shared" si="188"/>
        <v>274.18371651778949</v>
      </c>
      <c r="T44" s="12">
        <f t="shared" si="188"/>
        <v>333.33598142588858</v>
      </c>
      <c r="U44" s="12">
        <f t="shared" si="188"/>
        <v>403.31434788013593</v>
      </c>
      <c r="V44" s="12">
        <f t="shared" si="188"/>
        <v>485.39217085965583</v>
      </c>
      <c r="W44" s="12">
        <f t="shared" si="188"/>
        <v>580.73576298068667</v>
      </c>
      <c r="X44" s="12">
        <f t="shared" si="188"/>
        <v>690.30162779060811</v>
      </c>
      <c r="Y44" s="12">
        <f t="shared" si="188"/>
        <v>814.72090242665593</v>
      </c>
      <c r="Z44" s="12">
        <f t="shared" si="188"/>
        <v>954.18283042202859</v>
      </c>
      <c r="AA44" s="12">
        <f t="shared" si="188"/>
        <v>1108.3340070505387</v>
      </c>
      <c r="AB44" s="52">
        <f t="shared" si="188"/>
        <v>1276.2128746538961</v>
      </c>
      <c r="AC44" s="53">
        <f t="shared" si="188"/>
        <v>1456.2376389888116</v>
      </c>
      <c r="AD44" s="53">
        <f t="shared" si="188"/>
        <v>1646.2593466316466</v>
      </c>
      <c r="AE44" s="53">
        <f t="shared" si="188"/>
        <v>1843.6808567105286</v>
      </c>
      <c r="AF44" s="54">
        <f t="shared" si="188"/>
        <v>2045.6293618072723</v>
      </c>
      <c r="AG44" s="54">
        <f t="shared" ref="AG44" si="189">$E$3+$C43*AF4*(1/(1+EXP(-$A43*(AG42-$B43))))</f>
        <v>2249.1587822448396</v>
      </c>
      <c r="AH44" s="54">
        <f t="shared" ref="AH44" si="190">$E$3+$C43*AG4*(1/(1+EXP(-$A43*(AH42-$B43))))</f>
        <v>2501.1821991337779</v>
      </c>
      <c r="AI44" s="54">
        <f t="shared" ref="AI44" si="191">$E$3+$C43*AH4*(1/(1+EXP(-$A43*(AI42-$B43))))</f>
        <v>2649.9974923788341</v>
      </c>
      <c r="AJ44" s="54">
        <f t="shared" ref="AJ44" si="192">$E$3+$C43*AI4*(1/(1+EXP(-$A43*(AJ42-$B43))))</f>
        <v>2842.7110852204651</v>
      </c>
      <c r="AK44" s="54">
        <f t="shared" ref="AK44" si="193">$E$3+$C43*AJ4*(1/(1+EXP(-$A43*(AK42-$B43))))</f>
        <v>3028.0080439845001</v>
      </c>
      <c r="AL44" s="54">
        <f t="shared" ref="AL44" si="194">$E$3+$C43*AK4*(1/(1+EXP(-$A43*(AL42-$B43))))</f>
        <v>3204.8130315579501</v>
      </c>
      <c r="AM44" s="54">
        <f t="shared" ref="AM44" si="195">$E$3+$C43*AL4*(1/(1+EXP(-$A43*(AM42-$B43))))</f>
        <v>3372.5270264475694</v>
      </c>
      <c r="AN44" s="69">
        <f t="shared" ref="AN44" si="196">$E$3+$C43*AM4*(1/(1+EXP(-$A43*(AN42-$B43))))</f>
        <v>3530.9629295365467</v>
      </c>
      <c r="AO44" s="54">
        <f t="shared" ref="AO44" si="197">$E$3+$C43*AN4*(1/(1+EXP(-$A43*(AO42-$B43))))</f>
        <v>3680.2652262336451</v>
      </c>
      <c r="AP44" s="54">
        <f t="shared" ref="AP44" si="198">$E$3+$C43*AO4*(1/(1+EXP(-$A43*(AP42-$B43))))</f>
        <v>3820.8262969984271</v>
      </c>
      <c r="AQ44" s="54">
        <f t="shared" ref="AQ44" si="199">$E$3+$C43*AP4*(1/(1+EXP(-$A43*(AQ42-$B43))))</f>
        <v>3953.2083572530487</v>
      </c>
      <c r="AR44" s="54">
        <f t="shared" ref="AR44" si="200">$E$3+$C43*AQ4*(1/(1+EXP(-$A43*(AR42-$B43))))</f>
        <v>4078.0763109787904</v>
      </c>
      <c r="AS44" s="54">
        <f t="shared" ref="AS44" si="201">$E$3+$C43*AR4*(1/(1+EXP(-$A43*(AS42-$B43))))</f>
        <v>4196.1437241848071</v>
      </c>
      <c r="AT44" s="54">
        <f t="shared" ref="AT44" si="202">$E$3+$C43*AS4*(1/(1+EXP(-$A43*(AT42-$B43))))</f>
        <v>4308.1319360088146</v>
      </c>
      <c r="AU44" s="54">
        <f t="shared" ref="AU44" si="203">$E$3+$C43*AT4*(1/(1+EXP(-$A43*(AU42-$B43))))</f>
        <v>4414.7410021277328</v>
      </c>
      <c r="AV44" s="54">
        <f t="shared" ref="AV44" si="204">$E$3+$C43*AU4*(1/(1+EXP(-$A43*(AV42-$B43))))</f>
        <v>4516.6305341668185</v>
      </c>
      <c r="AW44" s="54">
        <f t="shared" ref="AW44" si="205">$E$3+$C43*AV4*(1/(1+EXP(-$A43*(AW42-$B43))))</f>
        <v>4614.4083465862814</v>
      </c>
      <c r="AX44" s="69">
        <f t="shared" ref="AX44" si="206">$E$3+$C43*AW4*(1/(1+EXP(-$A43*(AX42-$B43))))</f>
        <v>4708.6249575928186</v>
      </c>
      <c r="AY44" s="54">
        <f t="shared" ref="AY44" si="207">$E$3+$C43*AX4*(1/(1+EXP(-$A43*(AY42-$B43))))</f>
        <v>4799.7722679015569</v>
      </c>
      <c r="AZ44" s="54">
        <f t="shared" ref="AZ44" si="208">$E$3+$C43*AY4*(1/(1+EXP(-$A43*(AZ42-$B43))))</f>
        <v>4888.2850640199613</v>
      </c>
      <c r="BA44" s="54">
        <f t="shared" ref="BA44" si="209">$E$3+$C43*AZ4*(1/(1+EXP(-$A43*(BA42-$B43))))</f>
        <v>4974.544304386558</v>
      </c>
      <c r="BB44" s="54">
        <f t="shared" ref="BB44" si="210">$E$3+$C43*BA4*(1/(1+EXP(-$A43*(BB42-$B43))))</f>
        <v>5058.881418966379</v>
      </c>
      <c r="BC44" s="54">
        <f t="shared" ref="BC44" si="211">$E$3+$C43*BB4*(1/(1+EXP(-$A43*(BC42-$B43))))</f>
        <v>5141.5830758443326</v>
      </c>
      <c r="BD44" s="54">
        <f t="shared" ref="BD44" si="212">$E$3+$C43*BC4*(1/(1+EXP(-$A43*(BD42-$B43))))</f>
        <v>5222.8960424791358</v>
      </c>
      <c r="BE44" s="54">
        <f t="shared" ref="BE44" si="213">$E$3+$C43*BD4*(1/(1+EXP(-$A43*(BE42-$B43))))</f>
        <v>5303.0319002352953</v>
      </c>
      <c r="BF44" s="54">
        <f t="shared" ref="BF44" si="214">$E$3+$C43*BE4*(1/(1+EXP(-$A43*(BF42-$B43))))</f>
        <v>5382.1714661240048</v>
      </c>
      <c r="BG44" s="54">
        <f t="shared" ref="BG44" si="215">$E$3+$C43*BF4*(1/(1+EXP(-$A43*(BG42-$B43))))</f>
        <v>5460.4688429259031</v>
      </c>
      <c r="BH44" s="69">
        <f t="shared" ref="BH44" si="216">$E$3+$C43*BG4*(1/(1+EXP(-$A43*(BH42-$B43))))</f>
        <v>5538.0550647867176</v>
      </c>
    </row>
    <row r="45" spans="1:60" ht="15.75" thickBot="1" x14ac:dyDescent="0.3">
      <c r="A45" s="13" t="s">
        <v>69</v>
      </c>
      <c r="B45" s="17">
        <f>AX44</f>
        <v>4708.6249575928186</v>
      </c>
      <c r="C45" s="73">
        <f>AX44/$AX$4</f>
        <v>0.11945830312064552</v>
      </c>
      <c r="D45" s="4" t="s">
        <v>9</v>
      </c>
      <c r="E45" s="77">
        <f>SUM(F45:AF45)</f>
        <v>18082809.022815194</v>
      </c>
      <c r="F45" s="3">
        <f>(F44-F$3)^2</f>
        <v>262.99158447920007</v>
      </c>
      <c r="G45" s="3">
        <f t="shared" ref="G45:AF45" si="217">(G44-G$3)^2</f>
        <v>418.76783268944598</v>
      </c>
      <c r="H45" s="3">
        <f t="shared" si="217"/>
        <v>663.57240598208887</v>
      </c>
      <c r="I45" s="3">
        <f t="shared" si="217"/>
        <v>1046.5393035281622</v>
      </c>
      <c r="J45" s="3">
        <f t="shared" si="217"/>
        <v>1642.8463858903087</v>
      </c>
      <c r="K45" s="3">
        <f t="shared" si="217"/>
        <v>2566.9562637824447</v>
      </c>
      <c r="L45" s="3">
        <f t="shared" si="217"/>
        <v>3992.0551859161201</v>
      </c>
      <c r="M45" s="3">
        <f t="shared" si="217"/>
        <v>6178.309069959214</v>
      </c>
      <c r="N45" s="3">
        <f t="shared" si="217"/>
        <v>9513.3194005905716</v>
      </c>
      <c r="O45" s="3">
        <f t="shared" si="217"/>
        <v>14569.146891571905</v>
      </c>
      <c r="P45" s="3">
        <f t="shared" si="217"/>
        <v>22182.514149069211</v>
      </c>
      <c r="Q45" s="3">
        <f t="shared" si="217"/>
        <v>33558.757451127662</v>
      </c>
      <c r="R45" s="3">
        <f t="shared" si="217"/>
        <v>50408.618871542189</v>
      </c>
      <c r="S45" s="3">
        <f t="shared" si="217"/>
        <v>75081.324746159371</v>
      </c>
      <c r="T45" s="3">
        <f t="shared" si="217"/>
        <v>110699.92429619223</v>
      </c>
      <c r="U45" s="3">
        <f t="shared" si="217"/>
        <v>160990.73445337338</v>
      </c>
      <c r="V45" s="3">
        <f t="shared" si="217"/>
        <v>231722.7011260924</v>
      </c>
      <c r="W45" s="3">
        <f t="shared" si="217"/>
        <v>331777.77290811948</v>
      </c>
      <c r="X45" s="3">
        <f t="shared" si="217"/>
        <v>468387.14231136453</v>
      </c>
      <c r="Y45" s="3">
        <f t="shared" si="217"/>
        <v>651987.99934509001</v>
      </c>
      <c r="Z45" s="3">
        <f t="shared" si="217"/>
        <v>894949.84332243796</v>
      </c>
      <c r="AA45" s="3">
        <f t="shared" si="217"/>
        <v>1208309.6290862744</v>
      </c>
      <c r="AB45" s="46">
        <f t="shared" si="217"/>
        <v>1602169.0339936106</v>
      </c>
      <c r="AC45" s="47">
        <f t="shared" si="217"/>
        <v>2086364.2536947825</v>
      </c>
      <c r="AD45" s="47">
        <f t="shared" si="217"/>
        <v>2667583.4058261728</v>
      </c>
      <c r="AE45" s="47">
        <f t="shared" si="217"/>
        <v>3343137.0507266116</v>
      </c>
      <c r="AF45" s="48">
        <f t="shared" si="217"/>
        <v>4102643.812182785</v>
      </c>
    </row>
    <row r="46" spans="1:60" ht="15.75" thickBot="1" x14ac:dyDescent="0.3">
      <c r="A46" s="13" t="s">
        <v>70</v>
      </c>
      <c r="B46" s="66">
        <f>BH44</f>
        <v>5538.0550647867176</v>
      </c>
      <c r="C46" s="75">
        <f>BH44/$BH$4</f>
        <v>0.12208563437791133</v>
      </c>
      <c r="D46" s="4" t="s">
        <v>10</v>
      </c>
      <c r="E46" s="5">
        <f>SUM(F46:AF46)</f>
        <v>14902.484284100286</v>
      </c>
      <c r="F46">
        <f>SQRT(F45)</f>
        <v>16.217015276529775</v>
      </c>
      <c r="G46">
        <f t="shared" ref="G46:AF46" si="218">SQRT(G45)</f>
        <v>20.46381764699456</v>
      </c>
      <c r="H46">
        <f t="shared" si="218"/>
        <v>25.759899184237675</v>
      </c>
      <c r="I46">
        <f t="shared" si="218"/>
        <v>32.350259713457667</v>
      </c>
      <c r="J46">
        <f t="shared" si="218"/>
        <v>40.53204147202937</v>
      </c>
      <c r="K46">
        <f t="shared" si="218"/>
        <v>50.66513854498421</v>
      </c>
      <c r="L46">
        <f t="shared" si="218"/>
        <v>63.182712714128698</v>
      </c>
      <c r="M46">
        <f t="shared" si="218"/>
        <v>78.602220515448636</v>
      </c>
      <c r="N46">
        <f t="shared" si="218"/>
        <v>97.536246598844329</v>
      </c>
      <c r="O46">
        <f t="shared" si="218"/>
        <v>120.70272114402353</v>
      </c>
      <c r="P46">
        <f t="shared" si="218"/>
        <v>148.93795402471866</v>
      </c>
      <c r="Q46">
        <f t="shared" si="218"/>
        <v>183.19049498030094</v>
      </c>
      <c r="R46">
        <f t="shared" si="218"/>
        <v>224.5186381384454</v>
      </c>
      <c r="S46">
        <f t="shared" si="218"/>
        <v>274.00971651778951</v>
      </c>
      <c r="T46">
        <f t="shared" si="218"/>
        <v>332.71598142588857</v>
      </c>
      <c r="U46">
        <f t="shared" si="218"/>
        <v>401.23650688013595</v>
      </c>
      <c r="V46">
        <f t="shared" si="218"/>
        <v>481.37584185965585</v>
      </c>
      <c r="W46">
        <f t="shared" si="218"/>
        <v>576.00153898068663</v>
      </c>
      <c r="X46">
        <f t="shared" si="218"/>
        <v>684.38815179060816</v>
      </c>
      <c r="Y46">
        <f t="shared" si="218"/>
        <v>807.45773842665596</v>
      </c>
      <c r="Z46">
        <f t="shared" si="218"/>
        <v>946.01788742202859</v>
      </c>
      <c r="AA46">
        <f t="shared" si="218"/>
        <v>1099.2313810505386</v>
      </c>
      <c r="AB46" s="43">
        <f t="shared" si="218"/>
        <v>1265.768159653896</v>
      </c>
      <c r="AC46" s="44">
        <f t="shared" si="218"/>
        <v>1444.4252329888116</v>
      </c>
      <c r="AD46" s="44">
        <f t="shared" si="218"/>
        <v>1633.2738306316467</v>
      </c>
      <c r="AE46" s="44">
        <f t="shared" si="218"/>
        <v>1828.4247457105287</v>
      </c>
      <c r="AF46" s="45">
        <f t="shared" si="218"/>
        <v>2025.4984108072722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-7482.303174716124</v>
      </c>
    </row>
    <row r="54" spans="1:60" ht="15.75" thickBot="1" x14ac:dyDescent="0.3">
      <c r="A54" s="13" t="s">
        <v>68</v>
      </c>
      <c r="B54" s="65">
        <f>AN54</f>
        <v>3807.5220239087503</v>
      </c>
      <c r="C54" s="74">
        <f>AN54/$AN$4</f>
        <v>0.11375621529235591</v>
      </c>
      <c r="D54" s="4" t="s">
        <v>8</v>
      </c>
      <c r="F54" s="12">
        <f>$E$3+($C53/($C53+E5))*E4*(1/(1+EXP(-$A53*(F52-$B53))))</f>
        <v>13.054993960524017</v>
      </c>
      <c r="G54" s="12">
        <f t="shared" ref="G54:AF54" si="248">$E$3+($C53/($C53+F5))*F4*(1/(1+EXP(-$A53*(G52-$B53))))</f>
        <v>16.891752380507462</v>
      </c>
      <c r="H54" s="12">
        <f t="shared" si="248"/>
        <v>21.77833191541302</v>
      </c>
      <c r="I54" s="12">
        <f t="shared" si="248"/>
        <v>27.978629569244003</v>
      </c>
      <c r="J54" s="12">
        <f t="shared" si="248"/>
        <v>35.814798338254278</v>
      </c>
      <c r="K54" s="12">
        <f t="shared" si="248"/>
        <v>45.677025593300939</v>
      </c>
      <c r="L54" s="12">
        <f t="shared" si="248"/>
        <v>58.033688065889528</v>
      </c>
      <c r="M54" s="12">
        <f t="shared" si="248"/>
        <v>73.441287467103436</v>
      </c>
      <c r="N54" s="12">
        <f t="shared" si="248"/>
        <v>92.553280313532724</v>
      </c>
      <c r="O54" s="12">
        <f t="shared" si="248"/>
        <v>116.12657559698069</v>
      </c>
      <c r="P54" s="12">
        <f t="shared" si="248"/>
        <v>145.02411304920631</v>
      </c>
      <c r="Q54" s="12">
        <f t="shared" si="248"/>
        <v>180.21160757793987</v>
      </c>
      <c r="R54" s="12">
        <f t="shared" si="248"/>
        <v>222.74633844945691</v>
      </c>
      <c r="S54" s="12">
        <f t="shared" si="248"/>
        <v>273.75589269933579</v>
      </c>
      <c r="T54" s="12">
        <f t="shared" si="248"/>
        <v>334.40517751180016</v>
      </c>
      <c r="U54" s="12">
        <f t="shared" si="248"/>
        <v>405.85092082808205</v>
      </c>
      <c r="V54" s="12">
        <f t="shared" si="248"/>
        <v>489.1843467345422</v>
      </c>
      <c r="W54" s="12">
        <f t="shared" si="248"/>
        <v>585.36468181155169</v>
      </c>
      <c r="X54" s="12">
        <f t="shared" si="248"/>
        <v>695.14838117397267</v>
      </c>
      <c r="Y54" s="12">
        <f t="shared" si="248"/>
        <v>819.02102492436688</v>
      </c>
      <c r="Z54" s="12">
        <f t="shared" si="248"/>
        <v>957.14015848283645</v>
      </c>
      <c r="AA54" s="12">
        <f t="shared" si="248"/>
        <v>1109.2973767263099</v>
      </c>
      <c r="AB54" s="52">
        <f t="shared" si="248"/>
        <v>1274.906343201646</v>
      </c>
      <c r="AC54" s="53">
        <f t="shared" si="248"/>
        <v>1453.0202602901916</v>
      </c>
      <c r="AD54" s="53">
        <f t="shared" si="248"/>
        <v>1642.3781121604989</v>
      </c>
      <c r="AE54" s="53">
        <f t="shared" si="248"/>
        <v>1841.4747059305794</v>
      </c>
      <c r="AF54" s="54">
        <f t="shared" si="248"/>
        <v>2048.6461442520495</v>
      </c>
      <c r="AG54" s="54">
        <f t="shared" ref="AG54" si="249">$E$3+($C53/($C53+AF5))*AF4*(1/(1+EXP(-$A53*(AG52-$B53))))</f>
        <v>2262.1606362886059</v>
      </c>
      <c r="AH54" s="54">
        <f t="shared" ref="AH54" si="250">$E$3+($C53/($C53+AG5))*AG4*(1/(1+EXP(-$A53*(AH52-$B53))))</f>
        <v>2530.6198469566293</v>
      </c>
      <c r="AI54" s="54">
        <f t="shared" ref="AI54" si="251">$E$3+($C53/($C53+AH5))*AH4*(1/(1+EXP(-$A53*(AI52-$B53))))</f>
        <v>2701.4572308651327</v>
      </c>
      <c r="AJ54" s="54">
        <f t="shared" ref="AJ54" si="252">$E$3+($C53/($C53+AI5))*AI4*(1/(1+EXP(-$A53*(AJ52-$B53))))</f>
        <v>2924.1449522621606</v>
      </c>
      <c r="AK54" s="54">
        <f t="shared" ref="AK54" si="253">$E$3+($C53/($C53+AJ5))*AJ4*(1/(1+EXP(-$A53*(AK52-$B53))))</f>
        <v>3147.079661602023</v>
      </c>
      <c r="AL54" s="54">
        <f t="shared" ref="AL54" si="254">$E$3+($C53/($C53+AK5))*AK4*(1/(1+EXP(-$A53*(AL52-$B53))))</f>
        <v>3369.1757504932548</v>
      </c>
      <c r="AM54" s="54">
        <f t="shared" ref="AM54" si="255">$E$3+($C53/($C53+AL5))*AL4*(1/(1+EXP(-$A53*(AM52-$B53))))</f>
        <v>3589.5521531412733</v>
      </c>
      <c r="AN54" s="69">
        <f t="shared" ref="AN54" si="256">$E$3+($C53/($C53+AM5))*AM4*(1/(1+EXP(-$A53*(AN52-$B53))))</f>
        <v>3807.5220239087503</v>
      </c>
      <c r="AO54" s="54">
        <f t="shared" ref="AO54" si="257">$E$3+($C53/($C53+AN5))*AN4*(1/(1+EXP(-$A53*(AO52-$B53))))</f>
        <v>4022.5741951855621</v>
      </c>
      <c r="AP54" s="54">
        <f t="shared" ref="AP54" si="258">$E$3+($C53/($C53+AO5))*AO4*(1/(1+EXP(-$A53*(AP52-$B53))))</f>
        <v>4234.3500427361732</v>
      </c>
      <c r="AQ54" s="54">
        <f t="shared" ref="AQ54" si="259">$E$3+($C53/($C53+AP5))*AP4*(1/(1+EXP(-$A53*(AQ52-$B53))))</f>
        <v>4442.618707612929</v>
      </c>
      <c r="AR54" s="54">
        <f t="shared" ref="AR54" si="260">$E$3+($C53/($C53+AQ5))*AQ4*(1/(1+EXP(-$A53*(AR52-$B53))))</f>
        <v>4647.2528372793367</v>
      </c>
      <c r="AS54" s="54">
        <f t="shared" ref="AS54" si="261">$E$3+($C53/($C53+AR5))*AR4*(1/(1+EXP(-$A53*(AS52-$B53))))</f>
        <v>4848.2062609252016</v>
      </c>
      <c r="AT54" s="54">
        <f t="shared" ref="AT54" si="262">$E$3+($C53/($C53+AS5))*AS4*(1/(1+EXP(-$A53*(AT52-$B53))))</f>
        <v>5045.4943867302491</v>
      </c>
      <c r="AU54" s="54">
        <f t="shared" ref="AU54" si="263">$E$3+($C53/($C53+AT5))*AT4*(1/(1+EXP(-$A53*(AU52-$B53))))</f>
        <v>5239.1776320104445</v>
      </c>
      <c r="AV54" s="54">
        <f t="shared" ref="AV54" si="264">$E$3+($C53/($C53+AU5))*AU4*(1/(1+EXP(-$A53*(AV52-$B53))))</f>
        <v>5429.3478668321777</v>
      </c>
      <c r="AW54" s="54">
        <f t="shared" ref="AW54" si="265">$E$3+($C53/($C53+AV5))*AV4*(1/(1+EXP(-$A53*(AW52-$B53))))</f>
        <v>5616.1176458343234</v>
      </c>
      <c r="AX54" s="69">
        <f t="shared" ref="AX54" si="266">$E$3+($C53/($C53+AW5))*AW4*(1/(1+EXP(-$A53*(AX52-$B53))))</f>
        <v>5799.611893216389</v>
      </c>
      <c r="AY54" s="54">
        <f t="shared" ref="AY54" si="267">$E$3+($C53/($C53+AX5))*AX4*(1/(1+EXP(-$A53*(AY52-$B53))))</f>
        <v>5979.961664305778</v>
      </c>
      <c r="AZ54" s="54">
        <f t="shared" ref="AZ54" si="268">$E$3+($C53/($C53+AY5))*AY4*(1/(1+EXP(-$A53*(AZ52-$B53))))</f>
        <v>6157.299610163268</v>
      </c>
      <c r="BA54" s="54">
        <f t="shared" ref="BA54" si="269">$E$3+($C53/($C53+AZ5))*AZ4*(1/(1+EXP(-$A53*(BA52-$B53))))</f>
        <v>6331.7568010309105</v>
      </c>
      <c r="BB54" s="54">
        <f t="shared" ref="BB54" si="270">$E$3+($C53/($C53+BA5))*BA4*(1/(1+EXP(-$A53*(BB52-$B53))))</f>
        <v>6503.4606069481033</v>
      </c>
      <c r="BC54" s="54">
        <f t="shared" ref="BC54" si="271">$E$3+($C53/($C53+BB5))*BB4*(1/(1+EXP(-$A53*(BC52-$B53))))</f>
        <v>6672.5333807873794</v>
      </c>
      <c r="BD54" s="54">
        <f t="shared" ref="BD54" si="272">$E$3+($C53/($C53+BC5))*BC4*(1/(1+EXP(-$A53*(BD52-$B53))))</f>
        <v>6839.0917348659441</v>
      </c>
      <c r="BE54" s="54">
        <f t="shared" ref="BE54" si="273">$E$3+($C53/($C53+BD5))*BD4*(1/(1+EXP(-$A53*(BE52-$B53))))</f>
        <v>7003.2462441511288</v>
      </c>
      <c r="BF54" s="54">
        <f t="shared" ref="BF54" si="274">$E$3+($C53/($C53+BE5))*BE4*(1/(1+EXP(-$A53*(BF52-$B53))))</f>
        <v>7165.1014455054174</v>
      </c>
      <c r="BG54" s="54">
        <f t="shared" ref="BG54" si="275">$E$3+($C53/($C53+BF5))*BF4*(1/(1+EXP(-$A53*(BG52-$B53))))</f>
        <v>7324.756033040584</v>
      </c>
      <c r="BH54" s="69">
        <f t="shared" ref="BH54" si="276">$E$3+($C53/($C53+BG5))*BG4*(1/(1+EXP(-$A53*(BH52-$B53))))</f>
        <v>7482.303174716124</v>
      </c>
    </row>
    <row r="55" spans="1:60" ht="15.75" thickBot="1" x14ac:dyDescent="0.3">
      <c r="A55" s="13" t="s">
        <v>69</v>
      </c>
      <c r="B55" s="17">
        <f>AX54</f>
        <v>5799.611893216389</v>
      </c>
      <c r="C55" s="73">
        <f>AX54/$AX$4</f>
        <v>0.14713675473447119</v>
      </c>
      <c r="D55" s="4" t="s">
        <v>9</v>
      </c>
      <c r="E55" s="5">
        <f>SUM(F55:AF55)</f>
        <v>18086584.780132264</v>
      </c>
      <c r="F55" s="3">
        <f>(F54-F$3)^2</f>
        <v>170.36367503242147</v>
      </c>
      <c r="G55" s="3">
        <f t="shared" ref="G55:AF55" si="277">(G54-G$3)^2</f>
        <v>285.21621644664594</v>
      </c>
      <c r="H55" s="3">
        <f t="shared" si="277"/>
        <v>474.11767631365717</v>
      </c>
      <c r="I55" s="3">
        <f t="shared" si="277"/>
        <v>782.54926761679872</v>
      </c>
      <c r="J55" s="3">
        <f t="shared" si="277"/>
        <v>1282.3256680013214</v>
      </c>
      <c r="K55" s="3">
        <f t="shared" si="277"/>
        <v>2085.8279183704944</v>
      </c>
      <c r="L55" s="3">
        <f t="shared" si="277"/>
        <v>3367.0845221849868</v>
      </c>
      <c r="M55" s="3">
        <f t="shared" si="277"/>
        <v>5392.4818841323877</v>
      </c>
      <c r="N55" s="3">
        <f t="shared" si="277"/>
        <v>8564.5459909013261</v>
      </c>
      <c r="O55" s="3">
        <f t="shared" si="277"/>
        <v>13482.942835547299</v>
      </c>
      <c r="P55" s="3">
        <f t="shared" si="277"/>
        <v>21028.540178780662</v>
      </c>
      <c r="Q55" s="3">
        <f t="shared" si="277"/>
        <v>32469.73621195259</v>
      </c>
      <c r="R55" s="3">
        <f t="shared" si="277"/>
        <v>49597.222364210254</v>
      </c>
      <c r="S55" s="3">
        <f t="shared" si="277"/>
        <v>74847.052012950895</v>
      </c>
      <c r="T55" s="3">
        <f t="shared" si="277"/>
        <v>111412.54472658395</v>
      </c>
      <c r="U55" s="3">
        <f t="shared" si="277"/>
        <v>163032.69999385474</v>
      </c>
      <c r="V55" s="3">
        <f t="shared" si="277"/>
        <v>235388.00543246508</v>
      </c>
      <c r="W55" s="3">
        <f t="shared" si="277"/>
        <v>337131.72853845207</v>
      </c>
      <c r="X55" s="3">
        <f t="shared" si="277"/>
        <v>475044.75451017515</v>
      </c>
      <c r="Y55" s="3">
        <f t="shared" si="277"/>
        <v>658950.82477250381</v>
      </c>
      <c r="Z55" s="3">
        <f t="shared" si="277"/>
        <v>900553.95960069587</v>
      </c>
      <c r="AA55" s="3">
        <f t="shared" si="277"/>
        <v>1210428.489525727</v>
      </c>
      <c r="AB55" s="46">
        <f t="shared" si="277"/>
        <v>1598863.2091943575</v>
      </c>
      <c r="AC55" s="47">
        <f t="shared" si="277"/>
        <v>2077080.0792677379</v>
      </c>
      <c r="AD55" s="47">
        <f t="shared" si="277"/>
        <v>2654920.2324226508</v>
      </c>
      <c r="AE55" s="47">
        <f t="shared" si="277"/>
        <v>3335074.3564702198</v>
      </c>
      <c r="AF55" s="48">
        <f t="shared" si="277"/>
        <v>4114873.8892543991</v>
      </c>
    </row>
    <row r="56" spans="1:60" ht="15.75" thickBot="1" x14ac:dyDescent="0.3">
      <c r="A56" s="13" t="s">
        <v>70</v>
      </c>
      <c r="B56" s="66">
        <f>BH54</f>
        <v>7482.303174716124</v>
      </c>
      <c r="C56" s="75">
        <f>BH54/$BH$4</f>
        <v>0.16494630678220928</v>
      </c>
      <c r="D56" s="4" t="s">
        <v>10</v>
      </c>
      <c r="E56" s="5">
        <f>SUM(F56:AF56)</f>
        <v>14866.097844611115</v>
      </c>
      <c r="F56">
        <f>SQRT(F55)</f>
        <v>13.052343660524016</v>
      </c>
      <c r="G56">
        <f t="shared" ref="G56:AF56" si="278">SQRT(G55)</f>
        <v>16.888345580507462</v>
      </c>
      <c r="H56">
        <f t="shared" si="278"/>
        <v>21.774243415413018</v>
      </c>
      <c r="I56">
        <f t="shared" si="278"/>
        <v>27.974082069244002</v>
      </c>
      <c r="J56">
        <f t="shared" si="278"/>
        <v>35.809575088254277</v>
      </c>
      <c r="K56">
        <f t="shared" si="278"/>
        <v>45.670865093300939</v>
      </c>
      <c r="L56">
        <f t="shared" si="278"/>
        <v>58.026584615889526</v>
      </c>
      <c r="M56">
        <f t="shared" si="278"/>
        <v>73.433520167103438</v>
      </c>
      <c r="N56">
        <f t="shared" si="278"/>
        <v>92.544832329532724</v>
      </c>
      <c r="O56">
        <f t="shared" si="278"/>
        <v>116.11607483698069</v>
      </c>
      <c r="P56">
        <f t="shared" si="278"/>
        <v>145.01220699920631</v>
      </c>
      <c r="Q56">
        <f t="shared" si="278"/>
        <v>180.19360757793987</v>
      </c>
      <c r="R56">
        <f t="shared" si="278"/>
        <v>222.70433844945691</v>
      </c>
      <c r="S56">
        <f t="shared" si="278"/>
        <v>273.58189269933581</v>
      </c>
      <c r="T56">
        <f t="shared" si="278"/>
        <v>333.78517751180016</v>
      </c>
      <c r="U56">
        <f t="shared" si="278"/>
        <v>403.77307982808207</v>
      </c>
      <c r="V56">
        <f t="shared" si="278"/>
        <v>485.16801773454222</v>
      </c>
      <c r="W56">
        <f t="shared" si="278"/>
        <v>580.63045781155165</v>
      </c>
      <c r="X56">
        <f t="shared" si="278"/>
        <v>689.23490517397272</v>
      </c>
      <c r="Y56">
        <f t="shared" si="278"/>
        <v>811.75786092436692</v>
      </c>
      <c r="Z56">
        <f t="shared" si="278"/>
        <v>948.97521548283646</v>
      </c>
      <c r="AA56">
        <f t="shared" si="278"/>
        <v>1100.1947507263098</v>
      </c>
      <c r="AB56" s="43">
        <f t="shared" si="278"/>
        <v>1264.4616282016459</v>
      </c>
      <c r="AC56" s="44">
        <f t="shared" si="278"/>
        <v>1441.2078542901916</v>
      </c>
      <c r="AD56" s="44">
        <f t="shared" si="278"/>
        <v>1629.3925961604989</v>
      </c>
      <c r="AE56" s="44">
        <f t="shared" si="278"/>
        <v>1826.2185949305795</v>
      </c>
      <c r="AF56" s="45">
        <f t="shared" si="278"/>
        <v>2028.5151932520494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2.7787027350351625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-10540.944672319849</v>
      </c>
    </row>
    <row r="63" spans="1:60" ht="15.75" thickBot="1" x14ac:dyDescent="0.3">
      <c r="A63" s="13" t="s">
        <v>68</v>
      </c>
      <c r="B63" s="65">
        <f>AN63</f>
        <v>4221.5775478497344</v>
      </c>
      <c r="C63" s="74">
        <f>AN63/$AN$4</f>
        <v>0.12612683036133093</v>
      </c>
      <c r="D63" s="4" t="s">
        <v>8</v>
      </c>
      <c r="F63" s="12">
        <f>$E$3+($C62)*(EXP(-EXP($A62-$B62*F61)))</f>
        <v>5.694351916580537</v>
      </c>
      <c r="G63" s="12">
        <f t="shared" ref="G63:AF63" si="308">$E$3+($C62)*(EXP(-EXP($A62-$B62*G61)))</f>
        <v>8.4730546516156995</v>
      </c>
      <c r="H63" s="12">
        <f t="shared" si="308"/>
        <v>12.362974498700998</v>
      </c>
      <c r="I63" s="12">
        <f t="shared" si="308"/>
        <v>17.7054870398972</v>
      </c>
      <c r="J63" s="12">
        <f t="shared" si="308"/>
        <v>24.911007565124553</v>
      </c>
      <c r="K63" s="12">
        <f t="shared" si="308"/>
        <v>34.462881611196515</v>
      </c>
      <c r="L63" s="12">
        <f t="shared" si="308"/>
        <v>46.919055098261765</v>
      </c>
      <c r="M63" s="12">
        <f t="shared" si="308"/>
        <v>62.911129499214972</v>
      </c>
      <c r="N63" s="12">
        <f t="shared" si="308"/>
        <v>83.140531067038083</v>
      </c>
      <c r="O63" s="12">
        <f t="shared" si="308"/>
        <v>108.37167345741354</v>
      </c>
      <c r="P63" s="12">
        <f t="shared" si="308"/>
        <v>139.42215806823896</v>
      </c>
      <c r="Q63" s="12">
        <f t="shared" si="308"/>
        <v>177.15022283623136</v>
      </c>
      <c r="R63" s="12">
        <f t="shared" si="308"/>
        <v>222.43980510947543</v>
      </c>
      <c r="S63" s="12">
        <f t="shared" si="308"/>
        <v>276.18371614396244</v>
      </c>
      <c r="T63" s="12">
        <f t="shared" si="308"/>
        <v>339.26552491151756</v>
      </c>
      <c r="U63" s="12">
        <f t="shared" si="308"/>
        <v>412.54081160683324</v>
      </c>
      <c r="V63" s="12">
        <f t="shared" si="308"/>
        <v>496.81847426110875</v>
      </c>
      <c r="W63" s="12">
        <f t="shared" si="308"/>
        <v>592.84275621904555</v>
      </c>
      <c r="X63" s="12">
        <f t="shared" si="308"/>
        <v>701.27661172088483</v>
      </c>
      <c r="Y63" s="12">
        <f t="shared" si="308"/>
        <v>822.6869473962754</v>
      </c>
      <c r="Z63" s="12">
        <f t="shared" si="308"/>
        <v>957.53217644664187</v>
      </c>
      <c r="AA63" s="12">
        <f t="shared" si="308"/>
        <v>1106.1524076079525</v>
      </c>
      <c r="AB63" s="52">
        <f t="shared" si="308"/>
        <v>1268.7624705088569</v>
      </c>
      <c r="AC63" s="53">
        <f t="shared" si="308"/>
        <v>1445.4478599838294</v>
      </c>
      <c r="AD63" s="53">
        <f t="shared" si="308"/>
        <v>1636.163570414039</v>
      </c>
      <c r="AE63" s="53">
        <f t="shared" si="308"/>
        <v>1840.7356920721604</v>
      </c>
      <c r="AF63" s="54">
        <f t="shared" si="308"/>
        <v>2058.865558130462</v>
      </c>
      <c r="AG63" s="54">
        <f t="shared" ref="AG63:BH63" si="309">$E$3+($C62)*(EXP(-EXP($A62-$B62*AG61)))</f>
        <v>2290.1361654314314</v>
      </c>
      <c r="AH63" s="54">
        <f t="shared" si="309"/>
        <v>2534.020545002064</v>
      </c>
      <c r="AI63" s="54">
        <f t="shared" si="309"/>
        <v>2789.8917291982611</v>
      </c>
      <c r="AJ63" s="54">
        <f t="shared" si="309"/>
        <v>3057.0339499997867</v>
      </c>
      <c r="AK63" s="54">
        <f t="shared" si="309"/>
        <v>3334.6547054070988</v>
      </c>
      <c r="AL63" s="54">
        <f t="shared" si="309"/>
        <v>3621.8973457827828</v>
      </c>
      <c r="AM63" s="54">
        <f t="shared" si="309"/>
        <v>3917.8538567993655</v>
      </c>
      <c r="AN63" s="76">
        <f t="shared" si="309"/>
        <v>4221.5775478497344</v>
      </c>
      <c r="AO63" s="54">
        <f t="shared" si="309"/>
        <v>4532.0953919134836</v>
      </c>
      <c r="AP63" s="54">
        <f t="shared" si="309"/>
        <v>4848.4198027410785</v>
      </c>
      <c r="AQ63" s="54">
        <f t="shared" si="309"/>
        <v>5169.5596758951397</v>
      </c>
      <c r="AR63" s="54">
        <f t="shared" si="309"/>
        <v>5494.5305600750989</v>
      </c>
      <c r="AS63" s="54">
        <f t="shared" si="309"/>
        <v>5822.3638629825491</v>
      </c>
      <c r="AT63" s="54">
        <f t="shared" si="309"/>
        <v>6152.1150308173583</v>
      </c>
      <c r="AU63" s="54">
        <f t="shared" si="309"/>
        <v>6482.8706716852421</v>
      </c>
      <c r="AV63" s="54">
        <f t="shared" si="309"/>
        <v>6813.7546203659194</v>
      </c>
      <c r="AW63" s="54">
        <f t="shared" si="309"/>
        <v>7143.9329648817611</v>
      </c>
      <c r="AX63" s="76">
        <f t="shared" si="309"/>
        <v>7472.6180741475137</v>
      </c>
      <c r="AY63" s="54">
        <f t="shared" si="309"/>
        <v>7799.0716808420202</v>
      </c>
      <c r="AZ63" s="54">
        <f t="shared" si="309"/>
        <v>8122.6070847982446</v>
      </c>
      <c r="BA63" s="54">
        <f t="shared" si="309"/>
        <v>8442.5905500044664</v>
      </c>
      <c r="BB63" s="54">
        <f t="shared" si="309"/>
        <v>8758.4419731359521</v>
      </c>
      <c r="BC63" s="54">
        <f t="shared" si="309"/>
        <v>9069.6349038004682</v>
      </c>
      <c r="BD63" s="54">
        <f t="shared" si="309"/>
        <v>9375.6959967892508</v>
      </c>
      <c r="BE63" s="54">
        <f t="shared" si="309"/>
        <v>9676.2039749693904</v>
      </c>
      <c r="BF63" s="54">
        <f t="shared" si="309"/>
        <v>9970.7881784003239</v>
      </c>
      <c r="BG63" s="54">
        <f t="shared" si="309"/>
        <v>10259.126771139732</v>
      </c>
      <c r="BH63" s="76">
        <f t="shared" si="309"/>
        <v>10540.944672319849</v>
      </c>
    </row>
    <row r="64" spans="1:60" ht="15.75" thickBot="1" x14ac:dyDescent="0.3">
      <c r="A64" s="13" t="s">
        <v>69</v>
      </c>
      <c r="B64" s="17">
        <f>AX63</f>
        <v>7472.6180741475137</v>
      </c>
      <c r="C64" s="73">
        <f>AX63/$AX$4</f>
        <v>0.18958109491537933</v>
      </c>
      <c r="D64" s="4" t="s">
        <v>9</v>
      </c>
      <c r="E64" s="5">
        <f>SUM(F64:AF64)</f>
        <v>18090985.730918646</v>
      </c>
      <c r="F64" s="3">
        <f>(F63-F$3)^2</f>
        <v>32.395467292185501</v>
      </c>
      <c r="G64" s="3">
        <f t="shared" ref="G64:AF64" si="310">(G63-G$3)^2</f>
        <v>71.734934730378427</v>
      </c>
      <c r="H64" s="3">
        <f t="shared" si="310"/>
        <v>152.74206312888757</v>
      </c>
      <c r="I64" s="3">
        <f t="shared" si="310"/>
        <v>313.32326059509609</v>
      </c>
      <c r="J64" s="3">
        <f t="shared" si="310"/>
        <v>620.29809235150424</v>
      </c>
      <c r="K64" s="3">
        <f t="shared" si="310"/>
        <v>1187.2656297347755</v>
      </c>
      <c r="L64" s="3">
        <f t="shared" si="310"/>
        <v>2200.7312074488495</v>
      </c>
      <c r="M64" s="3">
        <f t="shared" si="310"/>
        <v>3956.8329759656272</v>
      </c>
      <c r="N64" s="3">
        <f t="shared" si="310"/>
        <v>6910.9432377251469</v>
      </c>
      <c r="O64" s="3">
        <f t="shared" si="310"/>
        <v>11742.143748358681</v>
      </c>
      <c r="P64" s="3">
        <f t="shared" si="310"/>
        <v>19435.218367788901</v>
      </c>
      <c r="Q64" s="3">
        <f t="shared" si="310"/>
        <v>31375.824366904322</v>
      </c>
      <c r="R64" s="3">
        <f t="shared" si="310"/>
        <v>49460.783717512211</v>
      </c>
      <c r="S64" s="3">
        <f t="shared" si="310"/>
        <v>76181.363405870739</v>
      </c>
      <c r="T64" s="3">
        <f t="shared" si="310"/>
        <v>114680.79154259726</v>
      </c>
      <c r="U64" s="3">
        <f t="shared" si="310"/>
        <v>168479.85023938608</v>
      </c>
      <c r="V64" s="3">
        <f t="shared" si="310"/>
        <v>242853.95437395095</v>
      </c>
      <c r="W64" s="3">
        <f t="shared" si="310"/>
        <v>345871.64566884009</v>
      </c>
      <c r="X64" s="3">
        <f t="shared" si="310"/>
        <v>483529.89051958179</v>
      </c>
      <c r="Y64" s="3">
        <f t="shared" si="310"/>
        <v>664915.94652829587</v>
      </c>
      <c r="Z64" s="3">
        <f t="shared" si="310"/>
        <v>901298.14394213061</v>
      </c>
      <c r="AA64" s="3">
        <f t="shared" si="310"/>
        <v>1203518.223326056</v>
      </c>
      <c r="AB64" s="46">
        <f t="shared" si="310"/>
        <v>1583363.5738288474</v>
      </c>
      <c r="AC64" s="47">
        <f t="shared" si="310"/>
        <v>2055310.6149194206</v>
      </c>
      <c r="AD64" s="47">
        <f t="shared" si="310"/>
        <v>2634706.9963313448</v>
      </c>
      <c r="AE64" s="47">
        <f t="shared" si="310"/>
        <v>3332375.7009113906</v>
      </c>
      <c r="AF64" s="48">
        <f t="shared" si="310"/>
        <v>4156438.7983113988</v>
      </c>
    </row>
    <row r="65" spans="1:60" ht="15.75" thickBot="1" x14ac:dyDescent="0.3">
      <c r="A65" s="13" t="s">
        <v>70</v>
      </c>
      <c r="B65" s="66">
        <f>BH63</f>
        <v>10540.944672319849</v>
      </c>
      <c r="C65" s="75">
        <f>BH63/$BH$4</f>
        <v>0.23237362254580518</v>
      </c>
      <c r="D65" s="4" t="s">
        <v>10</v>
      </c>
      <c r="E65" s="5">
        <f>SUM(F65:AF65)</f>
        <v>14786.410805448559</v>
      </c>
      <c r="F65">
        <f>SQRT(F64)</f>
        <v>5.691701616580537</v>
      </c>
      <c r="G65">
        <f t="shared" ref="G65:AF65" si="311">SQRT(G64)</f>
        <v>8.469647851615699</v>
      </c>
      <c r="H65">
        <f t="shared" si="311"/>
        <v>12.358885998700998</v>
      </c>
      <c r="I65">
        <f t="shared" si="311"/>
        <v>17.700939539897199</v>
      </c>
      <c r="J65">
        <f t="shared" si="311"/>
        <v>24.905784315124553</v>
      </c>
      <c r="K65">
        <f t="shared" si="311"/>
        <v>34.456721111196515</v>
      </c>
      <c r="L65">
        <f t="shared" si="311"/>
        <v>46.911951648261763</v>
      </c>
      <c r="M65">
        <f t="shared" si="311"/>
        <v>62.903362199214975</v>
      </c>
      <c r="N65">
        <f t="shared" si="311"/>
        <v>83.132083083038083</v>
      </c>
      <c r="O65">
        <f t="shared" si="311"/>
        <v>108.36117269741354</v>
      </c>
      <c r="P65">
        <f t="shared" si="311"/>
        <v>139.41025201823896</v>
      </c>
      <c r="Q65">
        <f t="shared" si="311"/>
        <v>177.13222283623136</v>
      </c>
      <c r="R65">
        <f t="shared" si="311"/>
        <v>222.39780510947543</v>
      </c>
      <c r="S65">
        <f t="shared" si="311"/>
        <v>276.00971614396246</v>
      </c>
      <c r="T65">
        <f t="shared" si="311"/>
        <v>338.64552491151755</v>
      </c>
      <c r="U65">
        <f t="shared" si="311"/>
        <v>410.46297060683327</v>
      </c>
      <c r="V65">
        <f t="shared" si="311"/>
        <v>492.80214526110876</v>
      </c>
      <c r="W65">
        <f t="shared" si="311"/>
        <v>588.10853221904551</v>
      </c>
      <c r="X65">
        <f t="shared" si="311"/>
        <v>695.36313572088488</v>
      </c>
      <c r="Y65">
        <f t="shared" si="311"/>
        <v>815.42378339627544</v>
      </c>
      <c r="Z65">
        <f t="shared" si="311"/>
        <v>949.36723344664188</v>
      </c>
      <c r="AA65">
        <f t="shared" si="311"/>
        <v>1097.0497816079524</v>
      </c>
      <c r="AB65" s="43">
        <f t="shared" si="311"/>
        <v>1258.3177555088569</v>
      </c>
      <c r="AC65" s="44">
        <f t="shared" si="311"/>
        <v>1433.6354539838294</v>
      </c>
      <c r="AD65" s="44">
        <f t="shared" si="311"/>
        <v>1623.178054414039</v>
      </c>
      <c r="AE65" s="44">
        <f t="shared" si="311"/>
        <v>1825.4795810721605</v>
      </c>
      <c r="AF65" s="45">
        <f t="shared" si="311"/>
        <v>2038.7346071304619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2.6995262586263653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-11506.135519078462</v>
      </c>
    </row>
    <row r="73" spans="1:60" ht="15.75" thickBot="1" x14ac:dyDescent="0.3">
      <c r="A73" s="13" t="s">
        <v>68</v>
      </c>
      <c r="B73" s="65">
        <f>AN73</f>
        <v>4262.954680150111</v>
      </c>
      <c r="C73" s="74">
        <f>AN73/$AN$4</f>
        <v>0.12736304276944982</v>
      </c>
      <c r="D73" s="4" t="s">
        <v>8</v>
      </c>
      <c r="F73" s="12">
        <f>$E$3+(E4*$C72)*(EXP(-EXP($A72-$B72*F71)))</f>
        <v>5.3084518583980689</v>
      </c>
      <c r="G73" s="12">
        <f t="shared" ref="G73:AF73" si="341">$E$3+(F4*$C72)*(EXP(-EXP($A72-$B72*G71)))</f>
        <v>8.0079781170244342</v>
      </c>
      <c r="H73" s="12">
        <f t="shared" si="341"/>
        <v>11.820597773139966</v>
      </c>
      <c r="I73" s="12">
        <f t="shared" si="341"/>
        <v>17.094149380728862</v>
      </c>
      <c r="J73" s="12">
        <f t="shared" si="341"/>
        <v>24.246342409490964</v>
      </c>
      <c r="K73" s="12">
        <f t="shared" si="341"/>
        <v>33.76800802118747</v>
      </c>
      <c r="L73" s="12">
        <f t="shared" si="341"/>
        <v>46.223957550007711</v>
      </c>
      <c r="M73" s="12">
        <f t="shared" si="341"/>
        <v>62.251125030309957</v>
      </c>
      <c r="N73" s="12">
        <f t="shared" si="341"/>
        <v>82.553819003317713</v>
      </c>
      <c r="O73" s="12">
        <f t="shared" si="341"/>
        <v>107.89607523446284</v>
      </c>
      <c r="P73" s="12">
        <f t="shared" si="341"/>
        <v>139.09127131303208</v>
      </c>
      <c r="Q73" s="12">
        <f t="shared" si="341"/>
        <v>176.98932221090502</v>
      </c>
      <c r="R73" s="12">
        <f t="shared" si="341"/>
        <v>222.46191048690238</v>
      </c>
      <c r="S73" s="12">
        <f t="shared" si="341"/>
        <v>276.38630670255844</v>
      </c>
      <c r="T73" s="12">
        <f t="shared" si="341"/>
        <v>339.62839917518613</v>
      </c>
      <c r="U73" s="12">
        <f t="shared" si="341"/>
        <v>413.02557561803548</v>
      </c>
      <c r="V73" s="12">
        <f t="shared" si="341"/>
        <v>497.37008415957843</v>
      </c>
      <c r="W73" s="12">
        <f t="shared" si="341"/>
        <v>593.39345220182838</v>
      </c>
      <c r="X73" s="12">
        <f t="shared" si="341"/>
        <v>701.75246512499052</v>
      </c>
      <c r="Y73" s="12">
        <f t="shared" si="341"/>
        <v>823.01711070387648</v>
      </c>
      <c r="Z73" s="12">
        <f t="shared" si="341"/>
        <v>957.6607873525345</v>
      </c>
      <c r="AA73" s="12">
        <f t="shared" si="341"/>
        <v>1106.052962684061</v>
      </c>
      <c r="AB73" s="52">
        <f t="shared" si="341"/>
        <v>1268.4543601947796</v>
      </c>
      <c r="AC73" s="53">
        <f t="shared" si="341"/>
        <v>1445.0146517344506</v>
      </c>
      <c r="AD73" s="53">
        <f t="shared" si="341"/>
        <v>1635.7725459549404</v>
      </c>
      <c r="AE73" s="53">
        <f t="shared" si="341"/>
        <v>1840.6580908261176</v>
      </c>
      <c r="AF73" s="54">
        <f t="shared" si="341"/>
        <v>2059.4969528921843</v>
      </c>
      <c r="AG73" s="54">
        <f t="shared" ref="AG73" si="342">$E$3+(AF4*$C72)*(EXP(-EXP($A72-$B72*AG71)))</f>
        <v>2292.016397348832</v>
      </c>
      <c r="AH73" s="54">
        <f t="shared" ref="AH73" si="343">$E$3+(AG4*$C72)*(EXP(-EXP($A72-$B72*AH71)))</f>
        <v>2589.3351594141386</v>
      </c>
      <c r="AI73" s="54">
        <f t="shared" ref="AI73" si="344">$E$3+(AH4*$C72)*(EXP(-EXP($A72-$B72*AI71)))</f>
        <v>2796.5594774207834</v>
      </c>
      <c r="AJ73" s="54">
        <f t="shared" ref="AJ73" si="345">$E$3+(AI4*$C72)*(EXP(-EXP($A72-$B72*AJ71)))</f>
        <v>3067.6172540346297</v>
      </c>
      <c r="AK73" s="54">
        <f t="shared" ref="AK73" si="346">$E$3+(AJ4*$C72)*(EXP(-EXP($A72-$B72*AK71)))</f>
        <v>3350.4429431375679</v>
      </c>
      <c r="AL73" s="54">
        <f t="shared" ref="AL73" si="347">$E$3+(AK4*$C72)*(EXP(-EXP($A72-$B72*AL71)))</f>
        <v>3644.4000114086193</v>
      </c>
      <c r="AM73" s="54">
        <f t="shared" ref="AM73" si="348">$E$3+(AL4*$C72)*(EXP(-EXP($A72-$B72*AM71)))</f>
        <v>3948.8084681748724</v>
      </c>
      <c r="AN73" s="76">
        <f t="shared" ref="AN73" si="349">$E$3+(AM4*$C72)*(EXP(-EXP($A72-$B72*AN71)))</f>
        <v>4262.954680150111</v>
      </c>
      <c r="AO73" s="54">
        <f t="shared" ref="AO73" si="350">$E$3+(AN4*$C72)*(EXP(-EXP($A72-$B72*AO71)))</f>
        <v>4586.1008088066055</v>
      </c>
      <c r="AP73" s="54">
        <f t="shared" ref="AP73" si="351">$E$3+(AO4*$C72)*(EXP(-EXP($A72-$B72*AP71)))</f>
        <v>4917.493730273668</v>
      </c>
      <c r="AQ73" s="54">
        <f t="shared" ref="AQ73" si="352">$E$3+(AP4*$C72)*(EXP(-EXP($A72-$B72*AQ71)))</f>
        <v>5256.3733297106364</v>
      </c>
      <c r="AR73" s="54">
        <f t="shared" ref="AR73" si="353">$E$3+(AQ4*$C72)*(EXP(-EXP($A72-$B72*AR71)))</f>
        <v>5601.9800921161423</v>
      </c>
      <c r="AS73" s="54">
        <f t="shared" ref="AS73" si="354">$E$3+(AR4*$C72)*(EXP(-EXP($A72-$B72*AS71)))</f>
        <v>5953.5619388505429</v>
      </c>
      <c r="AT73" s="54">
        <f t="shared" ref="AT73" si="355">$E$3+(AS4*$C72)*(EXP(-EXP($A72-$B72*AT71)))</f>
        <v>6310.380283348878</v>
      </c>
      <c r="AU73" s="54">
        <f t="shared" ref="AU73" si="356">$E$3+(AT4*$C72)*(EXP(-EXP($A72-$B72*AU71)))</f>
        <v>6671.7153003775438</v>
      </c>
      <c r="AV73" s="54">
        <f t="shared" ref="AV73" si="357">$E$3+(AU4*$C72)*(EXP(-EXP($A72-$B72*AV71)))</f>
        <v>7036.8704207031351</v>
      </c>
      <c r="AW73" s="54">
        <f t="shared" ref="AW73" si="358">$E$3+(AV4*$C72)*(EXP(-EXP($A72-$B72*AW71)))</f>
        <v>7405.1760772845582</v>
      </c>
      <c r="AX73" s="76">
        <f t="shared" ref="AX73" si="359">$E$3+(AW4*$C72)*(EXP(-EXP($A72-$B72*AX71)))</f>
        <v>7775.9927402654166</v>
      </c>
      <c r="AY73" s="54">
        <f t="shared" ref="AY73" si="360">$E$3+(AX4*$C72)*(EXP(-EXP($A72-$B72*AY71)))</f>
        <v>8148.7132863883708</v>
      </c>
      <c r="AZ73" s="54">
        <f t="shared" ref="AZ73" si="361">$E$3+(AY4*$C72)*(EXP(-EXP($A72-$B72*AZ71)))</f>
        <v>8522.7647542787017</v>
      </c>
      <c r="BA73" s="54">
        <f t="shared" ref="BA73" si="362">$E$3+(AZ4*$C72)*(EXP(-EXP($A72-$B72*BA71)))</f>
        <v>8897.6095406711611</v>
      </c>
      <c r="BB73" s="54">
        <f t="shared" ref="BB73" si="363">$E$3+(BA4*$C72)*(EXP(-EXP($A72-$B72*BB71)))</f>
        <v>9272.7460944072482</v>
      </c>
      <c r="BC73" s="54">
        <f t="shared" ref="BC73" si="364">$E$3+(BB4*$C72)*(EXP(-EXP($A72-$B72*BC71)))</f>
        <v>9647.7091652242871</v>
      </c>
      <c r="BD73" s="54">
        <f t="shared" ref="BD73" si="365">$E$3+(BC4*$C72)*(EXP(-EXP($A72-$B72*BD71)))</f>
        <v>10022.069663290156</v>
      </c>
      <c r="BE73" s="54">
        <f t="shared" ref="BE73" si="366">$E$3+(BD4*$C72)*(EXP(-EXP($A72-$B72*BE71)))</f>
        <v>10395.4341833784</v>
      </c>
      <c r="BF73" s="54">
        <f t="shared" ref="BF73" si="367">$E$3+(BE4*$C72)*(EXP(-EXP($A72-$B72*BF71)))</f>
        <v>10767.44424477507</v>
      </c>
      <c r="BG73" s="54">
        <f t="shared" ref="BG73" si="368">$E$3+(BF4*$C72)*(EXP(-EXP($A72-$B72*BG71)))</f>
        <v>11137.775294667767</v>
      </c>
      <c r="BH73" s="76">
        <f t="shared" ref="BH73" si="369">$E$3+(BG4*$C72)*(EXP(-EXP($A72-$B72*BH71)))</f>
        <v>11506.135519078462</v>
      </c>
    </row>
    <row r="74" spans="1:60" ht="15.75" thickBot="1" x14ac:dyDescent="0.3">
      <c r="A74" s="13" t="s">
        <v>69</v>
      </c>
      <c r="B74" s="17">
        <f>AX73</f>
        <v>7775.9927402654166</v>
      </c>
      <c r="C74" s="73">
        <f>AX73/$AX$4</f>
        <v>0.19727774163297315</v>
      </c>
      <c r="D74" s="4" t="s">
        <v>9</v>
      </c>
      <c r="E74" s="5">
        <f>SUM(F74:AF74)</f>
        <v>18092552.362322837</v>
      </c>
      <c r="F74" s="3">
        <f>(F73-F$3)^2</f>
        <v>28.151530177099378</v>
      </c>
      <c r="G74" s="3">
        <f t="shared" ref="G74:AF74" si="370">(G73-G$3)^2</f>
        <v>64.073161969330272</v>
      </c>
      <c r="H74" s="3">
        <f t="shared" si="370"/>
        <v>139.62989140220279</v>
      </c>
      <c r="I74" s="3">
        <f t="shared" si="370"/>
        <v>292.05449244181142</v>
      </c>
      <c r="J74" s="3">
        <f t="shared" si="370"/>
        <v>587.63185810463995</v>
      </c>
      <c r="K74" s="3">
        <f t="shared" si="370"/>
        <v>1139.8623480439126</v>
      </c>
      <c r="L74" s="3">
        <f t="shared" si="370"/>
        <v>2135.9976029013992</v>
      </c>
      <c r="M74" s="3">
        <f t="shared" si="370"/>
        <v>3874.2355815433366</v>
      </c>
      <c r="N74" s="3">
        <f t="shared" si="370"/>
        <v>6813.7382767168165</v>
      </c>
      <c r="O74" s="3">
        <f t="shared" si="370"/>
        <v>11639.297179684869</v>
      </c>
      <c r="P74" s="3">
        <f t="shared" si="370"/>
        <v>19343.069841967896</v>
      </c>
      <c r="Q74" s="3">
        <f t="shared" si="370"/>
        <v>31318.848885075964</v>
      </c>
      <c r="R74" s="3">
        <f t="shared" si="370"/>
        <v>49470.616581001668</v>
      </c>
      <c r="S74" s="3">
        <f t="shared" si="370"/>
        <v>76293.238373948217</v>
      </c>
      <c r="T74" s="3">
        <f t="shared" si="370"/>
        <v>114926.69471132234</v>
      </c>
      <c r="U74" s="3">
        <f t="shared" si="370"/>
        <v>168878.04058769534</v>
      </c>
      <c r="V74" s="3">
        <f t="shared" si="370"/>
        <v>243397.92773005727</v>
      </c>
      <c r="W74" s="3">
        <f t="shared" si="370"/>
        <v>346519.68694717222</v>
      </c>
      <c r="X74" s="3">
        <f t="shared" si="370"/>
        <v>484191.89878648875</v>
      </c>
      <c r="Y74" s="3">
        <f t="shared" si="370"/>
        <v>665454.50156295102</v>
      </c>
      <c r="Z74" s="3">
        <f t="shared" si="370"/>
        <v>901542.35844273248</v>
      </c>
      <c r="AA74" s="3">
        <f t="shared" si="370"/>
        <v>1203300.0411512745</v>
      </c>
      <c r="AB74" s="46">
        <f t="shared" si="370"/>
        <v>1582588.267403095</v>
      </c>
      <c r="AC74" s="47">
        <f t="shared" si="370"/>
        <v>2054068.6771782725</v>
      </c>
      <c r="AD74" s="47">
        <f t="shared" si="370"/>
        <v>2633437.7445899765</v>
      </c>
      <c r="AE74" s="47">
        <f t="shared" si="370"/>
        <v>3332092.38795311</v>
      </c>
      <c r="AF74" s="48">
        <f t="shared" si="370"/>
        <v>4159013.689673712</v>
      </c>
    </row>
    <row r="75" spans="1:60" ht="15.75" thickBot="1" x14ac:dyDescent="0.3">
      <c r="A75" s="13" t="s">
        <v>70</v>
      </c>
      <c r="B75" s="66">
        <f>BH73</f>
        <v>11506.135519078462</v>
      </c>
      <c r="C75" s="75">
        <f>BH73/$BH$4</f>
        <v>0.25365111716147432</v>
      </c>
      <c r="D75" s="4" t="s">
        <v>10</v>
      </c>
      <c r="E75" s="5">
        <f>SUM(F75:AF75)</f>
        <v>14782.56864932003</v>
      </c>
      <c r="F75">
        <f>SQRT(F74)</f>
        <v>5.3058015583980689</v>
      </c>
      <c r="G75">
        <f t="shared" ref="G75:AF75" si="371">SQRT(G74)</f>
        <v>8.0045713170244337</v>
      </c>
      <c r="H75">
        <f t="shared" si="371"/>
        <v>11.816509273139966</v>
      </c>
      <c r="I75">
        <f t="shared" si="371"/>
        <v>17.089601880728861</v>
      </c>
      <c r="J75">
        <f t="shared" si="371"/>
        <v>24.241119159490964</v>
      </c>
      <c r="K75">
        <f t="shared" si="371"/>
        <v>33.76184752118747</v>
      </c>
      <c r="L75">
        <f t="shared" si="371"/>
        <v>46.216854100007708</v>
      </c>
      <c r="M75">
        <f t="shared" si="371"/>
        <v>62.24335773030996</v>
      </c>
      <c r="N75">
        <f t="shared" si="371"/>
        <v>82.545371019317713</v>
      </c>
      <c r="O75">
        <f t="shared" si="371"/>
        <v>107.88557447446284</v>
      </c>
      <c r="P75">
        <f t="shared" si="371"/>
        <v>139.07936526303209</v>
      </c>
      <c r="Q75">
        <f t="shared" si="371"/>
        <v>176.97132221090502</v>
      </c>
      <c r="R75">
        <f t="shared" si="371"/>
        <v>222.41991048690238</v>
      </c>
      <c r="S75">
        <f t="shared" si="371"/>
        <v>276.21230670255846</v>
      </c>
      <c r="T75">
        <f t="shared" si="371"/>
        <v>339.00839917518613</v>
      </c>
      <c r="U75">
        <f t="shared" si="371"/>
        <v>410.9477346180355</v>
      </c>
      <c r="V75">
        <f t="shared" si="371"/>
        <v>493.35375515957844</v>
      </c>
      <c r="W75">
        <f t="shared" si="371"/>
        <v>588.65922820182834</v>
      </c>
      <c r="X75">
        <f t="shared" si="371"/>
        <v>695.83898912499058</v>
      </c>
      <c r="Y75">
        <f t="shared" si="371"/>
        <v>815.75394670387652</v>
      </c>
      <c r="Z75">
        <f t="shared" si="371"/>
        <v>949.4958443525345</v>
      </c>
      <c r="AA75">
        <f t="shared" si="371"/>
        <v>1096.9503366840609</v>
      </c>
      <c r="AB75" s="43">
        <f t="shared" si="371"/>
        <v>1258.0096451947795</v>
      </c>
      <c r="AC75" s="44">
        <f t="shared" si="371"/>
        <v>1433.2022457344506</v>
      </c>
      <c r="AD75" s="44">
        <f t="shared" si="371"/>
        <v>1622.7870299549404</v>
      </c>
      <c r="AE75" s="44">
        <f t="shared" si="371"/>
        <v>1825.4019798261177</v>
      </c>
      <c r="AF75" s="45">
        <f t="shared" si="371"/>
        <v>2039.3660018921842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3.7795780060978066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-10994.746229712946</v>
      </c>
    </row>
    <row r="83" spans="1:60" ht="15.75" thickBot="1" x14ac:dyDescent="0.3">
      <c r="A83" s="13" t="s">
        <v>68</v>
      </c>
      <c r="B83" s="65">
        <f>AN83</f>
        <v>4230.9361691388258</v>
      </c>
      <c r="C83" s="74">
        <f>AN83/$AN$4</f>
        <v>0.12640643513617306</v>
      </c>
      <c r="D83" s="4" t="s">
        <v>8</v>
      </c>
      <c r="F83" s="12">
        <f>$E$3+($C82/($C82+E5))*E4*(EXP(-EXP($A82-$B82*F81)))</f>
        <v>5.1916320310425785</v>
      </c>
      <c r="G83" s="12">
        <f>$E$3+($C82/($C82+F5))*F4*(EXP(-EXP($A82-$B82*G81)))</f>
        <v>7.8616522488596727</v>
      </c>
      <c r="H83" s="12">
        <f>$E$3+($C82/($C82+G5))*G4*(EXP(-EXP($A82-$B82*H81)))</f>
        <v>11.641230254957479</v>
      </c>
      <c r="I83" s="12">
        <f t="shared" ref="I83:AF83" si="401">$E$3+($C82/($C82+H5))*H4*(EXP(-EXP($A82-$B82*I81)))</f>
        <v>16.87865206246104</v>
      </c>
      <c r="J83" s="12">
        <f t="shared" si="401"/>
        <v>23.992287557647526</v>
      </c>
      <c r="K83" s="12">
        <f t="shared" si="401"/>
        <v>33.473888039615723</v>
      </c>
      <c r="L83" s="12">
        <f t="shared" si="401"/>
        <v>45.889516393986007</v>
      </c>
      <c r="M83" s="12">
        <f t="shared" si="401"/>
        <v>61.877782201529591</v>
      </c>
      <c r="N83" s="12">
        <f t="shared" si="401"/>
        <v>82.145192828454839</v>
      </c>
      <c r="O83" s="12">
        <f t="shared" si="401"/>
        <v>107.4585873216767</v>
      </c>
      <c r="P83" s="12">
        <f t="shared" si="401"/>
        <v>138.63478017291536</v>
      </c>
      <c r="Q83" s="12">
        <f t="shared" si="401"/>
        <v>176.52769447719723</v>
      </c>
      <c r="R83" s="12">
        <f t="shared" si="401"/>
        <v>222.01339792893771</v>
      </c>
      <c r="S83" s="12">
        <f t="shared" si="401"/>
        <v>275.97356202103265</v>
      </c>
      <c r="T83" s="12">
        <f t="shared" si="401"/>
        <v>339.27793908356813</v>
      </c>
      <c r="U83" s="12">
        <f t="shared" si="401"/>
        <v>412.76649069569675</v>
      </c>
      <c r="V83" s="12">
        <f t="shared" si="401"/>
        <v>497.23180458288931</v>
      </c>
      <c r="W83" s="12">
        <f t="shared" si="401"/>
        <v>593.40240783486433</v>
      </c>
      <c r="X83" s="12">
        <f t="shared" si="401"/>
        <v>701.92752650573129</v>
      </c>
      <c r="Y83" s="12">
        <f t="shared" si="401"/>
        <v>823.36376106713226</v>
      </c>
      <c r="Z83" s="12">
        <f t="shared" si="401"/>
        <v>958.16405020230741</v>
      </c>
      <c r="AA83" s="12">
        <f t="shared" si="401"/>
        <v>1106.6691886928827</v>
      </c>
      <c r="AB83" s="52">
        <f t="shared" si="401"/>
        <v>1269.1020550612939</v>
      </c>
      <c r="AC83" s="53">
        <f t="shared" si="401"/>
        <v>1445.5645969905675</v>
      </c>
      <c r="AD83" s="53">
        <f t="shared" si="401"/>
        <v>1636.0375222941593</v>
      </c>
      <c r="AE83" s="53">
        <f t="shared" si="401"/>
        <v>1840.3825542754403</v>
      </c>
      <c r="AF83" s="54">
        <f t="shared" si="401"/>
        <v>2058.3470355310583</v>
      </c>
      <c r="AG83" s="54">
        <f t="shared" ref="AG83" si="402">$E$3+($C82/($C82+AF5))*AF4*(EXP(-EXP($A82-$B82*AG81)))</f>
        <v>2289.5706053578665</v>
      </c>
      <c r="AH83" s="54">
        <f t="shared" ref="AH83" si="403">$E$3+($C82/($C82+AG5))*AG4*(EXP(-EXP($A82-$B82*AH81)))</f>
        <v>2584.9897243928649</v>
      </c>
      <c r="AI83" s="54">
        <f t="shared" ref="AI83" si="404">$E$3+($C82/($C82+AH5))*AH4*(EXP(-EXP($A82-$B82*AI81)))</f>
        <v>2789.8670682245147</v>
      </c>
      <c r="AJ83" s="54">
        <f t="shared" ref="AJ83" si="405">$E$3+($C82/($C82+AI5))*AI4*(EXP(-EXP($A82-$B82*AJ81)))</f>
        <v>3057.7633424205319</v>
      </c>
      <c r="AK83" s="54">
        <f t="shared" ref="AK83" si="406">$E$3+($C82/($C82+AJ5))*AJ4*(EXP(-EXP($A82-$B82*AK81)))</f>
        <v>3336.5879927395149</v>
      </c>
      <c r="AL83" s="54">
        <f t="shared" ref="AL83" si="407">$E$3+($C82/($C82+AK5))*AK4*(EXP(-EXP($A82-$B82*AL81)))</f>
        <v>3625.5916525082766</v>
      </c>
      <c r="AM83" s="54">
        <f t="shared" ref="AM83" si="408">$E$3+($C82/($C82+AL5))*AL4*(EXP(-EXP($A82-$B82*AM81)))</f>
        <v>3923.982112108753</v>
      </c>
      <c r="AN83" s="76">
        <f t="shared" ref="AN83" si="409">$E$3+($C82/($C82+AM5))*AM4*(EXP(-EXP($A82-$B82*AN81)))</f>
        <v>4230.9361691388258</v>
      </c>
      <c r="AO83" s="54">
        <f t="shared" ref="AO83" si="410">$E$3+($C82/($C82+AN5))*AN4*(EXP(-EXP($A82-$B82*AO81)))</f>
        <v>4545.6110293414686</v>
      </c>
      <c r="AP83" s="54">
        <f t="shared" ref="AP83" si="411">$E$3+($C82/($C82+AO5))*AO4*(EXP(-EXP($A82-$B82*AP81)))</f>
        <v>4867.1550595690724</v>
      </c>
      <c r="AQ83" s="54">
        <f t="shared" ref="AQ83" si="412">$E$3+($C82/($C82+AP5))*AP4*(EXP(-EXP($A82-$B82*AQ81)))</f>
        <v>5194.7177353706111</v>
      </c>
      <c r="AR83" s="54">
        <f t="shared" ref="AR83" si="413">$E$3+($C82/($C82+AQ5))*AQ4*(EXP(-EXP($A82-$B82*AR81)))</f>
        <v>5527.4586663330765</v>
      </c>
      <c r="AS83" s="54">
        <f t="shared" ref="AS83" si="414">$E$3+($C82/($C82+AR5))*AR4*(EXP(-EXP($A82-$B82*AS81)))</f>
        <v>5864.5556207066356</v>
      </c>
      <c r="AT83" s="54">
        <f t="shared" ref="AT83" si="415">$E$3+($C82/($C82+AS5))*AS4*(EXP(-EXP($A82-$B82*AT81)))</f>
        <v>6205.2115060481074</v>
      </c>
      <c r="AU83" s="54">
        <f t="shared" ref="AU83" si="416">$E$3+($C82/($C82+AT5))*AT4*(EXP(-EXP($A82-$B82*AU81)))</f>
        <v>6548.6602938925098</v>
      </c>
      <c r="AV83" s="54">
        <f t="shared" ref="AV83" si="417">$E$3+($C82/($C82+AU5))*AU4*(EXP(-EXP($A82-$B82*AV81)))</f>
        <v>6894.1719033637473</v>
      </c>
      <c r="AW83" s="54">
        <f t="shared" ref="AW83" si="418">$E$3+($C82/($C82+AV5))*AV4*(EXP(-EXP($A82-$B82*AW81)))</f>
        <v>7241.0560809662293</v>
      </c>
      <c r="AX83" s="76">
        <f t="shared" ref="AX83" si="419">$E$3+($C82/($C82+AW5))*AW4*(EXP(-EXP($A82-$B82*AX81)))</f>
        <v>7588.6653315871226</v>
      </c>
      <c r="AY83" s="54">
        <f t="shared" ref="AY83" si="420">$E$3+($C82/($C82+AX5))*AX4*(EXP(-EXP($A82-$B82*AY81)))</f>
        <v>7936.3969691758275</v>
      </c>
      <c r="AZ83" s="54">
        <f t="shared" ref="AZ83" si="421">$E$3+($C82/($C82+AY5))*AY4*(EXP(-EXP($A82-$B82*AZ81)))</f>
        <v>8283.6943649791901</v>
      </c>
      <c r="BA83" s="54">
        <f t="shared" ref="BA83" si="422">$E$3+($C82/($C82+AZ5))*AZ4*(EXP(-EXP($A82-$B82*BA81)))</f>
        <v>8630.0474770119145</v>
      </c>
      <c r="BB83" s="54">
        <f t="shared" ref="BB83" si="423">$E$3+($C82/($C82+BA5))*BA4*(EXP(-EXP($A82-$B82*BB81)))</f>
        <v>8974.9927470989805</v>
      </c>
      <c r="BC83" s="54">
        <f t="shared" ref="BC83" si="424">$E$3+($C82/($C82+BB5))*BB4*(EXP(-EXP($A82-$B82*BC81)))</f>
        <v>9318.1124518315737</v>
      </c>
      <c r="BD83" s="54">
        <f t="shared" ref="BD83" si="425">$E$3+($C82/($C82+BC5))*BC4*(EXP(-EXP($A82-$B82*BD81)))</f>
        <v>9659.0335916183576</v>
      </c>
      <c r="BE83" s="54">
        <f t="shared" ref="BE83" si="426">$E$3+($C82/($C82+BD5))*BD4*(EXP(-EXP($A82-$B82*BE81)))</f>
        <v>9997.4263981551867</v>
      </c>
      <c r="BF83" s="54">
        <f t="shared" ref="BF83" si="427">$E$3+($C82/($C82+BE5))*BE4*(EXP(-EXP($A82-$B82*BF81)))</f>
        <v>10333.002535513462</v>
      </c>
      <c r="BG83" s="54">
        <f t="shared" ref="BG83" si="428">$E$3+($C82/($C82+BF5))*BF4*(EXP(-EXP($A82-$B82*BG81)))</f>
        <v>10665.513064040108</v>
      </c>
      <c r="BH83" s="76">
        <f t="shared" ref="BH83" si="429">$E$3+($C82/($C82+BG5))*BG4*(EXP(-EXP($A82-$B82*BH81)))</f>
        <v>10994.746229712946</v>
      </c>
    </row>
    <row r="84" spans="1:60" ht="15.75" thickBot="1" x14ac:dyDescent="0.3">
      <c r="A84" s="13" t="s">
        <v>69</v>
      </c>
      <c r="B84" s="17">
        <f>AX83</f>
        <v>7588.6653315871226</v>
      </c>
      <c r="C84" s="73">
        <f>AX83/$AX$4</f>
        <v>0.19252522586239521</v>
      </c>
      <c r="D84" s="4" t="s">
        <v>9</v>
      </c>
      <c r="E84" s="5">
        <f>SUM(F84:AF84)</f>
        <v>18092462.918320425</v>
      </c>
      <c r="F84" s="3">
        <f>(F83-F$3)^2</f>
        <v>26.925531405093636</v>
      </c>
      <c r="G84" s="3">
        <f t="shared" ref="G84:AF84" si="430">(G83-G$3)^2</f>
        <v>61.752021534523763</v>
      </c>
      <c r="H84" s="3">
        <f t="shared" si="430"/>
        <v>135.42306822497486</v>
      </c>
      <c r="I84" s="3">
        <f t="shared" si="430"/>
        <v>284.73540478486842</v>
      </c>
      <c r="J84" s="3">
        <f t="shared" si="430"/>
        <v>575.37925409921786</v>
      </c>
      <c r="K84" s="3">
        <f t="shared" si="430"/>
        <v>1120.0887866659527</v>
      </c>
      <c r="L84" s="3">
        <f t="shared" si="430"/>
        <v>2105.1958175624545</v>
      </c>
      <c r="M84" s="3">
        <f t="shared" si="430"/>
        <v>3827.8987439154939</v>
      </c>
      <c r="N84" s="3">
        <f t="shared" si="430"/>
        <v>6746.4448536430782</v>
      </c>
      <c r="O84" s="3">
        <f t="shared" si="430"/>
        <v>11545.091305765569</v>
      </c>
      <c r="P84" s="3">
        <f t="shared" si="430"/>
        <v>19216.301230097637</v>
      </c>
      <c r="Q84" s="3">
        <f t="shared" si="430"/>
        <v>31155.67224443351</v>
      </c>
      <c r="R84" s="3">
        <f t="shared" si="430"/>
        <v>49271.301498526809</v>
      </c>
      <c r="S84" s="3">
        <f t="shared" si="430"/>
        <v>76065.398410993454</v>
      </c>
      <c r="T84" s="3">
        <f t="shared" si="430"/>
        <v>114689.19970432975</v>
      </c>
      <c r="U84" s="3">
        <f t="shared" si="430"/>
        <v>168665.16698887473</v>
      </c>
      <c r="V84" s="3">
        <f t="shared" si="430"/>
        <v>243261.5053544557</v>
      </c>
      <c r="W84" s="3">
        <f t="shared" si="430"/>
        <v>346530.2306594376</v>
      </c>
      <c r="X84" s="3">
        <f t="shared" si="430"/>
        <v>484435.55850139476</v>
      </c>
      <c r="Y84" s="3">
        <f t="shared" si="430"/>
        <v>666020.1845333298</v>
      </c>
      <c r="Z84" s="3">
        <f t="shared" si="430"/>
        <v>902498.30368518119</v>
      </c>
      <c r="AA84" s="3">
        <f t="shared" si="430"/>
        <v>1204652.3595414695</v>
      </c>
      <c r="AB84" s="46">
        <f t="shared" si="430"/>
        <v>1584218.2996901714</v>
      </c>
      <c r="AC84" s="47">
        <f t="shared" si="430"/>
        <v>2055645.3451702525</v>
      </c>
      <c r="AD84" s="47">
        <f t="shared" si="430"/>
        <v>2634297.8151354957</v>
      </c>
      <c r="AE84" s="47">
        <f t="shared" si="430"/>
        <v>3331086.5339432592</v>
      </c>
      <c r="AF84" s="48">
        <f t="shared" si="430"/>
        <v>4154324.8072411176</v>
      </c>
    </row>
    <row r="85" spans="1:60" ht="15.75" thickBot="1" x14ac:dyDescent="0.3">
      <c r="A85" s="13" t="s">
        <v>70</v>
      </c>
      <c r="B85" s="66">
        <f>BH83</f>
        <v>10994.746229712946</v>
      </c>
      <c r="C85" s="75">
        <f>BH83/$BH$4</f>
        <v>0.24237761318293222</v>
      </c>
      <c r="D85" s="4" t="s">
        <v>10</v>
      </c>
      <c r="E85" s="5">
        <f>SUM(F85:AF85)</f>
        <v>14778.968683963907</v>
      </c>
      <c r="F85">
        <f>SQRT(F84)</f>
        <v>5.1889817310425785</v>
      </c>
      <c r="G85">
        <f t="shared" ref="G85:AF85" si="431">SQRT(G84)</f>
        <v>7.8582454488596731</v>
      </c>
      <c r="H85">
        <f t="shared" si="431"/>
        <v>11.637141754957479</v>
      </c>
      <c r="I85">
        <f t="shared" si="431"/>
        <v>16.874104562461039</v>
      </c>
      <c r="J85">
        <f t="shared" si="431"/>
        <v>23.987064307647525</v>
      </c>
      <c r="K85">
        <f t="shared" si="431"/>
        <v>33.467727539615723</v>
      </c>
      <c r="L85">
        <f t="shared" si="431"/>
        <v>45.882412943986004</v>
      </c>
      <c r="M85">
        <f t="shared" si="431"/>
        <v>61.870014901529593</v>
      </c>
      <c r="N85">
        <f t="shared" si="431"/>
        <v>82.136744844454839</v>
      </c>
      <c r="O85">
        <f t="shared" si="431"/>
        <v>107.4480865616767</v>
      </c>
      <c r="P85">
        <f t="shared" si="431"/>
        <v>138.62287412291536</v>
      </c>
      <c r="Q85">
        <f t="shared" si="431"/>
        <v>176.50969447719723</v>
      </c>
      <c r="R85">
        <f t="shared" si="431"/>
        <v>221.97139792893771</v>
      </c>
      <c r="S85">
        <f t="shared" si="431"/>
        <v>275.79956202103267</v>
      </c>
      <c r="T85">
        <f t="shared" si="431"/>
        <v>338.65793908356812</v>
      </c>
      <c r="U85">
        <f t="shared" si="431"/>
        <v>410.68864969569677</v>
      </c>
      <c r="V85">
        <f t="shared" si="431"/>
        <v>493.21547558288933</v>
      </c>
      <c r="W85">
        <f t="shared" si="431"/>
        <v>588.66818383486429</v>
      </c>
      <c r="X85">
        <f t="shared" si="431"/>
        <v>696.01405050573135</v>
      </c>
      <c r="Y85">
        <f t="shared" si="431"/>
        <v>816.1005970671323</v>
      </c>
      <c r="Z85">
        <f t="shared" si="431"/>
        <v>949.99910720230741</v>
      </c>
      <c r="AA85">
        <f t="shared" si="431"/>
        <v>1097.5665626928826</v>
      </c>
      <c r="AB85" s="43">
        <f t="shared" si="431"/>
        <v>1258.6573400612938</v>
      </c>
      <c r="AC85" s="44">
        <f t="shared" si="431"/>
        <v>1433.7521909905674</v>
      </c>
      <c r="AD85" s="44">
        <f t="shared" si="431"/>
        <v>1623.0520062941594</v>
      </c>
      <c r="AE85" s="44">
        <f t="shared" si="431"/>
        <v>1825.1264432754404</v>
      </c>
      <c r="AF85" s="45">
        <f t="shared" si="431"/>
        <v>2038.2160845310582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2024-02-05T08:11:23Z</dcterms:modified>
</cp:coreProperties>
</file>