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<sst xmlns="http://schemas.openxmlformats.org/spreadsheetml/2006/main" count="307" uniqueCount="74">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</sst>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3.5737383838383838</c:v>
                </c:pt>
                <c:pt idx="1">
                  <c:v>3.7969696969696969</c:v>
                </c:pt>
                <c:pt idx="2">
                  <c:v>4.0797979797979798</c:v>
                </c:pt>
                <c:pt idx="3">
                  <c:v>4.2804050505050508</c:v>
                </c:pt>
                <c:pt idx="4">
                  <c:v>5.1666262626262638</c:v>
                </c:pt>
                <c:pt idx="5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448.98280450300376</c:v>
                </c:pt>
                <c:pt idx="1">
                  <c:v>543.10296617886274</c:v>
                </c:pt>
                <c:pt idx="2">
                  <c:v>649.84921915723385</c:v>
                </c:pt>
                <c:pt idx="3">
                  <c:v>768.00376854249816</c:v>
                </c:pt>
                <c:pt idx="4">
                  <c:v>895.1775057912123</c:v>
                </c:pt>
                <c:pt idx="5">
                  <c:v>1027.8223531934177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407.24185601097645</c:v>
                </c:pt>
                <c:pt idx="1">
                  <c:v>498.69866348768278</c:v>
                </c:pt>
                <c:pt idx="2">
                  <c:v>605.4286937458935</c:v>
                </c:pt>
                <c:pt idx="3">
                  <c:v>726.65274227138821</c:v>
                </c:pt>
                <c:pt idx="4">
                  <c:v>859.81521927601398</c:v>
                </c:pt>
                <c:pt idx="5">
                  <c:v>1007.1772603036646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26.209847948481048</c:v>
                </c:pt>
                <c:pt idx="1">
                  <c:v>27.358934642440921</c:v>
                </c:pt>
                <c:pt idx="2">
                  <c:v>29.15391198614585</c:v>
                </c:pt>
                <c:pt idx="3">
                  <c:v>30.663774519049866</c:v>
                </c:pt>
                <c:pt idx="4">
                  <c:v>31.679736802454492</c:v>
                </c:pt>
                <c:pt idx="5">
                  <c:v>34.580838193112612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024"/>
        <c:axId val="1627527408"/>
      </c:lineChart>
      <c:catAx>
        <c:axId val="1627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7408"/>
        <c:crosses val="autoZero"/>
        <c:auto val="1"/>
        <c:lblAlgn val="ctr"/>
        <c:lblOffset val="100"/>
        <c:noMultiLvlLbl val="0"/>
      </c:catAx>
      <c:valAx>
        <c:axId val="16275274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3.7969696969696969</c:v>
                </c:pt>
                <c:pt idx="1">
                  <c:v>4.0797979797979798</c:v>
                </c:pt>
                <c:pt idx="2">
                  <c:v>4.2804050505050508</c:v>
                </c:pt>
                <c:pt idx="3">
                  <c:v>5.1666262626262638</c:v>
                </c:pt>
                <c:pt idx="4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1229.4558175599379</c:v>
                </c:pt>
                <c:pt idx="1">
                  <c:v>1347.0249184317738</c:v>
                </c:pt>
                <c:pt idx="2">
                  <c:v>1454.1021118162016</c:v>
                </c:pt>
                <c:pt idx="3">
                  <c:v>1548.915770731611</c:v>
                </c:pt>
                <c:pt idx="4">
                  <c:v>1630.7996341009109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1251.6137846415666</c:v>
                </c:pt>
                <c:pt idx="1">
                  <c:v>1412.0898415428496</c:v>
                </c:pt>
                <c:pt idx="2">
                  <c:v>1532.6736291582706</c:v>
                </c:pt>
                <c:pt idx="3">
                  <c:v>1617.3851846686102</c:v>
                </c:pt>
                <c:pt idx="4">
                  <c:v>1793.9854146141176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1260.4175045468019</c:v>
                </c:pt>
                <c:pt idx="1">
                  <c:v>1433.8076252737781</c:v>
                </c:pt>
                <c:pt idx="2">
                  <c:v>1573.2255180065999</c:v>
                </c:pt>
                <c:pt idx="3">
                  <c:v>1682.296047739258</c:v>
                </c:pt>
                <c:pt idx="4">
                  <c:v>1894.7504781710775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4144"/>
        <c:axId val="1627533392"/>
      </c:lineChart>
      <c:catAx>
        <c:axId val="1627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392"/>
        <c:crosses val="autoZero"/>
        <c:auto val="1"/>
        <c:lblAlgn val="ctr"/>
        <c:lblOffset val="100"/>
        <c:noMultiLvlLbl val="0"/>
      </c:catAx>
      <c:valAx>
        <c:axId val="16275333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3.7969696969696969</c:v>
                </c:pt>
                <c:pt idx="1">
                  <c:v>4.0797979797979798</c:v>
                </c:pt>
                <c:pt idx="2">
                  <c:v>4.2804050505050508</c:v>
                </c:pt>
                <c:pt idx="3">
                  <c:v>5.1666262626262638</c:v>
                </c:pt>
                <c:pt idx="4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1270.483000652506</c:v>
                </c:pt>
                <c:pt idx="1">
                  <c:v>1435.6850896491551</c:v>
                </c:pt>
                <c:pt idx="2">
                  <c:v>1610.2602217468352</c:v>
                </c:pt>
                <c:pt idx="3">
                  <c:v>1793.4069846619188</c:v>
                </c:pt>
                <c:pt idx="4">
                  <c:v>1984.2423913395814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1282.6618968461698</c:v>
                </c:pt>
                <c:pt idx="1">
                  <c:v>1480.5707249919758</c:v>
                </c:pt>
                <c:pt idx="2">
                  <c:v>1653.0996054242305</c:v>
                </c:pt>
                <c:pt idx="3">
                  <c:v>1803.0312939731668</c:v>
                </c:pt>
                <c:pt idx="4">
                  <c:v>2075.1479637780171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1283.0597664844984</c:v>
                </c:pt>
                <c:pt idx="1">
                  <c:v>1481.4017619135657</c:v>
                </c:pt>
                <c:pt idx="2">
                  <c:v>1654.5280351276656</c:v>
                </c:pt>
                <c:pt idx="3">
                  <c:v>1805.2158949382679</c:v>
                </c:pt>
                <c:pt idx="4">
                  <c:v>2078.4600345182375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3936"/>
        <c:axId val="1627545904"/>
      </c:lineChart>
      <c:catAx>
        <c:axId val="16275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904"/>
        <c:crosses val="autoZero"/>
        <c:auto val="1"/>
        <c:lblAlgn val="ctr"/>
        <c:lblOffset val="100"/>
        <c:noMultiLvlLbl val="0"/>
      </c:catAx>
      <c:valAx>
        <c:axId val="16275459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0800"/>
        <c:axId val="1627550256"/>
      </c:lineChart>
      <c:catAx>
        <c:axId val="16275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256"/>
        <c:crosses val="autoZero"/>
        <c:auto val="1"/>
        <c:lblAlgn val="ctr"/>
        <c:lblOffset val="100"/>
        <c:noMultiLvlLbl val="0"/>
      </c:catAx>
      <c:valAx>
        <c:axId val="1627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3.0343984649938687</c:v>
                </c:pt>
                <c:pt idx="1">
                  <c:v>6.6913427531620746</c:v>
                </c:pt>
                <c:pt idx="2">
                  <c:v>11.102864485641241</c:v>
                </c:pt>
                <c:pt idx="3">
                  <c:v>16.422802289806498</c:v>
                </c:pt>
                <c:pt idx="4">
                  <c:v>22.835508611467276</c:v>
                </c:pt>
                <c:pt idx="5">
                  <c:v>30.561514019589232</c:v>
                </c:pt>
                <c:pt idx="6">
                  <c:v>39.864064270102922</c:v>
                </c:pt>
                <c:pt idx="7">
                  <c:v>51.05657927563044</c:v>
                </c:pt>
                <c:pt idx="8">
                  <c:v>64.511038768641612</c:v>
                </c:pt>
                <c:pt idx="9">
                  <c:v>80.667225376832718</c:v>
                </c:pt>
                <c:pt idx="10">
                  <c:v>100.04263969406799</c:v>
                </c:pt>
                <c:pt idx="11">
                  <c:v>123.24272811406696</c:v>
                </c:pt>
                <c:pt idx="12">
                  <c:v>150.97081414289354</c:v>
                </c:pt>
                <c:pt idx="13">
                  <c:v>184.03677763031797</c:v>
                </c:pt>
                <c:pt idx="14">
                  <c:v>223.36306608764352</c:v>
                </c:pt>
                <c:pt idx="15">
                  <c:v>269.98603962120706</c:v>
                </c:pt>
                <c:pt idx="16">
                  <c:v>325.04995948736718</c:v>
                </c:pt>
                <c:pt idx="17">
                  <c:v>389.79018459342763</c:v>
                </c:pt>
                <c:pt idx="18">
                  <c:v>465.50146330604764</c:v>
                </c:pt>
                <c:pt idx="19">
                  <c:v>553.48682237732191</c:v>
                </c:pt>
                <c:pt idx="20">
                  <c:v>654.98280996210201</c:v>
                </c:pt>
                <c:pt idx="21">
                  <c:v>771.05822232349533</c:v>
                </c:pt>
                <c:pt idx="22">
                  <c:v>902.48647732334371</c:v>
                </c:pt>
                <c:pt idx="23">
                  <c:v>1049.5969339871317</c:v>
                </c:pt>
                <c:pt idx="24">
                  <c:v>1212.1177261269142</c:v>
                </c:pt>
                <c:pt idx="25">
                  <c:v>1389.0312689639634</c:v>
                </c:pt>
                <c:pt idx="26">
                  <c:v>1578.4714667608746</c:v>
                </c:pt>
                <c:pt idx="27">
                  <c:v>1777.6954814458745</c:v>
                </c:pt>
                <c:pt idx="28">
                  <c:v>1983.1588669965665</c:v>
                </c:pt>
                <c:pt idx="29">
                  <c:v>2190.7082740300884</c:v>
                </c:pt>
                <c:pt idx="30">
                  <c:v>2395.8816005618642</c:v>
                </c:pt>
                <c:pt idx="31">
                  <c:v>2594.2772060678526</c:v>
                </c:pt>
                <c:pt idx="32">
                  <c:v>2781.9314297260985</c:v>
                </c:pt>
                <c:pt idx="33">
                  <c:v>2955.6369274023759</c:v>
                </c:pt>
                <c:pt idx="34">
                  <c:v>3113.1475868178977</c:v>
                </c:pt>
                <c:pt idx="35">
                  <c:v>3253.2447252508609</c:v>
                </c:pt>
                <c:pt idx="36">
                  <c:v>3375.6728440476199</c:v>
                </c:pt>
                <c:pt idx="37">
                  <c:v>3480.9793734045434</c:v>
                </c:pt>
                <c:pt idx="38">
                  <c:v>3570.304487502739</c:v>
                </c:pt>
                <c:pt idx="39">
                  <c:v>3645.1642598389317</c:v>
                </c:pt>
                <c:pt idx="40">
                  <c:v>3707.2583883634802</c:v>
                </c:pt>
                <c:pt idx="41">
                  <c:v>3758.3189949620173</c:v>
                </c:pt>
                <c:pt idx="42">
                  <c:v>3800.0044462930468</c:v>
                </c:pt>
                <c:pt idx="43">
                  <c:v>3833.8338948833348</c:v>
                </c:pt>
                <c:pt idx="44">
                  <c:v>3861.1542660952705</c:v>
                </c:pt>
                <c:pt idx="45">
                  <c:v>3883.1305863839561</c:v>
                </c:pt>
                <c:pt idx="46">
                  <c:v>3900.7515276246313</c:v>
                </c:pt>
                <c:pt idx="47">
                  <c:v>3914.8437683793854</c:v>
                </c:pt>
                <c:pt idx="48">
                  <c:v>3926.0905784678284</c:v>
                </c:pt>
                <c:pt idx="49">
                  <c:v>3935.0515872355099</c:v>
                </c:pt>
                <c:pt idx="50">
                  <c:v>3942.1818900557596</c:v>
                </c:pt>
                <c:pt idx="51">
                  <c:v>3947.8494935871786</c:v>
                </c:pt>
                <c:pt idx="52">
                  <c:v>3952.3506601180611</c:v>
                </c:pt>
                <c:pt idx="53">
                  <c:v>3955.923057587082</c:v>
                </c:pt>
                <c:pt idx="54">
                  <c:v>3958.7568193963539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2.4732040176748815</c:v>
                </c:pt>
                <c:pt idx="1">
                  <c:v>5.5824718086310501</c:v>
                </c:pt>
                <c:pt idx="2">
                  <c:v>9.4655600860806715</c:v>
                </c:pt>
                <c:pt idx="3">
                  <c:v>14.283542165488576</c:v>
                </c:pt>
                <c:pt idx="4">
                  <c:v>20.229786586147519</c:v>
                </c:pt>
                <c:pt idx="5">
                  <c:v>27.535903610239068</c:v>
                </c:pt>
                <c:pt idx="6">
                  <c:v>36.478556548014375</c:v>
                </c:pt>
                <c:pt idx="7">
                  <c:v>47.387158856595256</c:v>
                </c:pt>
                <c:pt idx="8">
                  <c:v>60.652421128432778</c:v>
                </c:pt>
                <c:pt idx="9">
                  <c:v>76.735623332230318</c:v>
                </c:pt>
                <c:pt idx="10">
                  <c:v>96.17835598457205</c:v>
                </c:pt>
                <c:pt idx="11">
                  <c:v>119.61228671256998</c:v>
                </c:pt>
                <c:pt idx="12">
                  <c:v>147.76825300417394</c:v>
                </c:pt>
                <c:pt idx="13">
                  <c:v>181.48364731200692</c:v>
                </c:pt>
                <c:pt idx="14">
                  <c:v>221.70664381076705</c:v>
                </c:pt>
                <c:pt idx="15">
                  <c:v>269.49532883115558</c:v>
                </c:pt>
                <c:pt idx="16">
                  <c:v>326.00927762474282</c:v>
                </c:pt>
                <c:pt idx="17">
                  <c:v>392.49064817556638</c:v>
                </c:pt>
                <c:pt idx="18">
                  <c:v>470.23157478348503</c:v>
                </c:pt>
                <c:pt idx="19">
                  <c:v>560.52474479747559</c:v>
                </c:pt>
                <c:pt idx="20">
                  <c:v>664.59479984912161</c:v>
                </c:pt>
                <c:pt idx="21">
                  <c:v>783.50991509556252</c:v>
                </c:pt>
                <c:pt idx="22">
                  <c:v>918.07581557111439</c:v>
                </c:pt>
                <c:pt idx="23">
                  <c:v>1068.7186227648288</c:v>
                </c:pt>
                <c:pt idx="24">
                  <c:v>1235.3679256196942</c:v>
                </c:pt>
                <c:pt idx="25">
                  <c:v>1417.3564069743836</c:v>
                </c:pt>
                <c:pt idx="26">
                  <c:v>1613.3556961405316</c:v>
                </c:pt>
                <c:pt idx="27">
                  <c:v>1821.3679895497244</c:v>
                </c:pt>
                <c:pt idx="28">
                  <c:v>2042.389289001899</c:v>
                </c:pt>
                <c:pt idx="29">
                  <c:v>2266.143260995012</c:v>
                </c:pt>
                <c:pt idx="30">
                  <c:v>2492.810381032029</c:v>
                </c:pt>
                <c:pt idx="31">
                  <c:v>2719.0099948775933</c:v>
                </c:pt>
                <c:pt idx="32">
                  <c:v>2941.5737497085011</c:v>
                </c:pt>
                <c:pt idx="33">
                  <c:v>3157.754879307407</c:v>
                </c:pt>
                <c:pt idx="34">
                  <c:v>3365.3764156734401</c:v>
                </c:pt>
                <c:pt idx="35">
                  <c:v>3562.9039080483008</c:v>
                </c:pt>
                <c:pt idx="36">
                  <c:v>3749.4440226631295</c:v>
                </c:pt>
                <c:pt idx="37">
                  <c:v>3924.6831819664912</c:v>
                </c:pt>
                <c:pt idx="38">
                  <c:v>4088.7873291446449</c:v>
                </c:pt>
                <c:pt idx="39">
                  <c:v>4242.2846703856494</c:v>
                </c:pt>
                <c:pt idx="40">
                  <c:v>4385.9494964283977</c:v>
                </c:pt>
                <c:pt idx="41">
                  <c:v>4520.6993002091658</c:v>
                </c:pt>
                <c:pt idx="42">
                  <c:v>4647.5114643649849</c:v>
                </c:pt>
                <c:pt idx="43">
                  <c:v>4767.3610475118421</c:v>
                </c:pt>
                <c:pt idx="44">
                  <c:v>4881.1780840128631</c:v>
                </c:pt>
                <c:pt idx="45">
                  <c:v>4989.8211993895147</c:v>
                </c:pt>
                <c:pt idx="46">
                  <c:v>5094.06384525456</c:v>
                </c:pt>
                <c:pt idx="47">
                  <c:v>5194.5896492516849</c:v>
                </c:pt>
                <c:pt idx="48">
                  <c:v>5291.9939100417359</c:v>
                </c:pt>
                <c:pt idx="49">
                  <c:v>5386.7889088044558</c:v>
                </c:pt>
                <c:pt idx="50">
                  <c:v>5479.4113207478413</c:v>
                </c:pt>
                <c:pt idx="51">
                  <c:v>5570.2305291196772</c:v>
                </c:pt>
                <c:pt idx="52">
                  <c:v>5659.5570519915063</c:v>
                </c:pt>
                <c:pt idx="53">
                  <c:v>5747.6505948149224</c:v>
                </c:pt>
                <c:pt idx="54">
                  <c:v>5834.727456155676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1.798018347374531</c:v>
                </c:pt>
                <c:pt idx="1">
                  <c:v>4.1816923388039324</c:v>
                </c:pt>
                <c:pt idx="2">
                  <c:v>7.2980159537803502</c:v>
                </c:pt>
                <c:pt idx="3">
                  <c:v>11.320864512909417</c:v>
                </c:pt>
                <c:pt idx="4">
                  <c:v>16.460701564344038</c:v>
                </c:pt>
                <c:pt idx="5">
                  <c:v>22.971312405088288</c:v>
                </c:pt>
                <c:pt idx="6">
                  <c:v>31.157428402491341</c:v>
                </c:pt>
                <c:pt idx="7">
                  <c:v>41.383209650171523</c:v>
                </c:pt>
                <c:pt idx="8">
                  <c:v>54.081470372276982</c:v>
                </c:pt>
                <c:pt idx="9">
                  <c:v>69.763411420446019</c:v>
                </c:pt>
                <c:pt idx="10">
                  <c:v>89.028458581862523</c:v>
                </c:pt>
                <c:pt idx="11">
                  <c:v>112.57358691854162</c:v>
                </c:pt>
                <c:pt idx="12">
                  <c:v>141.20123662887289</c:v>
                </c:pt>
                <c:pt idx="13">
                  <c:v>175.82459969427015</c:v>
                </c:pt>
                <c:pt idx="14">
                  <c:v>217.46869746103695</c:v>
                </c:pt>
                <c:pt idx="15">
                  <c:v>267.26531702159213</c:v>
                </c:pt>
                <c:pt idx="16">
                  <c:v>326.43959714638129</c:v>
                </c:pt>
                <c:pt idx="17">
                  <c:v>396.2859549236199</c:v>
                </c:pt>
                <c:pt idx="18">
                  <c:v>478.13125736215517</c:v>
                </c:pt>
                <c:pt idx="19">
                  <c:v>573.2838221241359</c:v>
                </c:pt>
                <c:pt idx="20">
                  <c:v>682.96811803342666</c:v>
                </c:pt>
                <c:pt idx="21">
                  <c:v>808.24699770857626</c:v>
                </c:pt>
                <c:pt idx="22">
                  <c:v>949.93585333484737</c:v>
                </c:pt>
                <c:pt idx="23">
                  <c:v>1108.5159413297436</c:v>
                </c:pt>
                <c:pt idx="24">
                  <c:v>1284.0567107714876</c:v>
                </c:pt>
                <c:pt idx="25">
                  <c:v>1476.15851990649</c:v>
                </c:pt>
                <c:pt idx="26">
                  <c:v>1683.926822084243</c:v>
                </c:pt>
                <c:pt idx="27">
                  <c:v>1905.9861868205028</c:v>
                </c:pt>
                <c:pt idx="28">
                  <c:v>2144.9738291501835</c:v>
                </c:pt>
                <c:pt idx="29">
                  <c:v>2389.8440721054571</c:v>
                </c:pt>
                <c:pt idx="30">
                  <c:v>2642.6831239439421</c:v>
                </c:pt>
                <c:pt idx="31">
                  <c:v>2901.1098832107227</c:v>
                </c:pt>
                <c:pt idx="32">
                  <c:v>3162.8221184026388</c:v>
                </c:pt>
                <c:pt idx="33">
                  <c:v>3425.7123340567368</c:v>
                </c:pt>
                <c:pt idx="34">
                  <c:v>3687.9527670729103</c:v>
                </c:pt>
                <c:pt idx="35">
                  <c:v>3948.044608348423</c:v>
                </c:pt>
                <c:pt idx="36">
                  <c:v>4204.8325962123035</c:v>
                </c:pt>
                <c:pt idx="37">
                  <c:v>4457.4907172895919</c:v>
                </c:pt>
                <c:pt idx="38">
                  <c:v>4705.4872435541329</c:v>
                </c:pt>
                <c:pt idx="39">
                  <c:v>4948.5377966086753</c:v>
                </c:pt>
                <c:pt idx="40">
                  <c:v>5186.5540927011134</c:v>
                </c:pt>
                <c:pt idx="41">
                  <c:v>5419.5941768273688</c:v>
                </c:pt>
                <c:pt idx="42">
                  <c:v>5647.8179147582096</c:v>
                </c:pt>
                <c:pt idx="43">
                  <c:v>5871.4496925911762</c:v>
                </c:pt>
                <c:pt idx="44">
                  <c:v>6090.7488772900588</c:v>
                </c:pt>
                <c:pt idx="45">
                  <c:v>6305.9876579182592</c:v>
                </c:pt>
                <c:pt idx="46">
                  <c:v>6517.4353577665179</c:v>
                </c:pt>
                <c:pt idx="47">
                  <c:v>6725.3480836904873</c:v>
                </c:pt>
                <c:pt idx="48">
                  <c:v>6929.9625592589227</c:v>
                </c:pt>
                <c:pt idx="49">
                  <c:v>7131.493087758241</c:v>
                </c:pt>
                <c:pt idx="50">
                  <c:v>7330.1307472996214</c:v>
                </c:pt>
                <c:pt idx="51">
                  <c:v>7526.0440921896106</c:v>
                </c:pt>
                <c:pt idx="52">
                  <c:v>7719.3807982952421</c:v>
                </c:pt>
                <c:pt idx="53">
                  <c:v>7910.2698333290018</c:v>
                </c:pt>
                <c:pt idx="54">
                  <c:v>8098.8238515069015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344"/>
        <c:axId val="1627522512"/>
      </c:lineChart>
      <c:catAx>
        <c:axId val="16275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2512"/>
        <c:crosses val="autoZero"/>
        <c:auto val="1"/>
        <c:lblAlgn val="ctr"/>
        <c:lblOffset val="100"/>
        <c:noMultiLvlLbl val="0"/>
      </c:catAx>
      <c:valAx>
        <c:axId val="1627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19.513348271421226</c:v>
                </c:pt>
                <c:pt idx="1">
                  <c:v>24.01092348230074</c:v>
                </c:pt>
                <c:pt idx="2">
                  <c:v>29.537178321517757</c:v>
                </c:pt>
                <c:pt idx="3">
                  <c:v>36.323213514300065</c:v>
                </c:pt>
                <c:pt idx="4">
                  <c:v>44.649917526532597</c:v>
                </c:pt>
                <c:pt idx="5">
                  <c:v>54.85760801245339</c:v>
                </c:pt>
                <c:pt idx="6">
                  <c:v>67.35698302766933</c:v>
                </c:pt>
                <c:pt idx="7">
                  <c:v>82.641256958771038</c:v>
                </c:pt>
                <c:pt idx="8">
                  <c:v>101.29914629869516</c:v>
                </c:pt>
                <c:pt idx="9">
                  <c:v>124.02805026869673</c:v>
                </c:pt>
                <c:pt idx="10">
                  <c:v>151.64630653689301</c:v>
                </c:pt>
                <c:pt idx="11">
                  <c:v>185.10276100097337</c:v>
                </c:pt>
                <c:pt idx="12">
                  <c:v>225.48105654634679</c:v>
                </c:pt>
                <c:pt idx="13">
                  <c:v>273.99504220110595</c:v>
                </c:pt>
                <c:pt idx="14">
                  <c:v>331.97063175109685</c:v>
                </c:pt>
                <c:pt idx="15">
                  <c:v>400.80852809366331</c:v>
                </c:pt>
                <c:pt idx="16">
                  <c:v>481.92188573528517</c:v>
                </c:pt>
                <c:pt idx="17">
                  <c:v>576.64382512019688</c:v>
                </c:pt>
                <c:pt idx="18">
                  <c:v>686.10250551625688</c:v>
                </c:pt>
                <c:pt idx="19">
                  <c:v>811.06690953374232</c:v>
                </c:pt>
                <c:pt idx="20">
                  <c:v>951.77479476732447</c:v>
                </c:pt>
                <c:pt idx="21">
                  <c:v>1107.7645210306239</c:v>
                </c:pt>
                <c:pt idx="22">
                  <c:v>1277.7421223767647</c:v>
                </c:pt>
                <c:pt idx="23">
                  <c:v>1459.5199380353397</c:v>
                </c:pt>
                <c:pt idx="24">
                  <c:v>1650.0588283469554</c:v>
                </c:pt>
                <c:pt idx="25">
                  <c:v>1845.6299407820213</c:v>
                </c:pt>
                <c:pt idx="26">
                  <c:v>2042.0861564006568</c:v>
                </c:pt>
                <c:pt idx="27">
                  <c:v>2235.2051232036506</c:v>
                </c:pt>
                <c:pt idx="28">
                  <c:v>2421.0455512709477</c:v>
                </c:pt>
                <c:pt idx="29">
                  <c:v>2596.2545587424324</c:v>
                </c:pt>
                <c:pt idx="30">
                  <c:v>2758.2779909111828</c:v>
                </c:pt>
                <c:pt idx="31">
                  <c:v>2905.4518033342501</c:v>
                </c:pt>
                <c:pt idx="32">
                  <c:v>3036.9805914203548</c:v>
                </c:pt>
                <c:pt idx="33">
                  <c:v>3152.830044805025</c:v>
                </c:pt>
                <c:pt idx="34">
                  <c:v>3253.5691983918086</c:v>
                </c:pt>
                <c:pt idx="35">
                  <c:v>3340.1967533864345</c:v>
                </c:pt>
                <c:pt idx="36">
                  <c:v>3413.9774795880385</c:v>
                </c:pt>
                <c:pt idx="37">
                  <c:v>3476.3042926450862</c:v>
                </c:pt>
                <c:pt idx="38">
                  <c:v>3528.5922896998336</c:v>
                </c:pt>
                <c:pt idx="39">
                  <c:v>3572.2043668633205</c:v>
                </c:pt>
                <c:pt idx="40">
                  <c:v>3608.4042128816432</c:v>
                </c:pt>
                <c:pt idx="41">
                  <c:v>3638.3309157658141</c:v>
                </c:pt>
                <c:pt idx="42">
                  <c:v>3662.9893555970448</c:v>
                </c:pt>
                <c:pt idx="43">
                  <c:v>3683.251294165761</c:v>
                </c:pt>
                <c:pt idx="44">
                  <c:v>3699.8631150373744</c:v>
                </c:pt>
                <c:pt idx="45">
                  <c:v>3713.4572181060198</c:v>
                </c:pt>
                <c:pt idx="46">
                  <c:v>3724.5649835691888</c:v>
                </c:pt>
                <c:pt idx="47">
                  <c:v>3733.6299414376667</c:v>
                </c:pt>
                <c:pt idx="48">
                  <c:v>3741.0203175881488</c:v>
                </c:pt>
                <c:pt idx="49">
                  <c:v>3747.0405034913597</c:v>
                </c:pt>
                <c:pt idx="50">
                  <c:v>3751.9412485037574</c:v>
                </c:pt>
                <c:pt idx="51">
                  <c:v>3755.9285335195527</c:v>
                </c:pt>
                <c:pt idx="52">
                  <c:v>3759.1711799381278</c:v>
                </c:pt>
                <c:pt idx="53">
                  <c:v>3761.8072992414336</c:v>
                </c:pt>
                <c:pt idx="54">
                  <c:v>3763.9497113404364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16.221467681529774</c:v>
                </c:pt>
                <c:pt idx="1">
                  <c:v>20.46902655199456</c:v>
                </c:pt>
                <c:pt idx="2">
                  <c:v>25.765789789237676</c:v>
                </c:pt>
                <c:pt idx="3">
                  <c:v>32.356609318457664</c:v>
                </c:pt>
                <c:pt idx="4">
                  <c:v>40.539066827029366</c:v>
                </c:pt>
                <c:pt idx="5">
                  <c:v>50.673101149984205</c:v>
                </c:pt>
                <c:pt idx="6">
                  <c:v>63.191618269128696</c:v>
                </c:pt>
                <c:pt idx="7">
                  <c:v>78.611789920448643</c:v>
                </c:pt>
                <c:pt idx="8">
                  <c:v>97.546496687844339</c:v>
                </c:pt>
                <c:pt idx="9">
                  <c:v>120.71502400902354</c:v>
                </c:pt>
                <c:pt idx="10">
                  <c:v>148.95166217971865</c:v>
                </c:pt>
                <c:pt idx="11">
                  <c:v>183.21029708530094</c:v>
                </c:pt>
                <c:pt idx="12">
                  <c:v>224.56244024344539</c:v>
                </c:pt>
                <c:pt idx="13">
                  <c:v>274.18551862278946</c:v>
                </c:pt>
                <c:pt idx="14">
                  <c:v>333.33778353088854</c:v>
                </c:pt>
                <c:pt idx="15">
                  <c:v>403.31614998513589</c:v>
                </c:pt>
                <c:pt idx="16">
                  <c:v>485.3939729646558</c:v>
                </c:pt>
                <c:pt idx="17">
                  <c:v>580.7375650856867</c:v>
                </c:pt>
                <c:pt idx="18">
                  <c:v>690.30342989560813</c:v>
                </c:pt>
                <c:pt idx="19">
                  <c:v>814.72270453165595</c:v>
                </c:pt>
                <c:pt idx="20">
                  <c:v>954.18463252702861</c:v>
                </c:pt>
                <c:pt idx="21">
                  <c:v>1108.3358091555388</c:v>
                </c:pt>
                <c:pt idx="22">
                  <c:v>1276.2146767588961</c:v>
                </c:pt>
                <c:pt idx="23">
                  <c:v>1456.2394410938116</c:v>
                </c:pt>
                <c:pt idx="24">
                  <c:v>1646.2611487366466</c:v>
                </c:pt>
                <c:pt idx="25">
                  <c:v>1843.6826588155286</c:v>
                </c:pt>
                <c:pt idx="26">
                  <c:v>2045.6311639122723</c:v>
                </c:pt>
                <c:pt idx="27">
                  <c:v>2249.1605843498396</c:v>
                </c:pt>
                <c:pt idx="28">
                  <c:v>2501.1840012387779</c:v>
                </c:pt>
                <c:pt idx="29">
                  <c:v>2649.9992944838341</c:v>
                </c:pt>
                <c:pt idx="30">
                  <c:v>2842.7128873254651</c:v>
                </c:pt>
                <c:pt idx="31">
                  <c:v>3028.0098460895001</c:v>
                </c:pt>
                <c:pt idx="32">
                  <c:v>3204.8148336629502</c:v>
                </c:pt>
                <c:pt idx="33">
                  <c:v>3372.5288285525694</c:v>
                </c:pt>
                <c:pt idx="34">
                  <c:v>3530.9647316415467</c:v>
                </c:pt>
                <c:pt idx="35">
                  <c:v>3680.2670283386451</c:v>
                </c:pt>
                <c:pt idx="36">
                  <c:v>3820.8280991034271</c:v>
                </c:pt>
                <c:pt idx="37">
                  <c:v>3953.2101593580487</c:v>
                </c:pt>
                <c:pt idx="38">
                  <c:v>4078.0781130837904</c:v>
                </c:pt>
                <c:pt idx="39">
                  <c:v>4196.1455262898071</c:v>
                </c:pt>
                <c:pt idx="40">
                  <c:v>4308.1337381138146</c:v>
                </c:pt>
                <c:pt idx="41">
                  <c:v>4414.7428042327329</c:v>
                </c:pt>
                <c:pt idx="42">
                  <c:v>4516.6323362718185</c:v>
                </c:pt>
                <c:pt idx="43">
                  <c:v>4614.4101486912814</c:v>
                </c:pt>
                <c:pt idx="44">
                  <c:v>4708.6267596978187</c:v>
                </c:pt>
                <c:pt idx="45">
                  <c:v>4799.7740700065569</c:v>
                </c:pt>
                <c:pt idx="46">
                  <c:v>4888.2868661249613</c:v>
                </c:pt>
                <c:pt idx="47">
                  <c:v>4974.546106491558</c:v>
                </c:pt>
                <c:pt idx="48">
                  <c:v>5058.883221071379</c:v>
                </c:pt>
                <c:pt idx="49">
                  <c:v>5141.5848779493326</c:v>
                </c:pt>
                <c:pt idx="50">
                  <c:v>5222.8978445841358</c:v>
                </c:pt>
                <c:pt idx="51">
                  <c:v>5303.0337023402953</c:v>
                </c:pt>
                <c:pt idx="52">
                  <c:v>5382.1732682290049</c:v>
                </c:pt>
                <c:pt idx="53">
                  <c:v>5460.4706450309031</c:v>
                </c:pt>
                <c:pt idx="54">
                  <c:v>5538.0568668917176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13.056796065524019</c:v>
                </c:pt>
                <c:pt idx="1">
                  <c:v>16.893554485507462</c:v>
                </c:pt>
                <c:pt idx="2">
                  <c:v>21.780134020413019</c:v>
                </c:pt>
                <c:pt idx="3">
                  <c:v>27.980431674244002</c:v>
                </c:pt>
                <c:pt idx="4">
                  <c:v>35.816600443254274</c:v>
                </c:pt>
                <c:pt idx="5">
                  <c:v>45.678827698300935</c:v>
                </c:pt>
                <c:pt idx="6">
                  <c:v>58.035490170889524</c:v>
                </c:pt>
                <c:pt idx="7">
                  <c:v>73.443089572103446</c:v>
                </c:pt>
                <c:pt idx="8">
                  <c:v>92.555082418532734</c:v>
                </c:pt>
                <c:pt idx="9">
                  <c:v>116.1283777019807</c:v>
                </c:pt>
                <c:pt idx="10">
                  <c:v>145.0259151542063</c:v>
                </c:pt>
                <c:pt idx="11">
                  <c:v>180.21340968293987</c:v>
                </c:pt>
                <c:pt idx="12">
                  <c:v>222.74814055445691</c:v>
                </c:pt>
                <c:pt idx="13">
                  <c:v>273.75769480433576</c:v>
                </c:pt>
                <c:pt idx="14">
                  <c:v>334.40697961680013</c:v>
                </c:pt>
                <c:pt idx="15">
                  <c:v>405.85272293308202</c:v>
                </c:pt>
                <c:pt idx="16">
                  <c:v>489.18614883954217</c:v>
                </c:pt>
                <c:pt idx="17">
                  <c:v>585.36648391655172</c:v>
                </c:pt>
                <c:pt idx="18">
                  <c:v>695.15018327897269</c:v>
                </c:pt>
                <c:pt idx="19">
                  <c:v>819.02282702936691</c:v>
                </c:pt>
                <c:pt idx="20">
                  <c:v>957.14196058783648</c:v>
                </c:pt>
                <c:pt idx="21">
                  <c:v>1109.29917883131</c:v>
                </c:pt>
                <c:pt idx="22">
                  <c:v>1274.908145306646</c:v>
                </c:pt>
                <c:pt idx="23">
                  <c:v>1453.0220623951916</c:v>
                </c:pt>
                <c:pt idx="24">
                  <c:v>1642.3799142654989</c:v>
                </c:pt>
                <c:pt idx="25">
                  <c:v>1841.4765080355794</c:v>
                </c:pt>
                <c:pt idx="26">
                  <c:v>2048.6479463570495</c:v>
                </c:pt>
                <c:pt idx="27">
                  <c:v>2262.162438393606</c:v>
                </c:pt>
                <c:pt idx="28">
                  <c:v>2530.6216490616293</c:v>
                </c:pt>
                <c:pt idx="29">
                  <c:v>2701.4590329701327</c:v>
                </c:pt>
                <c:pt idx="30">
                  <c:v>2924.1467543671606</c:v>
                </c:pt>
                <c:pt idx="31">
                  <c:v>3147.081463707023</c:v>
                </c:pt>
                <c:pt idx="32">
                  <c:v>3369.1775525982548</c:v>
                </c:pt>
                <c:pt idx="33">
                  <c:v>3589.5539552462733</c:v>
                </c:pt>
                <c:pt idx="34">
                  <c:v>3807.5238260137503</c:v>
                </c:pt>
                <c:pt idx="35">
                  <c:v>4022.5759972905621</c:v>
                </c:pt>
                <c:pt idx="36">
                  <c:v>4234.3518448411733</c:v>
                </c:pt>
                <c:pt idx="37">
                  <c:v>4442.6205097179291</c:v>
                </c:pt>
                <c:pt idx="38">
                  <c:v>4647.2546393843368</c:v>
                </c:pt>
                <c:pt idx="39">
                  <c:v>4848.2080630302016</c:v>
                </c:pt>
                <c:pt idx="40">
                  <c:v>5045.4961888352491</c:v>
                </c:pt>
                <c:pt idx="41">
                  <c:v>5239.1794341154446</c:v>
                </c:pt>
                <c:pt idx="42">
                  <c:v>5429.3496689371777</c:v>
                </c:pt>
                <c:pt idx="43">
                  <c:v>5616.1194479393234</c:v>
                </c:pt>
                <c:pt idx="44">
                  <c:v>5799.6136953213891</c:v>
                </c:pt>
                <c:pt idx="45">
                  <c:v>5979.963466410778</c:v>
                </c:pt>
                <c:pt idx="46">
                  <c:v>6157.301412268268</c:v>
                </c:pt>
                <c:pt idx="47">
                  <c:v>6331.7586031359106</c:v>
                </c:pt>
                <c:pt idx="48">
                  <c:v>6503.4624090531033</c:v>
                </c:pt>
                <c:pt idx="49">
                  <c:v>6672.5351828923795</c:v>
                </c:pt>
                <c:pt idx="50">
                  <c:v>6839.0935369709441</c:v>
                </c:pt>
                <c:pt idx="51">
                  <c:v>7003.2480462561289</c:v>
                </c:pt>
                <c:pt idx="52">
                  <c:v>7165.1032476104174</c:v>
                </c:pt>
                <c:pt idx="53">
                  <c:v>7324.7578351455841</c:v>
                </c:pt>
                <c:pt idx="54">
                  <c:v>7482.304976821124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888"/>
        <c:axId val="1627528496"/>
      </c:lineChart>
      <c:catAx>
        <c:axId val="16275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auto val="1"/>
        <c:lblAlgn val="ctr"/>
        <c:lblOffset val="100"/>
        <c:noMultiLvlLbl val="0"/>
      </c:catAx>
      <c:valAx>
        <c:axId val="1627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5.6961540215805373</c:v>
                </c:pt>
                <c:pt idx="1">
                  <c:v>8.4748567566157007</c:v>
                </c:pt>
                <c:pt idx="2">
                  <c:v>12.364776603700999</c:v>
                </c:pt>
                <c:pt idx="3">
                  <c:v>17.707289144897199</c:v>
                </c:pt>
                <c:pt idx="4">
                  <c:v>24.912809670124552</c:v>
                </c:pt>
                <c:pt idx="5">
                  <c:v>34.464683716196511</c:v>
                </c:pt>
                <c:pt idx="6">
                  <c:v>46.920857203261761</c:v>
                </c:pt>
                <c:pt idx="7">
                  <c:v>62.912931604214968</c:v>
                </c:pt>
                <c:pt idx="8">
                  <c:v>83.142333172038093</c:v>
                </c:pt>
                <c:pt idx="9">
                  <c:v>108.37347556241355</c:v>
                </c:pt>
                <c:pt idx="10">
                  <c:v>139.42396017323895</c:v>
                </c:pt>
                <c:pt idx="11">
                  <c:v>177.15202494123136</c:v>
                </c:pt>
                <c:pt idx="12">
                  <c:v>222.44160721447543</c:v>
                </c:pt>
                <c:pt idx="13">
                  <c:v>276.18551824896241</c:v>
                </c:pt>
                <c:pt idx="14">
                  <c:v>339.26732701651753</c:v>
                </c:pt>
                <c:pt idx="15">
                  <c:v>412.54261371183321</c:v>
                </c:pt>
                <c:pt idx="16">
                  <c:v>496.82027636610871</c:v>
                </c:pt>
                <c:pt idx="17">
                  <c:v>592.84455832404558</c:v>
                </c:pt>
                <c:pt idx="18">
                  <c:v>701.27841382588485</c:v>
                </c:pt>
                <c:pt idx="19">
                  <c:v>822.68874950127542</c:v>
                </c:pt>
                <c:pt idx="20">
                  <c:v>957.53397855164189</c:v>
                </c:pt>
                <c:pt idx="21">
                  <c:v>1106.1542097129525</c:v>
                </c:pt>
                <c:pt idx="22">
                  <c:v>1268.764272613857</c:v>
                </c:pt>
                <c:pt idx="23">
                  <c:v>1445.4496620888294</c:v>
                </c:pt>
                <c:pt idx="24">
                  <c:v>1636.165372519039</c:v>
                </c:pt>
                <c:pt idx="25">
                  <c:v>1840.7374941771604</c:v>
                </c:pt>
                <c:pt idx="26">
                  <c:v>2058.867360235462</c:v>
                </c:pt>
                <c:pt idx="27">
                  <c:v>2290.1379675364315</c:v>
                </c:pt>
                <c:pt idx="28">
                  <c:v>2534.022347107064</c:v>
                </c:pt>
                <c:pt idx="29">
                  <c:v>2789.8935313032612</c:v>
                </c:pt>
                <c:pt idx="30">
                  <c:v>3057.0357521047868</c:v>
                </c:pt>
                <c:pt idx="31">
                  <c:v>3334.6565075120989</c:v>
                </c:pt>
                <c:pt idx="32">
                  <c:v>3621.8991478877829</c:v>
                </c:pt>
                <c:pt idx="33">
                  <c:v>3917.8556589043656</c:v>
                </c:pt>
                <c:pt idx="34">
                  <c:v>4221.5793499547344</c:v>
                </c:pt>
                <c:pt idx="35">
                  <c:v>4532.0971940184836</c:v>
                </c:pt>
                <c:pt idx="36">
                  <c:v>4848.4216048460785</c:v>
                </c:pt>
                <c:pt idx="37">
                  <c:v>5169.5614780001397</c:v>
                </c:pt>
                <c:pt idx="38">
                  <c:v>5494.532362180099</c:v>
                </c:pt>
                <c:pt idx="39">
                  <c:v>5822.3656650875491</c:v>
                </c:pt>
                <c:pt idx="40">
                  <c:v>6152.1168329223583</c:v>
                </c:pt>
                <c:pt idx="41">
                  <c:v>6482.8724737902421</c:v>
                </c:pt>
                <c:pt idx="42">
                  <c:v>6813.7564224709195</c:v>
                </c:pt>
                <c:pt idx="43">
                  <c:v>7143.9347669867611</c:v>
                </c:pt>
                <c:pt idx="44">
                  <c:v>7472.6198762525137</c:v>
                </c:pt>
                <c:pt idx="45">
                  <c:v>7799.0734829470202</c:v>
                </c:pt>
                <c:pt idx="46">
                  <c:v>8122.6088869032446</c:v>
                </c:pt>
                <c:pt idx="47">
                  <c:v>8442.5923521094664</c:v>
                </c:pt>
                <c:pt idx="48">
                  <c:v>8758.4437752409522</c:v>
                </c:pt>
                <c:pt idx="49">
                  <c:v>9069.6367059054683</c:v>
                </c:pt>
                <c:pt idx="50">
                  <c:v>9375.6977988942508</c:v>
                </c:pt>
                <c:pt idx="51">
                  <c:v>9676.2057770743904</c:v>
                </c:pt>
                <c:pt idx="52">
                  <c:v>9970.7899805053239</c:v>
                </c:pt>
                <c:pt idx="53">
                  <c:v>10259.128573244732</c:v>
                </c:pt>
                <c:pt idx="54">
                  <c:v>10540.946474424849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5.3102539633980692</c:v>
                </c:pt>
                <c:pt idx="1">
                  <c:v>8.0097802220244354</c:v>
                </c:pt>
                <c:pt idx="2">
                  <c:v>11.822399878139967</c:v>
                </c:pt>
                <c:pt idx="3">
                  <c:v>17.095951485728861</c:v>
                </c:pt>
                <c:pt idx="4">
                  <c:v>24.248144514490964</c:v>
                </c:pt>
                <c:pt idx="5">
                  <c:v>33.769810126187465</c:v>
                </c:pt>
                <c:pt idx="6">
                  <c:v>46.225759655007707</c:v>
                </c:pt>
                <c:pt idx="7">
                  <c:v>62.252927135309953</c:v>
                </c:pt>
                <c:pt idx="8">
                  <c:v>82.555621108317723</c:v>
                </c:pt>
                <c:pt idx="9">
                  <c:v>107.89787733946285</c:v>
                </c:pt>
                <c:pt idx="10">
                  <c:v>139.09307341803208</c:v>
                </c:pt>
                <c:pt idx="11">
                  <c:v>176.99112431590501</c:v>
                </c:pt>
                <c:pt idx="12">
                  <c:v>222.46371259190238</c:v>
                </c:pt>
                <c:pt idx="13">
                  <c:v>276.38810880755841</c:v>
                </c:pt>
                <c:pt idx="14">
                  <c:v>339.6302012801861</c:v>
                </c:pt>
                <c:pt idx="15">
                  <c:v>413.02737772303544</c:v>
                </c:pt>
                <c:pt idx="16">
                  <c:v>497.37188626457839</c:v>
                </c:pt>
                <c:pt idx="17">
                  <c:v>593.39525430682841</c:v>
                </c:pt>
                <c:pt idx="18">
                  <c:v>701.75426722999055</c:v>
                </c:pt>
                <c:pt idx="19">
                  <c:v>823.01891280887651</c:v>
                </c:pt>
                <c:pt idx="20">
                  <c:v>957.66258945753452</c:v>
                </c:pt>
                <c:pt idx="21">
                  <c:v>1106.054764789061</c:v>
                </c:pt>
                <c:pt idx="22">
                  <c:v>1268.4561622997796</c:v>
                </c:pt>
                <c:pt idx="23">
                  <c:v>1445.0164538394506</c:v>
                </c:pt>
                <c:pt idx="24">
                  <c:v>1635.7743480599404</c:v>
                </c:pt>
                <c:pt idx="25">
                  <c:v>1840.6598929311176</c:v>
                </c:pt>
                <c:pt idx="26">
                  <c:v>2059.4987549971843</c:v>
                </c:pt>
                <c:pt idx="27">
                  <c:v>2292.018199453832</c:v>
                </c:pt>
                <c:pt idx="28">
                  <c:v>2589.3369615191386</c:v>
                </c:pt>
                <c:pt idx="29">
                  <c:v>2796.5612795257834</c:v>
                </c:pt>
                <c:pt idx="30">
                  <c:v>3067.6190561396297</c:v>
                </c:pt>
                <c:pt idx="31">
                  <c:v>3350.4447452425679</c:v>
                </c:pt>
                <c:pt idx="32">
                  <c:v>3644.4018135136193</c:v>
                </c:pt>
                <c:pt idx="33">
                  <c:v>3948.8102702798724</c:v>
                </c:pt>
                <c:pt idx="34">
                  <c:v>4262.956482255111</c:v>
                </c:pt>
                <c:pt idx="35">
                  <c:v>4586.1026109116056</c:v>
                </c:pt>
                <c:pt idx="36">
                  <c:v>4917.495532378668</c:v>
                </c:pt>
                <c:pt idx="37">
                  <c:v>5256.3751318156365</c:v>
                </c:pt>
                <c:pt idx="38">
                  <c:v>5601.9818942211423</c:v>
                </c:pt>
                <c:pt idx="39">
                  <c:v>5953.5637409555429</c:v>
                </c:pt>
                <c:pt idx="40">
                  <c:v>6310.3820854538781</c:v>
                </c:pt>
                <c:pt idx="41">
                  <c:v>6671.7171024825439</c:v>
                </c:pt>
                <c:pt idx="42">
                  <c:v>7036.8722228081351</c:v>
                </c:pt>
                <c:pt idx="43">
                  <c:v>7405.1778793895583</c:v>
                </c:pt>
                <c:pt idx="44">
                  <c:v>7775.9945423704166</c:v>
                </c:pt>
                <c:pt idx="45">
                  <c:v>8148.7150884933708</c:v>
                </c:pt>
                <c:pt idx="46">
                  <c:v>8522.7665563837018</c:v>
                </c:pt>
                <c:pt idx="47">
                  <c:v>8897.6113427761611</c:v>
                </c:pt>
                <c:pt idx="48">
                  <c:v>9272.7478965122482</c:v>
                </c:pt>
                <c:pt idx="49">
                  <c:v>9647.7109673292871</c:v>
                </c:pt>
                <c:pt idx="50">
                  <c:v>10022.071465395156</c:v>
                </c:pt>
                <c:pt idx="51">
                  <c:v>10395.4359854834</c:v>
                </c:pt>
                <c:pt idx="52">
                  <c:v>10767.44604688007</c:v>
                </c:pt>
                <c:pt idx="53">
                  <c:v>11137.777096772767</c:v>
                </c:pt>
                <c:pt idx="54">
                  <c:v>11506.137321183462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5.1934341360425789</c:v>
                </c:pt>
                <c:pt idx="1">
                  <c:v>7.8634543538596731</c:v>
                </c:pt>
                <c:pt idx="2">
                  <c:v>11.643032359957481</c:v>
                </c:pt>
                <c:pt idx="3">
                  <c:v>16.880454167461039</c:v>
                </c:pt>
                <c:pt idx="4">
                  <c:v>23.994089662647525</c:v>
                </c:pt>
                <c:pt idx="5">
                  <c:v>33.475690144615719</c:v>
                </c:pt>
                <c:pt idx="6">
                  <c:v>45.891318498986003</c:v>
                </c:pt>
                <c:pt idx="7">
                  <c:v>61.879584306529587</c:v>
                </c:pt>
                <c:pt idx="8">
                  <c:v>82.146994933454849</c:v>
                </c:pt>
                <c:pt idx="9">
                  <c:v>107.46038942667671</c:v>
                </c:pt>
                <c:pt idx="10">
                  <c:v>138.63658227791535</c:v>
                </c:pt>
                <c:pt idx="11">
                  <c:v>176.52949658219723</c:v>
                </c:pt>
                <c:pt idx="12">
                  <c:v>222.0152000339377</c:v>
                </c:pt>
                <c:pt idx="13">
                  <c:v>275.97536412603262</c:v>
                </c:pt>
                <c:pt idx="14">
                  <c:v>339.2797411885681</c:v>
                </c:pt>
                <c:pt idx="15">
                  <c:v>412.76829280069671</c:v>
                </c:pt>
                <c:pt idx="16">
                  <c:v>497.23360668788928</c:v>
                </c:pt>
                <c:pt idx="17">
                  <c:v>593.40420993986436</c:v>
                </c:pt>
                <c:pt idx="18">
                  <c:v>701.92932861073132</c:v>
                </c:pt>
                <c:pt idx="19">
                  <c:v>823.36556317213228</c:v>
                </c:pt>
                <c:pt idx="20">
                  <c:v>958.16585230730743</c:v>
                </c:pt>
                <c:pt idx="21">
                  <c:v>1106.6709907978827</c:v>
                </c:pt>
                <c:pt idx="22">
                  <c:v>1269.1038571662939</c:v>
                </c:pt>
                <c:pt idx="23">
                  <c:v>1445.5663990955675</c:v>
                </c:pt>
                <c:pt idx="24">
                  <c:v>1636.0393243991593</c:v>
                </c:pt>
                <c:pt idx="25">
                  <c:v>1840.3843563804403</c:v>
                </c:pt>
                <c:pt idx="26">
                  <c:v>2058.3488376360583</c:v>
                </c:pt>
                <c:pt idx="27">
                  <c:v>2289.5724074628665</c:v>
                </c:pt>
                <c:pt idx="28">
                  <c:v>2584.9915264978649</c:v>
                </c:pt>
                <c:pt idx="29">
                  <c:v>2789.8688703295147</c:v>
                </c:pt>
                <c:pt idx="30">
                  <c:v>3057.7651445255319</c:v>
                </c:pt>
                <c:pt idx="31">
                  <c:v>3336.5897948445149</c:v>
                </c:pt>
                <c:pt idx="32">
                  <c:v>3625.5934546132767</c:v>
                </c:pt>
                <c:pt idx="33">
                  <c:v>3923.983914213753</c:v>
                </c:pt>
                <c:pt idx="34">
                  <c:v>4230.9379712438258</c:v>
                </c:pt>
                <c:pt idx="35">
                  <c:v>4545.6128314464686</c:v>
                </c:pt>
                <c:pt idx="36">
                  <c:v>4867.1568616740724</c:v>
                </c:pt>
                <c:pt idx="37">
                  <c:v>5194.7195374756111</c:v>
                </c:pt>
                <c:pt idx="38">
                  <c:v>5527.4604684380765</c:v>
                </c:pt>
                <c:pt idx="39">
                  <c:v>5864.5574228116357</c:v>
                </c:pt>
                <c:pt idx="40">
                  <c:v>6205.2133081531074</c:v>
                </c:pt>
                <c:pt idx="41">
                  <c:v>6548.6620959975098</c:v>
                </c:pt>
                <c:pt idx="42">
                  <c:v>6894.1737054687474</c:v>
                </c:pt>
                <c:pt idx="43">
                  <c:v>7241.0578830712293</c:v>
                </c:pt>
                <c:pt idx="44">
                  <c:v>7588.6671336921227</c:v>
                </c:pt>
                <c:pt idx="45">
                  <c:v>7936.3987712808275</c:v>
                </c:pt>
                <c:pt idx="46">
                  <c:v>8283.6961670841902</c:v>
                </c:pt>
                <c:pt idx="47">
                  <c:v>8630.0492791169145</c:v>
                </c:pt>
                <c:pt idx="48">
                  <c:v>8974.9945492039806</c:v>
                </c:pt>
                <c:pt idx="49">
                  <c:v>9318.1142539365737</c:v>
                </c:pt>
                <c:pt idx="50">
                  <c:v>9659.0353937233576</c:v>
                </c:pt>
                <c:pt idx="51">
                  <c:v>9997.4282002601867</c:v>
                </c:pt>
                <c:pt idx="52">
                  <c:v>10333.004337618462</c:v>
                </c:pt>
                <c:pt idx="53">
                  <c:v>10665.514866145108</c:v>
                </c:pt>
                <c:pt idx="54">
                  <c:v>10994.748031817946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4480"/>
        <c:axId val="1627523056"/>
      </c:lineChart>
      <c:catAx>
        <c:axId val="162753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3056"/>
        <c:crosses val="autoZero"/>
        <c:auto val="1"/>
        <c:lblAlgn val="ctr"/>
        <c:lblOffset val="100"/>
        <c:noMultiLvlLbl val="0"/>
      </c:catAx>
      <c:valAx>
        <c:axId val="1627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3.8421050000000002E-3</v>
      </c>
      <c r="F3" s="7">
        <v>5.8947369999999997E-3</v>
      </c>
      <c r="G3" s="7">
        <v>6.9473679999999998E-3</v>
      </c>
      <c r="H3" s="7">
        <v>1.0105263E-2</v>
      </c>
      <c r="I3" s="7">
        <v>1.326315789473684E-2</v>
      </c>
      <c r="J3" s="7">
        <v>1.6421052631578951E-2</v>
      </c>
      <c r="K3" s="7">
        <v>1.957894736842106E-2</v>
      </c>
      <c r="L3" s="7">
        <v>2.2736842105263159E-2</v>
      </c>
      <c r="M3" s="7">
        <v>2.278947368421053E-2</v>
      </c>
      <c r="N3" s="7">
        <v>1.426315789473684E-2</v>
      </c>
      <c r="O3" s="7">
        <v>1.7000000000000001E-2</v>
      </c>
      <c r="P3" s="7">
        <v>2.1000000000000001E-2</v>
      </c>
      <c r="Q3" s="7">
        <v>2.5999999999999999E-2</v>
      </c>
      <c r="R3" s="7">
        <v>3.5000000000000003E-2</v>
      </c>
      <c r="S3" s="7">
        <v>0.109</v>
      </c>
      <c r="T3" s="7">
        <v>0.25555555555555559</v>
      </c>
      <c r="U3" s="7">
        <v>0.57171515151515162</v>
      </c>
      <c r="V3" s="7">
        <v>0.88080707070707087</v>
      </c>
      <c r="W3" s="7">
        <v>1.4989898989898991</v>
      </c>
      <c r="X3" s="7">
        <v>2.12020101010101</v>
      </c>
      <c r="Y3" s="7">
        <v>2.8949515151515151</v>
      </c>
      <c r="Z3" s="7">
        <v>4.0323222222222226</v>
      </c>
      <c r="AA3" s="7">
        <v>3.5737383838383838</v>
      </c>
      <c r="AB3" s="36">
        <v>3.7969696969696969</v>
      </c>
      <c r="AC3" s="7">
        <v>4.0797979797979798</v>
      </c>
      <c r="AD3" s="7">
        <v>4.2804050505050508</v>
      </c>
      <c r="AE3" s="7">
        <v>5.1666262626262638</v>
      </c>
      <c r="AF3" s="37">
        <v>6.0136323232323239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2.0526319999999995E-3</v>
      </c>
      <c r="G8" s="3">
        <f t="shared" ref="G8:AF8" si="0">G$3-F$3</f>
        <v>1.0526310000000001E-3</v>
      </c>
      <c r="H8" s="3">
        <f t="shared" si="0"/>
        <v>3.157895E-3</v>
      </c>
      <c r="I8" s="3">
        <f t="shared" si="0"/>
        <v>3.1578948947368398E-3</v>
      </c>
      <c r="J8" s="3">
        <f t="shared" si="0"/>
        <v>3.1578947368421113E-3</v>
      </c>
      <c r="K8" s="3">
        <f t="shared" si="0"/>
        <v>3.1578947368421095E-3</v>
      </c>
      <c r="L8" s="3">
        <f t="shared" si="0"/>
        <v>3.1578947368420991E-3</v>
      </c>
      <c r="M8" s="3">
        <f t="shared" si="0"/>
        <v>5.2631578947370111E-5</v>
      </c>
      <c r="N8" s="3">
        <f t="shared" si="0"/>
        <v>-8.5263157894736891E-3</v>
      </c>
      <c r="O8" s="3">
        <f t="shared" si="0"/>
        <v>2.7368421052631608E-3</v>
      </c>
      <c r="P8" s="3">
        <f t="shared" si="0"/>
        <v>4.0000000000000001E-3</v>
      </c>
      <c r="Q8" s="3">
        <f t="shared" si="0"/>
        <v>4.9999999999999975E-3</v>
      </c>
      <c r="R8" s="3">
        <f t="shared" si="0"/>
        <v>9.0000000000000045E-3</v>
      </c>
      <c r="S8" s="3">
        <f t="shared" si="0"/>
        <v>7.3999999999999996E-2</v>
      </c>
      <c r="T8" s="3">
        <f t="shared" si="0"/>
        <v>0.14655555555555561</v>
      </c>
      <c r="U8" s="3">
        <f t="shared" si="0"/>
        <v>0.31615959595959603</v>
      </c>
      <c r="V8" s="3">
        <f t="shared" si="0"/>
        <v>0.30909191919191925</v>
      </c>
      <c r="W8" s="3">
        <f t="shared" si="0"/>
        <v>0.61818282828282822</v>
      </c>
      <c r="X8" s="3">
        <f t="shared" si="0"/>
        <v>0.62121111111111094</v>
      </c>
      <c r="Y8" s="3">
        <f t="shared" si="0"/>
        <v>0.77475050505050502</v>
      </c>
      <c r="Z8" s="3">
        <f t="shared" si="0"/>
        <v>1.1373707070707075</v>
      </c>
      <c r="AA8" s="3">
        <f t="shared" si="0"/>
        <v>-0.45858383838383876</v>
      </c>
      <c r="AB8" s="46">
        <f t="shared" si="0"/>
        <v>0.22323131313131306</v>
      </c>
      <c r="AC8" s="47">
        <f t="shared" si="0"/>
        <v>0.28282828282828287</v>
      </c>
      <c r="AD8" s="47">
        <f t="shared" si="0"/>
        <v>0.20060707070707107</v>
      </c>
      <c r="AE8" s="47">
        <f t="shared" si="0"/>
        <v>0.88622121212121296</v>
      </c>
      <c r="AF8" s="48">
        <f t="shared" si="0"/>
        <v>0.8470060606060601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0.77926606650783947</v>
      </c>
      <c r="G9">
        <f>$A9*$C9+($B9-$A9)*F$10-($B9/$C9)*(F$10^2)</f>
        <v>0.98869915284449161</v>
      </c>
      <c r="H9">
        <f t="shared" ref="H9:AF9" si="1">$A9*$C9+($B9-$A9)*G$10-($B9/$C9)*(G$10^2)</f>
        <v>1.2541814553481678</v>
      </c>
      <c r="I9">
        <f t="shared" si="1"/>
        <v>1.5905682343610203</v>
      </c>
      <c r="J9">
        <f t="shared" si="1"/>
        <v>2.0165636374364673</v>
      </c>
      <c r="K9">
        <f t="shared" si="1"/>
        <v>2.55566391586644</v>
      </c>
      <c r="L9">
        <f t="shared" si="1"/>
        <v>3.2372984521231287</v>
      </c>
      <c r="M9">
        <f t="shared" si="1"/>
        <v>4.0981887737191034</v>
      </c>
      <c r="N9">
        <f t="shared" si="1"/>
        <v>5.1839323338704473</v>
      </c>
      <c r="O9">
        <f t="shared" si="1"/>
        <v>6.5507907776476531</v>
      </c>
      <c r="P9">
        <f t="shared" si="1"/>
        <v>8.2676132990785796</v>
      </c>
      <c r="Q9">
        <f t="shared" si="1"/>
        <v>10.417742394675818</v>
      </c>
      <c r="R9">
        <f t="shared" si="1"/>
        <v>13.100615273127117</v>
      </c>
      <c r="S9">
        <f t="shared" si="1"/>
        <v>16.432568770632393</v>
      </c>
      <c r="T9">
        <f t="shared" si="1"/>
        <v>20.546057241671949</v>
      </c>
      <c r="U9">
        <f t="shared" si="1"/>
        <v>25.586087855236578</v>
      </c>
      <c r="V9">
        <f t="shared" si="1"/>
        <v>31.702180073993194</v>
      </c>
      <c r="W9">
        <f t="shared" si="1"/>
        <v>39.033645197060274</v>
      </c>
      <c r="X9">
        <f t="shared" si="1"/>
        <v>47.685663397778413</v>
      </c>
      <c r="Y9">
        <f t="shared" si="1"/>
        <v>57.69392122777603</v>
      </c>
      <c r="Z9">
        <f t="shared" si="1"/>
        <v>68.977141076869401</v>
      </c>
      <c r="AA9">
        <f t="shared" si="1"/>
        <v>81.280573790379194</v>
      </c>
      <c r="AB9" s="43">
        <f>$A9*$C9+($B9-$A9)*AA$10-($B9/$C9)*(AA$10^2)</f>
        <v>94.120161675858924</v>
      </c>
      <c r="AC9" s="44">
        <f t="shared" si="1"/>
        <v>106.74625297837107</v>
      </c>
      <c r="AD9" s="44">
        <f t="shared" si="1"/>
        <v>118.15454938526435</v>
      </c>
      <c r="AE9" s="44">
        <f t="shared" si="1"/>
        <v>127.17373724871409</v>
      </c>
      <c r="AF9" s="45">
        <f t="shared" si="1"/>
        <v>132.6448474022053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0.78310817150783951</v>
      </c>
      <c r="G10" s="6">
        <f>F10+G9</f>
        <v>1.7718073243523311</v>
      </c>
      <c r="H10" s="6">
        <f t="shared" ref="H10:AF10" si="2">G10+H9</f>
        <v>3.0259887797004987</v>
      </c>
      <c r="I10" s="6">
        <f t="shared" si="2"/>
        <v>4.6165570140615193</v>
      </c>
      <c r="J10" s="6">
        <f t="shared" si="2"/>
        <v>6.6331206514979861</v>
      </c>
      <c r="K10" s="6">
        <f t="shared" si="2"/>
        <v>9.1887845673644257</v>
      </c>
      <c r="L10" s="6">
        <f t="shared" si="2"/>
        <v>12.426083019487555</v>
      </c>
      <c r="M10" s="6">
        <f t="shared" si="2"/>
        <v>16.524271793206658</v>
      </c>
      <c r="N10" s="6">
        <f t="shared" si="2"/>
        <v>21.708204127077106</v>
      </c>
      <c r="O10" s="6">
        <f t="shared" si="2"/>
        <v>28.258994904724759</v>
      </c>
      <c r="P10" s="6">
        <f t="shared" si="2"/>
        <v>36.526608203803335</v>
      </c>
      <c r="Q10" s="6">
        <f t="shared" si="2"/>
        <v>46.944350598479154</v>
      </c>
      <c r="R10" s="6">
        <f t="shared" si="2"/>
        <v>60.044965871606273</v>
      </c>
      <c r="S10" s="6">
        <f t="shared" si="2"/>
        <v>76.477534642238666</v>
      </c>
      <c r="T10" s="6">
        <f t="shared" si="2"/>
        <v>97.023591883910612</v>
      </c>
      <c r="U10" s="6">
        <f t="shared" si="2"/>
        <v>122.6096797391472</v>
      </c>
      <c r="V10" s="6">
        <f t="shared" si="2"/>
        <v>154.31185981314039</v>
      </c>
      <c r="W10" s="6">
        <f t="shared" si="2"/>
        <v>193.34550501020067</v>
      </c>
      <c r="X10" s="6">
        <f t="shared" si="2"/>
        <v>241.03116840797907</v>
      </c>
      <c r="Y10" s="6">
        <f t="shared" si="2"/>
        <v>298.72508963575513</v>
      </c>
      <c r="Z10" s="6">
        <f t="shared" si="2"/>
        <v>367.70223071262456</v>
      </c>
      <c r="AA10" s="6">
        <f t="shared" si="2"/>
        <v>448.98280450300376</v>
      </c>
      <c r="AB10" s="49">
        <f t="shared" si="2"/>
        <v>543.10296617886274</v>
      </c>
      <c r="AC10" s="50">
        <f t="shared" si="2"/>
        <v>649.84921915723385</v>
      </c>
      <c r="AD10" s="50">
        <f t="shared" si="2"/>
        <v>768.00376854249816</v>
      </c>
      <c r="AE10" s="50">
        <f t="shared" si="2"/>
        <v>895.1775057912123</v>
      </c>
      <c r="AF10" s="51">
        <f t="shared" si="2"/>
        <v>1027.8223531934177</v>
      </c>
    </row>
    <row r="11" spans="1:32" x14ac:dyDescent="0.25">
      <c r="A11" s="16" t="s">
        <v>27</v>
      </c>
      <c r="B11" s="17">
        <f>AF10-$AF$3</f>
        <v>1021.8087208701854</v>
      </c>
      <c r="C11" s="18">
        <f>((AF10-AA10)-($AF$3-$AA$3))</f>
        <v>576.39965475101997</v>
      </c>
      <c r="D11" s="4" t="s">
        <v>9</v>
      </c>
      <c r="E11" s="5">
        <f>SUM(F11:AA11)</f>
        <v>574666.02955853555</v>
      </c>
      <c r="F11">
        <f>(F10-F3)^2</f>
        <v>0.60406072277947176</v>
      </c>
      <c r="G11">
        <f t="shared" ref="G11:AF11" si="3">(G10-G3)^2</f>
        <v>3.1147306655359519</v>
      </c>
      <c r="H11">
        <f t="shared" si="3"/>
        <v>9.0955533863057685</v>
      </c>
      <c r="I11">
        <f t="shared" si="3"/>
        <v>21.190314326222847</v>
      </c>
      <c r="J11">
        <f t="shared" si="3"/>
        <v>43.780713581638871</v>
      </c>
      <c r="K11">
        <f t="shared" si="3"/>
        <v>84.074331701766312</v>
      </c>
      <c r="L11">
        <f t="shared" si="3"/>
        <v>153.8429963959839</v>
      </c>
      <c r="M11">
        <f t="shared" si="3"/>
        <v>272.29891874151195</v>
      </c>
      <c r="N11">
        <f t="shared" si="3"/>
        <v>470.62707477436936</v>
      </c>
      <c r="O11">
        <f t="shared" si="3"/>
        <v>797.61027619849926</v>
      </c>
      <c r="P11">
        <f t="shared" si="3"/>
        <v>1332.6594303295933</v>
      </c>
      <c r="Q11">
        <f t="shared" si="3"/>
        <v>2201.3316228818089</v>
      </c>
      <c r="R11">
        <f t="shared" si="3"/>
        <v>3601.1960039113501</v>
      </c>
      <c r="S11">
        <f t="shared" si="3"/>
        <v>5832.1530834028081</v>
      </c>
      <c r="T11">
        <f t="shared" si="3"/>
        <v>9364.0528548458424</v>
      </c>
      <c r="U11">
        <f t="shared" si="3"/>
        <v>14893.264800692134</v>
      </c>
      <c r="V11">
        <f t="shared" si="3"/>
        <v>23541.08794565135</v>
      </c>
      <c r="W11">
        <f t="shared" si="3"/>
        <v>36805.085360316029</v>
      </c>
      <c r="X11">
        <f t="shared" si="3"/>
        <v>57078.450342989956</v>
      </c>
      <c r="Y11">
        <f t="shared" si="3"/>
        <v>87515.470620455424</v>
      </c>
      <c r="Z11">
        <f t="shared" si="3"/>
        <v>132255.80234141761</v>
      </c>
      <c r="AA11">
        <f t="shared" si="3"/>
        <v>198389.23618114705</v>
      </c>
      <c r="AB11" s="43">
        <f t="shared" si="3"/>
        <v>290850.9578413277</v>
      </c>
      <c r="AC11" s="44">
        <f t="shared" si="3"/>
        <v>417018.14532784058</v>
      </c>
      <c r="AD11" s="44">
        <f t="shared" si="3"/>
        <v>583273.37594352313</v>
      </c>
      <c r="AE11" s="44">
        <f t="shared" si="3"/>
        <v>792119.36567924742</v>
      </c>
      <c r="AF11" s="45">
        <f t="shared" si="3"/>
        <v>1044093.0620463645</v>
      </c>
    </row>
    <row r="12" spans="1:32" ht="15.75" thickBot="1" x14ac:dyDescent="0.3">
      <c r="A12" s="19" t="s">
        <v>30</v>
      </c>
      <c r="B12" s="20">
        <f>(B11/$AF$3)*100</f>
        <v>16991.539654372547</v>
      </c>
      <c r="C12" s="21">
        <f>((C11)/($AF$3-$AA$3))*100</f>
        <v>23623.96354384959</v>
      </c>
      <c r="D12" s="4" t="s">
        <v>10</v>
      </c>
      <c r="E12" s="5">
        <f>SUM(F12:AA12)</f>
        <v>2232.4940285672096</v>
      </c>
      <c r="F12">
        <f>SQRT(F11)</f>
        <v>0.77721343450783953</v>
      </c>
      <c r="G12">
        <f t="shared" ref="G12:AF12" si="4">SQRT(G11)</f>
        <v>1.7648599563523311</v>
      </c>
      <c r="H12">
        <f t="shared" si="4"/>
        <v>3.0158835167004989</v>
      </c>
      <c r="I12">
        <f t="shared" si="4"/>
        <v>4.6032938561667827</v>
      </c>
      <c r="J12">
        <f t="shared" si="4"/>
        <v>6.6166995988664068</v>
      </c>
      <c r="K12">
        <f t="shared" si="4"/>
        <v>9.1692056199960046</v>
      </c>
      <c r="L12">
        <f t="shared" si="4"/>
        <v>12.403346177382291</v>
      </c>
      <c r="M12">
        <f t="shared" si="4"/>
        <v>16.501482319522449</v>
      </c>
      <c r="N12">
        <f t="shared" si="4"/>
        <v>21.693940969182371</v>
      </c>
      <c r="O12">
        <f t="shared" si="4"/>
        <v>28.241994904724759</v>
      </c>
      <c r="P12">
        <f t="shared" si="4"/>
        <v>36.505608203803334</v>
      </c>
      <c r="Q12">
        <f t="shared" si="4"/>
        <v>46.918350598479151</v>
      </c>
      <c r="R12">
        <f t="shared" si="4"/>
        <v>60.009965871606276</v>
      </c>
      <c r="S12">
        <f t="shared" si="4"/>
        <v>76.368534642238671</v>
      </c>
      <c r="T12">
        <f t="shared" si="4"/>
        <v>96.768036328355052</v>
      </c>
      <c r="U12">
        <f t="shared" si="4"/>
        <v>122.03796458763205</v>
      </c>
      <c r="V12">
        <f t="shared" si="4"/>
        <v>153.43105274243331</v>
      </c>
      <c r="W12">
        <f t="shared" si="4"/>
        <v>191.84651511121078</v>
      </c>
      <c r="X12">
        <f t="shared" si="4"/>
        <v>238.91096739787807</v>
      </c>
      <c r="Y12">
        <f t="shared" si="4"/>
        <v>295.83013812060364</v>
      </c>
      <c r="Z12">
        <f t="shared" si="4"/>
        <v>363.66990849040235</v>
      </c>
      <c r="AA12">
        <f t="shared" si="4"/>
        <v>445.4090661191654</v>
      </c>
      <c r="AB12" s="43">
        <f t="shared" si="4"/>
        <v>539.30599648189309</v>
      </c>
      <c r="AC12" s="44">
        <f t="shared" si="4"/>
        <v>645.7694211774359</v>
      </c>
      <c r="AD12" s="44">
        <f t="shared" si="4"/>
        <v>763.72336349199315</v>
      </c>
      <c r="AE12" s="44">
        <f t="shared" si="4"/>
        <v>890.01087952858609</v>
      </c>
      <c r="AF12" s="45">
        <f t="shared" si="4"/>
        <v>1021.8087208701854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2.0526319999999995E-3</v>
      </c>
      <c r="G15" s="3">
        <f t="shared" ref="G15:AF15" si="5">G$3-F$3</f>
        <v>1.0526310000000001E-3</v>
      </c>
      <c r="H15" s="3">
        <f t="shared" si="5"/>
        <v>3.157895E-3</v>
      </c>
      <c r="I15" s="3">
        <f t="shared" si="5"/>
        <v>3.1578948947368398E-3</v>
      </c>
      <c r="J15" s="3">
        <f t="shared" si="5"/>
        <v>3.1578947368421113E-3</v>
      </c>
      <c r="K15" s="3">
        <f t="shared" si="5"/>
        <v>3.1578947368421095E-3</v>
      </c>
      <c r="L15" s="3">
        <f t="shared" si="5"/>
        <v>3.1578947368420991E-3</v>
      </c>
      <c r="M15" s="3">
        <f t="shared" si="5"/>
        <v>5.2631578947370111E-5</v>
      </c>
      <c r="N15" s="3">
        <f t="shared" si="5"/>
        <v>-8.5263157894736891E-3</v>
      </c>
      <c r="O15" s="3">
        <f t="shared" si="5"/>
        <v>2.7368421052631608E-3</v>
      </c>
      <c r="P15" s="3">
        <f t="shared" si="5"/>
        <v>4.0000000000000001E-3</v>
      </c>
      <c r="Q15" s="3">
        <f t="shared" si="5"/>
        <v>4.9999999999999975E-3</v>
      </c>
      <c r="R15" s="3">
        <f t="shared" si="5"/>
        <v>9.0000000000000045E-3</v>
      </c>
      <c r="S15" s="3">
        <f t="shared" si="5"/>
        <v>7.3999999999999996E-2</v>
      </c>
      <c r="T15" s="3">
        <f t="shared" si="5"/>
        <v>0.14655555555555561</v>
      </c>
      <c r="U15" s="3">
        <f t="shared" si="5"/>
        <v>0.31615959595959603</v>
      </c>
      <c r="V15" s="3">
        <f t="shared" si="5"/>
        <v>0.30909191919191925</v>
      </c>
      <c r="W15" s="3">
        <f t="shared" si="5"/>
        <v>0.61818282828282822</v>
      </c>
      <c r="X15" s="3">
        <f t="shared" si="5"/>
        <v>0.62121111111111094</v>
      </c>
      <c r="Y15" s="3">
        <f t="shared" si="5"/>
        <v>0.77475050505050502</v>
      </c>
      <c r="Z15" s="3">
        <f t="shared" si="5"/>
        <v>1.1373707070707075</v>
      </c>
      <c r="AA15" s="3">
        <f t="shared" si="5"/>
        <v>-0.45858383838383876</v>
      </c>
      <c r="AB15" s="46">
        <f t="shared" si="5"/>
        <v>0.22323131313131306</v>
      </c>
      <c r="AC15" s="47">
        <f t="shared" si="5"/>
        <v>0.28282828282828287</v>
      </c>
      <c r="AD15" s="47">
        <f t="shared" si="5"/>
        <v>0.20060707070707107</v>
      </c>
      <c r="AE15" s="47">
        <f t="shared" si="5"/>
        <v>0.88622121212121296</v>
      </c>
      <c r="AF15" s="48">
        <f t="shared" si="5"/>
        <v>0.8470060606060601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0.54604438174500824</v>
      </c>
      <c r="G16">
        <f>$A16*($C16*F$4)+($B16-$A16)*(F$17)-($B16/($C16*F$4))*(F17^2)</f>
        <v>0.71554630806240704</v>
      </c>
      <c r="H16">
        <f t="shared" ref="H16:AF16" si="6">$A16*($C16*G$4)+($B16-$A16)*(G$17)-($B16/($C16*G$4))*(G17^2)</f>
        <v>0.92877191789753255</v>
      </c>
      <c r="I16">
        <f t="shared" si="6"/>
        <v>1.2032249862044362</v>
      </c>
      <c r="J16">
        <f t="shared" si="6"/>
        <v>1.5549248770179498</v>
      </c>
      <c r="K16">
        <f t="shared" si="6"/>
        <v>2.0127319301332438</v>
      </c>
      <c r="L16">
        <f t="shared" si="6"/>
        <v>2.5796389018775376</v>
      </c>
      <c r="M16">
        <f t="shared" si="6"/>
        <v>3.3145289618758671</v>
      </c>
      <c r="N16">
        <f t="shared" si="6"/>
        <v>4.2495065670460717</v>
      </c>
      <c r="O16">
        <f t="shared" si="6"/>
        <v>5.4457905753823077</v>
      </c>
      <c r="P16">
        <f t="shared" si="6"/>
        <v>6.957842579898033</v>
      </c>
      <c r="Q16">
        <f t="shared" si="6"/>
        <v>8.8667828514594778</v>
      </c>
      <c r="R16">
        <f t="shared" si="6"/>
        <v>11.280460139483097</v>
      </c>
      <c r="S16">
        <f t="shared" si="6"/>
        <v>14.27805534860687</v>
      </c>
      <c r="T16">
        <f t="shared" si="6"/>
        <v>17.969584205575241</v>
      </c>
      <c r="U16">
        <f t="shared" si="6"/>
        <v>22.650460131558827</v>
      </c>
      <c r="V16">
        <f t="shared" si="6"/>
        <v>28.35729525529004</v>
      </c>
      <c r="W16">
        <f t="shared" si="6"/>
        <v>35.27991219969369</v>
      </c>
      <c r="X16">
        <f t="shared" si="6"/>
        <v>43.600823173297194</v>
      </c>
      <c r="Y16">
        <f t="shared" si="6"/>
        <v>53.425310449485771</v>
      </c>
      <c r="Z16">
        <f t="shared" si="6"/>
        <v>64.627651756736086</v>
      </c>
      <c r="AA16">
        <f t="shared" si="6"/>
        <v>77.39312640764976</v>
      </c>
      <c r="AB16" s="43">
        <f t="shared" si="6"/>
        <v>91.456807476706302</v>
      </c>
      <c r="AC16" s="44">
        <f t="shared" si="6"/>
        <v>106.7300302582107</v>
      </c>
      <c r="AD16" s="44">
        <f t="shared" si="6"/>
        <v>121.22404852549477</v>
      </c>
      <c r="AE16" s="44">
        <f t="shared" si="6"/>
        <v>133.16247700462571</v>
      </c>
      <c r="AF16" s="45">
        <f t="shared" si="6"/>
        <v>147.36204102765066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0.54988648674500828</v>
      </c>
      <c r="G17" s="6">
        <f>F17+G16</f>
        <v>1.2654327948074153</v>
      </c>
      <c r="H17" s="6">
        <f t="shared" ref="H17" si="7">G17+H16</f>
        <v>2.194204712704948</v>
      </c>
      <c r="I17" s="6">
        <f t="shared" ref="I17" si="8">H17+I16</f>
        <v>3.3974296989093844</v>
      </c>
      <c r="J17" s="6">
        <f t="shared" ref="J17" si="9">I17+J16</f>
        <v>4.952354575927334</v>
      </c>
      <c r="K17" s="6">
        <f t="shared" ref="K17" si="10">J17+K16</f>
        <v>6.9650865060605778</v>
      </c>
      <c r="L17" s="6">
        <f t="shared" ref="L17" si="11">K17+L16</f>
        <v>9.544725407938115</v>
      </c>
      <c r="M17" s="6">
        <f t="shared" ref="M17" si="12">L17+M16</f>
        <v>12.859254369813982</v>
      </c>
      <c r="N17" s="6">
        <f t="shared" ref="N17" si="13">M17+N16</f>
        <v>17.108760936860055</v>
      </c>
      <c r="O17" s="6">
        <f t="shared" ref="O17" si="14">N17+O16</f>
        <v>22.554551512242362</v>
      </c>
      <c r="P17" s="6">
        <f t="shared" ref="P17" si="15">O17+P16</f>
        <v>29.512394092140397</v>
      </c>
      <c r="Q17" s="6">
        <f t="shared" ref="Q17" si="16">P17+Q16</f>
        <v>38.379176943599873</v>
      </c>
      <c r="R17" s="6">
        <f t="shared" ref="R17" si="17">Q17+R16</f>
        <v>49.65963708308297</v>
      </c>
      <c r="S17" s="6">
        <f t="shared" ref="S17" si="18">R17+S16</f>
        <v>63.93769243168984</v>
      </c>
      <c r="T17" s="6">
        <f t="shared" ref="T17" si="19">S17+T16</f>
        <v>81.907276637265085</v>
      </c>
      <c r="U17" s="6">
        <f t="shared" ref="U17" si="20">T17+U16</f>
        <v>104.55773676882391</v>
      </c>
      <c r="V17" s="6">
        <f t="shared" ref="V17" si="21">U17+V16</f>
        <v>132.91503202411394</v>
      </c>
      <c r="W17" s="6">
        <f t="shared" ref="W17" si="22">V17+W16</f>
        <v>168.19494422380762</v>
      </c>
      <c r="X17" s="6">
        <f t="shared" ref="X17" si="23">W17+X16</f>
        <v>211.79576739710481</v>
      </c>
      <c r="Y17" s="6">
        <f t="shared" ref="Y17" si="24">X17+Y16</f>
        <v>265.22107784659056</v>
      </c>
      <c r="Z17" s="6">
        <f t="shared" ref="Z17" si="25">Y17+Z16</f>
        <v>329.84872960332666</v>
      </c>
      <c r="AA17" s="6">
        <f t="shared" ref="AA17" si="26">Z17+AA16</f>
        <v>407.24185601097645</v>
      </c>
      <c r="AB17" s="49">
        <f t="shared" ref="AB17" si="27">AA17+AB16</f>
        <v>498.69866348768278</v>
      </c>
      <c r="AC17" s="50">
        <f t="shared" ref="AC17" si="28">AB17+AC16</f>
        <v>605.4286937458935</v>
      </c>
      <c r="AD17" s="50">
        <f t="shared" ref="AD17" si="29">AC17+AD16</f>
        <v>726.65274227138821</v>
      </c>
      <c r="AE17" s="50">
        <f t="shared" ref="AE17" si="30">AD17+AE16</f>
        <v>859.81521927601398</v>
      </c>
      <c r="AF17" s="51">
        <f t="shared" ref="AF17" si="31">AE17+AF16</f>
        <v>1007.1772603036646</v>
      </c>
    </row>
    <row r="18" spans="1:32" x14ac:dyDescent="0.25">
      <c r="A18" s="16" t="s">
        <v>27</v>
      </c>
      <c r="B18" s="17">
        <f>AF17-$AF$3</f>
        <v>1001.1636279804324</v>
      </c>
      <c r="C18" s="18">
        <f>((AF17-AA17)-($AF$3-$AA$3))</f>
        <v>597.49551035329421</v>
      </c>
      <c r="D18" s="4" t="s">
        <v>9</v>
      </c>
      <c r="E18" s="5">
        <f>SUM(F18:AA18)</f>
        <v>454607.52156910754</v>
      </c>
      <c r="F18">
        <f>(F3-F17)^2</f>
        <v>0.29592702379063573</v>
      </c>
      <c r="G18">
        <f t="shared" ref="G18:AF18" si="32">(G3-G17)^2</f>
        <v>1.5837855694866421</v>
      </c>
      <c r="H18">
        <f t="shared" si="32"/>
        <v>4.7702904062014575</v>
      </c>
      <c r="I18">
        <f>(I3-I17)^2</f>
        <v>11.452583177323046</v>
      </c>
      <c r="J18">
        <f t="shared" si="32"/>
        <v>24.363439746394842</v>
      </c>
      <c r="K18">
        <f t="shared" si="32"/>
        <v>48.24007524784988</v>
      </c>
      <c r="L18">
        <f t="shared" si="32"/>
        <v>90.668266247851562</v>
      </c>
      <c r="M18">
        <f t="shared" si="32"/>
        <v>164.77483102957189</v>
      </c>
      <c r="N18">
        <f t="shared" si="32"/>
        <v>292.22185431505022</v>
      </c>
      <c r="O18">
        <f t="shared" si="32"/>
        <v>507.94122816697802</v>
      </c>
      <c r="P18">
        <f t="shared" si="32"/>
        <v>869.74232549793351</v>
      </c>
      <c r="Q18">
        <f t="shared" si="32"/>
        <v>1470.9661816670807</v>
      </c>
      <c r="R18">
        <f t="shared" si="32"/>
        <v>2462.6046056276937</v>
      </c>
      <c r="S18">
        <f t="shared" si="32"/>
        <v>4074.1019775392597</v>
      </c>
      <c r="T18">
        <f t="shared" si="32"/>
        <v>6667.0035556052881</v>
      </c>
      <c r="U18">
        <f t="shared" si="32"/>
        <v>10813.092691795406</v>
      </c>
      <c r="V18">
        <f t="shared" si="32"/>
        <v>17433.036559046846</v>
      </c>
      <c r="W18">
        <f t="shared" si="32"/>
        <v>27787.541188261719</v>
      </c>
      <c r="X18">
        <f t="shared" si="32"/>
        <v>43963.843139710843</v>
      </c>
      <c r="Y18">
        <f t="shared" si="32"/>
        <v>68814.996556058133</v>
      </c>
      <c r="Z18">
        <f t="shared" si="32"/>
        <v>106156.33131872982</v>
      </c>
      <c r="AA18">
        <f t="shared" si="32"/>
        <v>162947.94918863699</v>
      </c>
      <c r="AB18" s="43">
        <f t="shared" si="32"/>
        <v>244927.68651691673</v>
      </c>
      <c r="AC18" s="44">
        <f t="shared" si="32"/>
        <v>361620.49443910248</v>
      </c>
      <c r="AD18" s="44">
        <f t="shared" si="32"/>
        <v>521821.79358196136</v>
      </c>
      <c r="AE18" s="44">
        <f t="shared" si="32"/>
        <v>730424.21753976331</v>
      </c>
      <c r="AF18" s="45">
        <f t="shared" si="32"/>
        <v>1002328.6099909416</v>
      </c>
    </row>
    <row r="19" spans="1:32" ht="15.75" thickBot="1" x14ac:dyDescent="0.3">
      <c r="A19" s="19" t="s">
        <v>30</v>
      </c>
      <c r="B19" s="20">
        <f>(B18/$AF$3)*100</f>
        <v>16648.234780045674</v>
      </c>
      <c r="C19" s="21">
        <f>((C18)/($AF$3-$AA$3))*100</f>
        <v>24488.585372760495</v>
      </c>
      <c r="D19" s="4" t="s">
        <v>10</v>
      </c>
      <c r="E19" s="5">
        <f>SUM(F19:AA19)</f>
        <v>1948.3947272568719</v>
      </c>
      <c r="F19">
        <f>SQRT(F18)</f>
        <v>0.5439917497450083</v>
      </c>
      <c r="G19">
        <f t="shared" ref="G19" si="33">SQRT(G18)</f>
        <v>1.2584854268074153</v>
      </c>
      <c r="H19">
        <f t="shared" ref="H19" si="34">SQRT(H18)</f>
        <v>2.1840994497049482</v>
      </c>
      <c r="I19">
        <f t="shared" ref="I19" si="35">SQRT(I18)</f>
        <v>3.3841665410146478</v>
      </c>
      <c r="J19">
        <f t="shared" ref="J19" si="36">SQRT(J18)</f>
        <v>4.9359335232957546</v>
      </c>
      <c r="K19">
        <f t="shared" ref="K19" si="37">SQRT(K18)</f>
        <v>6.9455075586921566</v>
      </c>
      <c r="L19">
        <f t="shared" ref="L19" si="38">SQRT(L18)</f>
        <v>9.5219885658328511</v>
      </c>
      <c r="M19">
        <f t="shared" ref="M19" si="39">SQRT(M18)</f>
        <v>12.836464896129771</v>
      </c>
      <c r="N19">
        <f t="shared" ref="N19" si="40">SQRT(N18)</f>
        <v>17.094497778965319</v>
      </c>
      <c r="O19">
        <f t="shared" ref="O19" si="41">SQRT(O18)</f>
        <v>22.537551512242363</v>
      </c>
      <c r="P19">
        <f t="shared" ref="P19" si="42">SQRT(P18)</f>
        <v>29.491394092140396</v>
      </c>
      <c r="Q19">
        <f t="shared" ref="Q19" si="43">SQRT(Q18)</f>
        <v>38.35317694359987</v>
      </c>
      <c r="R19">
        <f t="shared" ref="R19" si="44">SQRT(R18)</f>
        <v>49.624637083082973</v>
      </c>
      <c r="S19">
        <f t="shared" ref="S19" si="45">SQRT(S18)</f>
        <v>63.828692431689838</v>
      </c>
      <c r="T19">
        <f t="shared" ref="T19" si="46">SQRT(T18)</f>
        <v>81.651721081709525</v>
      </c>
      <c r="U19">
        <f t="shared" ref="U19" si="47">SQRT(U18)</f>
        <v>103.98602161730877</v>
      </c>
      <c r="V19">
        <f t="shared" ref="V19" si="48">SQRT(V18)</f>
        <v>132.03422495340686</v>
      </c>
      <c r="W19">
        <f t="shared" ref="W19" si="49">SQRT(W18)</f>
        <v>166.69595432481773</v>
      </c>
      <c r="X19">
        <f t="shared" ref="X19" si="50">SQRT(X18)</f>
        <v>209.67556638700381</v>
      </c>
      <c r="Y19">
        <f t="shared" ref="Y19" si="51">SQRT(Y18)</f>
        <v>262.32612633143907</v>
      </c>
      <c r="Z19">
        <f t="shared" ref="Z19" si="52">SQRT(Z18)</f>
        <v>325.81640738110445</v>
      </c>
      <c r="AA19">
        <f t="shared" ref="AA19" si="53">SQRT(AA18)</f>
        <v>403.66811762713809</v>
      </c>
      <c r="AB19" s="43">
        <f t="shared" ref="AB19" si="54">SQRT(AB18)</f>
        <v>494.90169379071307</v>
      </c>
      <c r="AC19" s="44">
        <f t="shared" ref="AC19" si="55">SQRT(AC18)</f>
        <v>601.34889576609555</v>
      </c>
      <c r="AD19" s="44">
        <f t="shared" ref="AD19" si="56">SQRT(AD18)</f>
        <v>722.3723372208832</v>
      </c>
      <c r="AE19" s="44">
        <f t="shared" ref="AE19" si="57">SQRT(AE18)</f>
        <v>854.64859301338777</v>
      </c>
      <c r="AF19" s="45">
        <f t="shared" ref="AF19" si="58">SQRT(AF18)</f>
        <v>1001.1636279804324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2.0526319999999995E-3</v>
      </c>
      <c r="G23" s="3">
        <f t="shared" ref="G23:AF23" si="59">G$3-F$3</f>
        <v>1.0526310000000001E-3</v>
      </c>
      <c r="H23" s="3">
        <f t="shared" si="59"/>
        <v>3.157895E-3</v>
      </c>
      <c r="I23" s="3">
        <f t="shared" si="59"/>
        <v>3.1578948947368398E-3</v>
      </c>
      <c r="J23" s="3">
        <f t="shared" si="59"/>
        <v>3.1578947368421113E-3</v>
      </c>
      <c r="K23" s="3">
        <f t="shared" si="59"/>
        <v>3.1578947368421095E-3</v>
      </c>
      <c r="L23" s="3">
        <f t="shared" si="59"/>
        <v>3.1578947368420991E-3</v>
      </c>
      <c r="M23" s="3">
        <f t="shared" si="59"/>
        <v>5.2631578947370111E-5</v>
      </c>
      <c r="N23" s="3">
        <f t="shared" si="59"/>
        <v>-8.5263157894736891E-3</v>
      </c>
      <c r="O23" s="3">
        <f t="shared" si="59"/>
        <v>2.7368421052631608E-3</v>
      </c>
      <c r="P23" s="3">
        <f t="shared" si="59"/>
        <v>4.0000000000000001E-3</v>
      </c>
      <c r="Q23" s="3">
        <f t="shared" si="59"/>
        <v>4.9999999999999975E-3</v>
      </c>
      <c r="R23" s="3">
        <f t="shared" si="59"/>
        <v>9.0000000000000045E-3</v>
      </c>
      <c r="S23" s="3">
        <f t="shared" si="59"/>
        <v>7.3999999999999996E-2</v>
      </c>
      <c r="T23" s="3">
        <f t="shared" si="59"/>
        <v>0.14655555555555561</v>
      </c>
      <c r="U23" s="3">
        <f t="shared" si="59"/>
        <v>0.31615959595959603</v>
      </c>
      <c r="V23" s="3">
        <f t="shared" si="59"/>
        <v>0.30909191919191925</v>
      </c>
      <c r="W23" s="3">
        <f t="shared" si="59"/>
        <v>0.61818282828282822</v>
      </c>
      <c r="X23" s="3">
        <f t="shared" si="59"/>
        <v>0.62121111111111094</v>
      </c>
      <c r="Y23" s="3">
        <f t="shared" si="59"/>
        <v>0.77475050505050502</v>
      </c>
      <c r="Z23" s="3">
        <f t="shared" si="59"/>
        <v>1.1373707070707075</v>
      </c>
      <c r="AA23" s="3">
        <f t="shared" si="59"/>
        <v>-0.45858383838383876</v>
      </c>
      <c r="AB23" s="46">
        <f t="shared" si="59"/>
        <v>0.22323131313131306</v>
      </c>
      <c r="AC23" s="47">
        <f t="shared" si="59"/>
        <v>0.28282828282828287</v>
      </c>
      <c r="AD23" s="47">
        <f t="shared" si="59"/>
        <v>0.20060707070707107</v>
      </c>
      <c r="AE23" s="47">
        <f t="shared" si="59"/>
        <v>0.88622121212121296</v>
      </c>
      <c r="AF23" s="48">
        <f t="shared" si="59"/>
        <v>0.8470060606060601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3.7701210413925508</v>
      </c>
      <c r="G24">
        <f>$A24*($C24/($C24+F5))*F$4+($B24-$A24)*(F$25)-($B24/(($C24/($C24+F5))*F$4)*(F$25^2))</f>
        <v>4.8933313065045718</v>
      </c>
      <c r="H24">
        <f t="shared" ref="H24:AF24" si="60">$A24*($C24/($C24+G5))*G$4+($B24-$A24)*(G$25)-($B24/(($C24/($C24+G5))*G$4)*(G$25^2))</f>
        <v>5.4470916986243019</v>
      </c>
      <c r="I24">
        <f t="shared" si="60"/>
        <v>5.9152037129712989</v>
      </c>
      <c r="J24">
        <f t="shared" si="60"/>
        <v>6.3972038425998097</v>
      </c>
      <c r="K24">
        <f t="shared" si="60"/>
        <v>6.9847941113819791</v>
      </c>
      <c r="L24">
        <f t="shared" si="60"/>
        <v>7.4721985590721802</v>
      </c>
      <c r="M24">
        <f t="shared" si="60"/>
        <v>8.0831036283728146</v>
      </c>
      <c r="N24">
        <f t="shared" si="60"/>
        <v>8.7565213464067408</v>
      </c>
      <c r="O24">
        <f t="shared" si="60"/>
        <v>9.569776140810669</v>
      </c>
      <c r="P24">
        <f t="shared" si="60"/>
        <v>10.415550586242581</v>
      </c>
      <c r="Q24">
        <f t="shared" si="60"/>
        <v>11.295251445156117</v>
      </c>
      <c r="R24">
        <f t="shared" si="60"/>
        <v>12.311764220894373</v>
      </c>
      <c r="S24">
        <f t="shared" si="60"/>
        <v>13.135572162666458</v>
      </c>
      <c r="T24">
        <f t="shared" si="60"/>
        <v>13.654920022606344</v>
      </c>
      <c r="U24">
        <f t="shared" si="60"/>
        <v>14.941887534706739</v>
      </c>
      <c r="V24">
        <f t="shared" si="60"/>
        <v>16.106427434651202</v>
      </c>
      <c r="W24">
        <f t="shared" si="60"/>
        <v>17.234833126724745</v>
      </c>
      <c r="X24">
        <f t="shared" si="60"/>
        <v>18.431591937457625</v>
      </c>
      <c r="Y24">
        <f t="shared" si="60"/>
        <v>19.719531775036131</v>
      </c>
      <c r="Z24">
        <f t="shared" si="60"/>
        <v>20.80742095156759</v>
      </c>
      <c r="AA24">
        <f t="shared" si="60"/>
        <v>22.177525726258825</v>
      </c>
      <c r="AB24" s="43">
        <f t="shared" si="60"/>
        <v>23.785196258602539</v>
      </c>
      <c r="AC24" s="44">
        <f t="shared" si="60"/>
        <v>25.356942289176153</v>
      </c>
      <c r="AD24" s="44">
        <f t="shared" si="60"/>
        <v>26.583976539251886</v>
      </c>
      <c r="AE24" s="44">
        <f t="shared" si="60"/>
        <v>27.399331751949443</v>
      </c>
      <c r="AF24" s="45">
        <f t="shared" si="60"/>
        <v>29.414211930486349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3.7739631463925507</v>
      </c>
      <c r="G25" s="6">
        <f t="shared" ref="G25:AF25" si="61">F$3+G24</f>
        <v>4.899226043504572</v>
      </c>
      <c r="H25" s="6">
        <f t="shared" si="61"/>
        <v>5.4540390666243015</v>
      </c>
      <c r="I25" s="6">
        <f t="shared" si="61"/>
        <v>5.9253089759712987</v>
      </c>
      <c r="J25" s="6">
        <f t="shared" si="61"/>
        <v>6.4104670004945463</v>
      </c>
      <c r="K25" s="6">
        <f t="shared" si="61"/>
        <v>7.0012151640135585</v>
      </c>
      <c r="L25" s="6">
        <f t="shared" si="61"/>
        <v>7.4917775064406014</v>
      </c>
      <c r="M25" s="6">
        <f t="shared" si="61"/>
        <v>8.1058404704780784</v>
      </c>
      <c r="N25" s="6">
        <f t="shared" si="61"/>
        <v>8.7793108200909522</v>
      </c>
      <c r="O25" s="6">
        <f t="shared" si="61"/>
        <v>9.5840392987054059</v>
      </c>
      <c r="P25" s="6">
        <f t="shared" si="61"/>
        <v>10.432550586242581</v>
      </c>
      <c r="Q25" s="6">
        <f t="shared" si="61"/>
        <v>11.316251445156118</v>
      </c>
      <c r="R25" s="6">
        <f t="shared" si="61"/>
        <v>12.337764220894373</v>
      </c>
      <c r="S25" s="6">
        <f t="shared" si="61"/>
        <v>13.170572162666458</v>
      </c>
      <c r="T25" s="6">
        <f t="shared" si="61"/>
        <v>13.763920022606344</v>
      </c>
      <c r="U25" s="6">
        <f t="shared" si="61"/>
        <v>15.197443090262295</v>
      </c>
      <c r="V25" s="6">
        <f t="shared" si="61"/>
        <v>16.678142586166352</v>
      </c>
      <c r="W25" s="6">
        <f t="shared" si="61"/>
        <v>18.115640197431816</v>
      </c>
      <c r="X25" s="6">
        <f t="shared" si="61"/>
        <v>19.930581836447523</v>
      </c>
      <c r="Y25" s="6">
        <f t="shared" si="61"/>
        <v>21.839732785137141</v>
      </c>
      <c r="Z25" s="6">
        <f t="shared" si="61"/>
        <v>23.702372466719105</v>
      </c>
      <c r="AA25" s="6">
        <f t="shared" si="61"/>
        <v>26.209847948481048</v>
      </c>
      <c r="AB25" s="49">
        <f t="shared" si="61"/>
        <v>27.358934642440921</v>
      </c>
      <c r="AC25" s="50">
        <f t="shared" si="61"/>
        <v>29.15391198614585</v>
      </c>
      <c r="AD25" s="50">
        <f t="shared" si="61"/>
        <v>30.663774519049866</v>
      </c>
      <c r="AE25" s="50">
        <f t="shared" si="61"/>
        <v>31.679736802454492</v>
      </c>
      <c r="AF25" s="51">
        <f t="shared" si="61"/>
        <v>34.580838193112612</v>
      </c>
    </row>
    <row r="26" spans="1:32" x14ac:dyDescent="0.25">
      <c r="A26" s="16" t="s">
        <v>27</v>
      </c>
      <c r="B26" s="17">
        <f>AF25-$AF$3</f>
        <v>28.56720586988029</v>
      </c>
      <c r="C26" s="18">
        <f>((AF25-AA25)-($AF$3-$AA$3))</f>
        <v>5.9310963052376238</v>
      </c>
      <c r="D26" s="4" t="s">
        <v>9</v>
      </c>
      <c r="E26" s="5">
        <f>SUM(F26:AA26)</f>
        <v>3537.1333607331617</v>
      </c>
      <c r="F26">
        <f>(F3-F25)^2</f>
        <v>14.198339537862106</v>
      </c>
      <c r="G26">
        <f t="shared" ref="G26:AF26" si="62">(G3-G25)^2</f>
        <v>23.934390638796774</v>
      </c>
      <c r="H26">
        <f t="shared" si="62"/>
        <v>29.636415258243357</v>
      </c>
      <c r="I26">
        <f t="shared" si="62"/>
        <v>34.952285755036563</v>
      </c>
      <c r="J26">
        <f t="shared" si="62"/>
        <v>40.883823583382828</v>
      </c>
      <c r="K26">
        <f t="shared" si="62"/>
        <v>48.743244261571029</v>
      </c>
      <c r="L26">
        <f t="shared" si="62"/>
        <v>55.786568445494872</v>
      </c>
      <c r="M26">
        <f t="shared" si="62"/>
        <v>65.335713416770332</v>
      </c>
      <c r="N26">
        <f t="shared" si="62"/>
        <v>76.826060520571332</v>
      </c>
      <c r="O26">
        <f t="shared" si="62"/>
        <v>91.528240942973639</v>
      </c>
      <c r="P26">
        <f t="shared" si="62"/>
        <v>108.4003856098882</v>
      </c>
      <c r="Q26">
        <f t="shared" si="62"/>
        <v>127.46977769484981</v>
      </c>
      <c r="R26">
        <f t="shared" si="62"/>
        <v>151.35800747491874</v>
      </c>
      <c r="S26">
        <f t="shared" si="62"/>
        <v>170.60466736054335</v>
      </c>
      <c r="T26">
        <f t="shared" si="62"/>
        <v>182.47591057468031</v>
      </c>
      <c r="U26">
        <f t="shared" si="62"/>
        <v>213.91191773824877</v>
      </c>
      <c r="V26">
        <f t="shared" si="62"/>
        <v>249.55580938799113</v>
      </c>
      <c r="W26">
        <f t="shared" si="62"/>
        <v>276.11306714070992</v>
      </c>
      <c r="X26">
        <f t="shared" si="62"/>
        <v>317.20966517949154</v>
      </c>
      <c r="Y26">
        <f t="shared" si="62"/>
        <v>358.90473736759816</v>
      </c>
      <c r="Z26">
        <f t="shared" si="62"/>
        <v>386.91087662103183</v>
      </c>
      <c r="AA26">
        <f t="shared" si="62"/>
        <v>512.39345622250721</v>
      </c>
      <c r="AB26" s="43">
        <f t="shared" si="62"/>
        <v>555.16619209161479</v>
      </c>
      <c r="AC26" s="44">
        <f t="shared" si="62"/>
        <v>628.71119320333037</v>
      </c>
      <c r="AD26" s="44">
        <f t="shared" si="62"/>
        <v>696.08218451374262</v>
      </c>
      <c r="AE26" s="44">
        <f t="shared" si="62"/>
        <v>702.9450304971507</v>
      </c>
      <c r="AF26" s="45">
        <f t="shared" si="62"/>
        <v>816.0852512121229</v>
      </c>
    </row>
    <row r="27" spans="1:32" ht="15.75" thickBot="1" x14ac:dyDescent="0.3">
      <c r="A27" s="19" t="s">
        <v>30</v>
      </c>
      <c r="B27" s="20">
        <f>(B26/$AF$3)*100</f>
        <v>475.04077958869016</v>
      </c>
      <c r="C27" s="21">
        <f>((C26)/($AF$3-$AA$3))*100</f>
        <v>243.08828385839115</v>
      </c>
      <c r="D27" s="4" t="s">
        <v>10</v>
      </c>
      <c r="E27" s="5">
        <f>SUM(F27:AA27)</f>
        <v>253.95172603326728</v>
      </c>
      <c r="F27">
        <f>SQRT(F26)</f>
        <v>3.7680684093925505</v>
      </c>
      <c r="G27">
        <f t="shared" ref="G27" si="63">SQRT(G26)</f>
        <v>4.8922786755045724</v>
      </c>
      <c r="H27">
        <f t="shared" ref="H27" si="64">SQRT(H26)</f>
        <v>5.4439338036243017</v>
      </c>
      <c r="I27">
        <f t="shared" ref="I27" si="65">SQRT(I26)</f>
        <v>5.912045818076562</v>
      </c>
      <c r="J27">
        <f t="shared" ref="J27" si="66">SQRT(J26)</f>
        <v>6.394045947862967</v>
      </c>
      <c r="K27">
        <f t="shared" ref="K27" si="67">SQRT(K26)</f>
        <v>6.9816362166451373</v>
      </c>
      <c r="L27">
        <f t="shared" ref="L27" si="68">SQRT(L26)</f>
        <v>7.4690406643353384</v>
      </c>
      <c r="M27">
        <f t="shared" ref="M27" si="69">SQRT(M26)</f>
        <v>8.0830509967938671</v>
      </c>
      <c r="N27">
        <f t="shared" ref="N27" si="70">SQRT(N26)</f>
        <v>8.7650476621962152</v>
      </c>
      <c r="O27">
        <f t="shared" ref="O27" si="71">SQRT(O26)</f>
        <v>9.5670392987054065</v>
      </c>
      <c r="P27">
        <f t="shared" ref="P27" si="72">SQRT(P26)</f>
        <v>10.41155058624258</v>
      </c>
      <c r="Q27">
        <f t="shared" ref="Q27" si="73">SQRT(Q26)</f>
        <v>11.290251445156118</v>
      </c>
      <c r="R27">
        <f t="shared" ref="R27" si="74">SQRT(R26)</f>
        <v>12.302764220894373</v>
      </c>
      <c r="S27">
        <f t="shared" ref="S27" si="75">SQRT(S26)</f>
        <v>13.061572162666458</v>
      </c>
      <c r="T27">
        <f t="shared" ref="T27" si="76">SQRT(T26)</f>
        <v>13.508364467050788</v>
      </c>
      <c r="U27">
        <f t="shared" ref="U27" si="77">SQRT(U26)</f>
        <v>14.625727938747143</v>
      </c>
      <c r="V27">
        <f t="shared" ref="V27" si="78">SQRT(V26)</f>
        <v>15.797335515459281</v>
      </c>
      <c r="W27">
        <f t="shared" ref="W27" si="79">SQRT(W26)</f>
        <v>16.616650298441918</v>
      </c>
      <c r="X27">
        <f t="shared" ref="X27" si="80">SQRT(X26)</f>
        <v>17.810380826346513</v>
      </c>
      <c r="Y27">
        <f t="shared" ref="Y27" si="81">SQRT(Y26)</f>
        <v>18.944781269985626</v>
      </c>
      <c r="Z27">
        <f t="shared" ref="Z27" si="82">SQRT(Z26)</f>
        <v>19.670050244496881</v>
      </c>
      <c r="AA27">
        <f t="shared" ref="AA27" si="83">SQRT(AA26)</f>
        <v>22.636109564642666</v>
      </c>
      <c r="AB27" s="43">
        <f t="shared" ref="AB27" si="84">SQRT(AB26)</f>
        <v>23.561964945471225</v>
      </c>
      <c r="AC27" s="44">
        <f t="shared" ref="AC27" si="85">SQRT(AC26)</f>
        <v>25.07411400634787</v>
      </c>
      <c r="AD27" s="44">
        <f t="shared" ref="AD27" si="86">SQRT(AD26)</f>
        <v>26.383369468544814</v>
      </c>
      <c r="AE27" s="44">
        <f t="shared" ref="AE27" si="87">SQRT(AE26)</f>
        <v>26.513110539828229</v>
      </c>
      <c r="AF27" s="45">
        <f t="shared" ref="AF27" si="88">SQRT(AF26)</f>
        <v>28.56720586988029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10.275376562410022</v>
      </c>
      <c r="G34" s="12">
        <f t="shared" ref="G34:AF34" si="90">$E$3+$C33*(1/(1+EXP(-$A33*(G32-$B33))))</f>
        <v>13.321935233302959</v>
      </c>
      <c r="H34" s="12">
        <f t="shared" si="90"/>
        <v>17.264197890759007</v>
      </c>
      <c r="I34" s="12">
        <f t="shared" si="90"/>
        <v>22.360147673641304</v>
      </c>
      <c r="J34" s="12">
        <f t="shared" si="90"/>
        <v>28.938464947952205</v>
      </c>
      <c r="K34" s="12">
        <f t="shared" si="90"/>
        <v>37.415483548317169</v>
      </c>
      <c r="L34" s="12">
        <f t="shared" si="90"/>
        <v>48.314582566848379</v>
      </c>
      <c r="M34" s="12">
        <f t="shared" si="90"/>
        <v>62.287186688391131</v>
      </c>
      <c r="N34" s="12">
        <f t="shared" si="90"/>
        <v>80.13350157604296</v>
      </c>
      <c r="O34" s="12">
        <f t="shared" si="90"/>
        <v>102.81947190284524</v>
      </c>
      <c r="P34" s="12">
        <f t="shared" si="90"/>
        <v>131.48409090411829</v>
      </c>
      <c r="Q34" s="12">
        <f t="shared" si="90"/>
        <v>167.42815212042146</v>
      </c>
      <c r="R34" s="12">
        <f t="shared" si="90"/>
        <v>212.07226903442816</v>
      </c>
      <c r="S34" s="12">
        <f t="shared" si="90"/>
        <v>266.86972056677496</v>
      </c>
      <c r="T34" s="12">
        <f t="shared" si="90"/>
        <v>333.16074992235042</v>
      </c>
      <c r="U34" s="12">
        <f t="shared" si="90"/>
        <v>411.96274235827769</v>
      </c>
      <c r="V34" s="12">
        <f t="shared" si="90"/>
        <v>503.70848583691031</v>
      </c>
      <c r="W34" s="12">
        <f t="shared" si="90"/>
        <v>607.9726095231639</v>
      </c>
      <c r="X34" s="12">
        <f t="shared" si="90"/>
        <v>723.25711603206344</v>
      </c>
      <c r="Y34" s="12">
        <f t="shared" si="90"/>
        <v>846.92410712259505</v>
      </c>
      <c r="Z34" s="12">
        <f t="shared" si="90"/>
        <v>975.34699076468803</v>
      </c>
      <c r="AA34" s="12">
        <f t="shared" si="90"/>
        <v>1104.2917861739031</v>
      </c>
      <c r="AB34" s="52">
        <f t="shared" si="90"/>
        <v>1229.4558175599379</v>
      </c>
      <c r="AC34" s="53">
        <f t="shared" si="90"/>
        <v>1347.0249184317738</v>
      </c>
      <c r="AD34" s="53">
        <f t="shared" si="90"/>
        <v>1454.1021118162016</v>
      </c>
      <c r="AE34" s="53">
        <f t="shared" si="90"/>
        <v>1548.915770731611</v>
      </c>
      <c r="AF34" s="54">
        <f t="shared" si="90"/>
        <v>1630.7996341009109</v>
      </c>
    </row>
    <row r="35" spans="1:32" x14ac:dyDescent="0.25">
      <c r="A35" s="16" t="s">
        <v>27</v>
      </c>
      <c r="B35" s="17">
        <f>AF34-$AF$3</f>
        <v>1624.7860017776786</v>
      </c>
      <c r="C35" s="18">
        <f>((AF34-AA34)-($AF$3-$AA$3))</f>
        <v>524.06795398761381</v>
      </c>
      <c r="D35" s="4" t="s">
        <v>9</v>
      </c>
      <c r="E35" s="5">
        <f>SUM(F35:AA35)</f>
        <v>4476108.7281577615</v>
      </c>
      <c r="F35" s="3">
        <f>(F34-F$3)^2</f>
        <v>105.46225696242675</v>
      </c>
      <c r="G35" s="3">
        <f t="shared" ref="G35:AF35" si="91">(G34-G$3)^2</f>
        <v>177.28890185316504</v>
      </c>
      <c r="H35" s="3">
        <f t="shared" si="91"/>
        <v>297.70371240728775</v>
      </c>
      <c r="I35" s="3">
        <f t="shared" si="91"/>
        <v>499.38324756011366</v>
      </c>
      <c r="J35" s="3">
        <f t="shared" si="91"/>
        <v>836.48462308285309</v>
      </c>
      <c r="K35" s="3">
        <f t="shared" si="91"/>
        <v>1398.4536809232595</v>
      </c>
      <c r="L35" s="3">
        <f t="shared" si="91"/>
        <v>2332.1023635023903</v>
      </c>
      <c r="M35" s="3">
        <f t="shared" si="91"/>
        <v>3876.8551605108028</v>
      </c>
      <c r="N35" s="3">
        <f t="shared" si="91"/>
        <v>6419.092364704079</v>
      </c>
      <c r="O35" s="3">
        <f t="shared" si="91"/>
        <v>10568.348229335284</v>
      </c>
      <c r="P35" s="3">
        <f t="shared" si="91"/>
        <v>17282.544270064471</v>
      </c>
      <c r="Q35" s="3">
        <f t="shared" si="91"/>
        <v>28023.480534548722</v>
      </c>
      <c r="R35" s="3">
        <f t="shared" si="91"/>
        <v>44959.80345957847</v>
      </c>
      <c r="S35" s="3">
        <f t="shared" si="91"/>
        <v>71161.282037305005</v>
      </c>
      <c r="T35" s="3">
        <f t="shared" si="91"/>
        <v>110825.86843639349</v>
      </c>
      <c r="U35" s="3">
        <f t="shared" si="91"/>
        <v>169242.57726623525</v>
      </c>
      <c r="V35" s="3">
        <f t="shared" si="91"/>
        <v>252835.67453340808</v>
      </c>
      <c r="W35" s="3">
        <f t="shared" si="91"/>
        <v>367810.25130004733</v>
      </c>
      <c r="X35" s="3">
        <f t="shared" si="91"/>
        <v>520038.45020739303</v>
      </c>
      <c r="Y35" s="3">
        <f t="shared" si="91"/>
        <v>712385.21551541402</v>
      </c>
      <c r="Z35" s="3">
        <f t="shared" si="91"/>
        <v>943452.18532576028</v>
      </c>
      <c r="AA35" s="3">
        <f t="shared" si="91"/>
        <v>1211580.2207307711</v>
      </c>
      <c r="AB35" s="46">
        <f t="shared" si="91"/>
        <v>1502239.6113447789</v>
      </c>
      <c r="AC35" s="47">
        <f t="shared" si="91"/>
        <v>1803501.5965457717</v>
      </c>
      <c r="AD35" s="47">
        <f t="shared" si="91"/>
        <v>2101982.9814089974</v>
      </c>
      <c r="AE35" s="47">
        <f t="shared" si="91"/>
        <v>2383161.4210487222</v>
      </c>
      <c r="AF35" s="48">
        <f t="shared" si="91"/>
        <v>2639929.5515726944</v>
      </c>
    </row>
    <row r="36" spans="1:32" ht="15.75" thickBot="1" x14ac:dyDescent="0.3">
      <c r="A36" s="19" t="s">
        <v>30</v>
      </c>
      <c r="B36" s="20">
        <f>(B35/$AF$3)*100</f>
        <v>27018.379482574637</v>
      </c>
      <c r="C36" s="21">
        <f>((C35)/($AF$3-$AA$3))*100</f>
        <v>21479.128478748145</v>
      </c>
      <c r="D36" s="4" t="s">
        <v>10</v>
      </c>
      <c r="E36" s="5">
        <f>SUM(F36:AA36)</f>
        <v>6691.4408881425452</v>
      </c>
      <c r="F36">
        <f>SQRT(F35)</f>
        <v>10.269481825410022</v>
      </c>
      <c r="G36">
        <f t="shared" ref="G36:AF36" si="92">SQRT(G35)</f>
        <v>13.314987865302959</v>
      </c>
      <c r="H36">
        <f t="shared" si="92"/>
        <v>17.254092627759007</v>
      </c>
      <c r="I36">
        <f t="shared" si="92"/>
        <v>22.346884515746567</v>
      </c>
      <c r="J36">
        <f t="shared" si="92"/>
        <v>28.922043895320627</v>
      </c>
      <c r="K36">
        <f t="shared" si="92"/>
        <v>37.395904600948747</v>
      </c>
      <c r="L36">
        <f t="shared" si="92"/>
        <v>48.291845724743119</v>
      </c>
      <c r="M36">
        <f t="shared" si="92"/>
        <v>62.264397214706918</v>
      </c>
      <c r="N36">
        <f t="shared" si="92"/>
        <v>80.119238418148228</v>
      </c>
      <c r="O36">
        <f t="shared" si="92"/>
        <v>102.80247190284524</v>
      </c>
      <c r="P36">
        <f t="shared" si="92"/>
        <v>131.4630909041183</v>
      </c>
      <c r="Q36">
        <f t="shared" si="92"/>
        <v>167.40215212042145</v>
      </c>
      <c r="R36">
        <f t="shared" si="92"/>
        <v>212.03726903442816</v>
      </c>
      <c r="S36">
        <f t="shared" si="92"/>
        <v>266.76072056677498</v>
      </c>
      <c r="T36">
        <f t="shared" si="92"/>
        <v>332.90519436679489</v>
      </c>
      <c r="U36">
        <f t="shared" si="92"/>
        <v>411.39102720676254</v>
      </c>
      <c r="V36">
        <f t="shared" si="92"/>
        <v>502.82767876620323</v>
      </c>
      <c r="W36">
        <f t="shared" si="92"/>
        <v>606.47361962417403</v>
      </c>
      <c r="X36">
        <f t="shared" si="92"/>
        <v>721.13691502196241</v>
      </c>
      <c r="Y36">
        <f t="shared" si="92"/>
        <v>844.0291556074435</v>
      </c>
      <c r="Z36">
        <f t="shared" si="92"/>
        <v>971.31466854246582</v>
      </c>
      <c r="AA36">
        <f t="shared" si="92"/>
        <v>1100.7180477900647</v>
      </c>
      <c r="AB36" s="43">
        <f t="shared" si="92"/>
        <v>1225.6588478629683</v>
      </c>
      <c r="AC36" s="44">
        <f t="shared" si="92"/>
        <v>1342.9451204519758</v>
      </c>
      <c r="AD36" s="44">
        <f t="shared" si="92"/>
        <v>1449.8217067656965</v>
      </c>
      <c r="AE36" s="44">
        <f t="shared" si="92"/>
        <v>1543.7491444689847</v>
      </c>
      <c r="AF36" s="45">
        <f t="shared" si="92"/>
        <v>1624.7860017776786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29.691494337905567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9.9685588355578609</v>
      </c>
      <c r="G44" s="12">
        <f>$E$3+$C43*F4*(1/(1+EXP(-$A43*(G42-$B43))))</f>
        <v>12.962416482795911</v>
      </c>
      <c r="H44" s="12">
        <f t="shared" ref="H44:AF44" si="118">$E$3+$C43*G4*(1/(1+EXP(-$A43*(H42-$B43))))</f>
        <v>16.730071976424249</v>
      </c>
      <c r="I44" s="12">
        <f t="shared" si="118"/>
        <v>21.639217481936772</v>
      </c>
      <c r="J44" s="12">
        <f t="shared" si="118"/>
        <v>28.001511832071635</v>
      </c>
      <c r="K44" s="12">
        <f>$E$3+$C43*J4*(1/(1+EXP(-$A43*(K42-$B43))))</f>
        <v>36.685360322872022</v>
      </c>
      <c r="L44" s="12">
        <f t="shared" si="118"/>
        <v>46.714281276332024</v>
      </c>
      <c r="M44" s="12">
        <f t="shared" si="118"/>
        <v>60.544614840901197</v>
      </c>
      <c r="N44" s="12">
        <f t="shared" si="118"/>
        <v>78.270530044720218</v>
      </c>
      <c r="O44" s="12">
        <f t="shared" si="118"/>
        <v>102.04693374906645</v>
      </c>
      <c r="P44" s="12">
        <f t="shared" si="118"/>
        <v>131.73842808697202</v>
      </c>
      <c r="Q44" s="12">
        <f t="shared" si="118"/>
        <v>168.80667742233297</v>
      </c>
      <c r="R44" s="12">
        <f t="shared" si="118"/>
        <v>216.86415455731606</v>
      </c>
      <c r="S44" s="12">
        <f t="shared" si="118"/>
        <v>269.42865806918905</v>
      </c>
      <c r="T44" s="12">
        <f t="shared" si="118"/>
        <v>323.49413834851316</v>
      </c>
      <c r="U44" s="12">
        <f t="shared" si="118"/>
        <v>412.99351126171518</v>
      </c>
      <c r="V44" s="12">
        <f t="shared" si="118"/>
        <v>505.81658203782263</v>
      </c>
      <c r="W44" s="12">
        <f t="shared" si="118"/>
        <v>608.3400330918671</v>
      </c>
      <c r="X44" s="12">
        <f t="shared" si="118"/>
        <v>724.66359159677438</v>
      </c>
      <c r="Y44" s="12">
        <f t="shared" si="118"/>
        <v>850.2853012691719</v>
      </c>
      <c r="Z44" s="12">
        <f t="shared" si="118"/>
        <v>968.73702191839141</v>
      </c>
      <c r="AA44" s="12">
        <f t="shared" si="118"/>
        <v>1106.6595748302825</v>
      </c>
      <c r="AB44" s="52">
        <f t="shared" si="118"/>
        <v>1251.6137846415666</v>
      </c>
      <c r="AC44" s="53">
        <f t="shared" si="118"/>
        <v>1412.0898415428496</v>
      </c>
      <c r="AD44" s="53">
        <f t="shared" si="118"/>
        <v>1532.6736291582706</v>
      </c>
      <c r="AE44" s="53">
        <f t="shared" si="118"/>
        <v>1617.3851846686102</v>
      </c>
      <c r="AF44" s="54">
        <f t="shared" si="118"/>
        <v>1793.9854146141176</v>
      </c>
    </row>
    <row r="45" spans="1:32" x14ac:dyDescent="0.25">
      <c r="A45" s="16" t="s">
        <v>27</v>
      </c>
      <c r="B45" s="17">
        <f>AF44-$AF$3</f>
        <v>1787.9717822908854</v>
      </c>
      <c r="C45" s="18">
        <f>((AF44-AA44)-($AF$3-$AA$3))</f>
        <v>684.88594584444115</v>
      </c>
      <c r="D45" s="4" t="s">
        <v>9</v>
      </c>
      <c r="E45" s="5">
        <f>SUM(F45:AA45)</f>
        <v>4476287.3678291049</v>
      </c>
      <c r="F45" s="3">
        <f>(F44-F$3)^2</f>
        <v>99.254675940693716</v>
      </c>
      <c r="G45" s="3">
        <f t="shared" ref="G45" si="119">(G44-G$3)^2</f>
        <v>167.84417998443072</v>
      </c>
      <c r="H45" s="3">
        <f t="shared" ref="H45" si="120">(H44-H$3)^2</f>
        <v>279.55728689801487</v>
      </c>
      <c r="I45" s="3">
        <f t="shared" ref="I45" si="121">(I44-I$3)^2</f>
        <v>467.68190042555239</v>
      </c>
      <c r="J45" s="3">
        <f t="shared" ref="J45" si="122">(J44-J$3)^2</f>
        <v>783.16530593350092</v>
      </c>
      <c r="K45" s="3">
        <f t="shared" ref="K45" si="123">(K44-K$3)^2</f>
        <v>1344.3795238762266</v>
      </c>
      <c r="L45" s="3">
        <f t="shared" ref="L45" si="124">(L44-L$3)^2</f>
        <v>2180.1003216533722</v>
      </c>
      <c r="M45" s="3">
        <f t="shared" ref="M45" si="125">(M44-M$3)^2</f>
        <v>3662.891345779909</v>
      </c>
      <c r="N45" s="3">
        <f t="shared" ref="N45" si="126">(N44-N$3)^2</f>
        <v>6124.0433070620593</v>
      </c>
      <c r="O45" s="3">
        <f t="shared" ref="O45" si="127">(O44-O$3)^2</f>
        <v>10410.10738083889</v>
      </c>
      <c r="P45" s="3">
        <f t="shared" ref="P45" si="128">(P44-P$3)^2</f>
        <v>17349.480861846649</v>
      </c>
      <c r="Q45" s="3">
        <f t="shared" ref="Q45" si="129">(Q44-Q$3)^2</f>
        <v>28486.917071141615</v>
      </c>
      <c r="R45" s="3">
        <f t="shared" ref="R45" si="130">(R44-R$3)^2</f>
        <v>47014.882266040455</v>
      </c>
      <c r="S45" s="3">
        <f t="shared" ref="S45" si="131">(S44-S$3)^2</f>
        <v>72533.078222504919</v>
      </c>
      <c r="T45" s="3">
        <f t="shared" ref="T45" si="132">(T44-T$3)^2</f>
        <v>104483.18140599973</v>
      </c>
      <c r="U45" s="3">
        <f t="shared" ref="U45" si="133">(U44-U$3)^2</f>
        <v>170091.73790676342</v>
      </c>
      <c r="V45" s="3">
        <f t="shared" ref="V45" si="134">(V44-V$3)^2</f>
        <v>254960.13684164156</v>
      </c>
      <c r="W45" s="3">
        <f t="shared" ref="W45" si="135">(W44-W$3)^2</f>
        <v>368256.05170341948</v>
      </c>
      <c r="X45" s="3">
        <f t="shared" ref="X45" si="136">(X44-X$3)^2</f>
        <v>522068.95128048601</v>
      </c>
      <c r="Y45" s="3">
        <f t="shared" ref="Y45" si="137">(Y44-Y$3)^2</f>
        <v>718070.40485624096</v>
      </c>
      <c r="Z45" s="3">
        <f t="shared" ref="Z45" si="138">(Z44-Z$3)^2</f>
        <v>930655.15761587594</v>
      </c>
      <c r="AA45" s="3">
        <f t="shared" ref="AA45" si="139">(AA44-AA$3)^2</f>
        <v>1216798.3625687512</v>
      </c>
      <c r="AB45" s="46">
        <f t="shared" ref="AB45" si="140">(AB44-AB$3)^2</f>
        <v>1557046.8036584784</v>
      </c>
      <c r="AC45" s="47">
        <f t="shared" ref="AC45" si="141">(AC44-AC$3)^2</f>
        <v>1982492.2827744263</v>
      </c>
      <c r="AD45" s="47">
        <f t="shared" ref="AD45" si="142">(AD44-AD$3)^2</f>
        <v>2335985.8474985301</v>
      </c>
      <c r="AE45" s="47">
        <f t="shared" ref="AE45" si="143">(AE44-AE$3)^2</f>
        <v>2599248.6800686689</v>
      </c>
      <c r="AF45" s="48">
        <f t="shared" ref="AF45" si="144">(AF44-AF$3)^2</f>
        <v>3196843.0942684449</v>
      </c>
    </row>
    <row r="46" spans="1:32" ht="15.75" thickBot="1" x14ac:dyDescent="0.3">
      <c r="A46" s="19" t="s">
        <v>30</v>
      </c>
      <c r="B46" s="20">
        <f>(B45/$AF$3)*100</f>
        <v>29731.977051264941</v>
      </c>
      <c r="C46" s="21">
        <f>((C45)/($AF$3-$AA$3))*100</f>
        <v>28070.316286558096</v>
      </c>
      <c r="D46" s="4" t="s">
        <v>10</v>
      </c>
      <c r="E46" s="5">
        <f>SUM(F46:AA46)</f>
        <v>6685.2228885253671</v>
      </c>
      <c r="F46">
        <f>SQRT(F45)</f>
        <v>9.9626640985578607</v>
      </c>
      <c r="G46">
        <f t="shared" ref="G46" si="145">SQRT(G45)</f>
        <v>12.95546911479591</v>
      </c>
      <c r="H46">
        <f t="shared" ref="H46" si="146">SQRT(H45)</f>
        <v>16.719966713424249</v>
      </c>
      <c r="I46">
        <f t="shared" ref="I46" si="147">SQRT(I45)</f>
        <v>21.625954324042034</v>
      </c>
      <c r="J46">
        <f t="shared" ref="J46" si="148">SQRT(J45)</f>
        <v>27.985090779440057</v>
      </c>
      <c r="K46">
        <f t="shared" ref="K46" si="149">SQRT(K45)</f>
        <v>36.665781375503599</v>
      </c>
      <c r="L46">
        <f t="shared" ref="L46" si="150">SQRT(L45)</f>
        <v>46.691544434226763</v>
      </c>
      <c r="M46">
        <f t="shared" ref="M46" si="151">SQRT(M45)</f>
        <v>60.521825367216984</v>
      </c>
      <c r="N46">
        <f t="shared" ref="N46" si="152">SQRT(N45)</f>
        <v>78.256266886825486</v>
      </c>
      <c r="O46">
        <f t="shared" ref="O46" si="153">SQRT(O45)</f>
        <v>102.02993374906646</v>
      </c>
      <c r="P46">
        <f t="shared" ref="P46" si="154">SQRT(P45)</f>
        <v>131.71742808697203</v>
      </c>
      <c r="Q46">
        <f t="shared" ref="Q46" si="155">SQRT(Q45)</f>
        <v>168.78067742233296</v>
      </c>
      <c r="R46">
        <f t="shared" ref="R46" si="156">SQRT(R45)</f>
        <v>216.82915455731606</v>
      </c>
      <c r="S46">
        <f t="shared" ref="S46" si="157">SQRT(S45)</f>
        <v>269.31965806918907</v>
      </c>
      <c r="T46">
        <f t="shared" ref="T46" si="158">SQRT(T45)</f>
        <v>323.23858279295763</v>
      </c>
      <c r="U46">
        <f t="shared" ref="U46" si="159">SQRT(U45)</f>
        <v>412.42179611020003</v>
      </c>
      <c r="V46">
        <f t="shared" ref="V46" si="160">SQRT(V45)</f>
        <v>504.93577496711555</v>
      </c>
      <c r="W46">
        <f t="shared" ref="W46" si="161">SQRT(W45)</f>
        <v>606.84104319287724</v>
      </c>
      <c r="X46">
        <f t="shared" ref="X46" si="162">SQRT(X45)</f>
        <v>722.54339058667335</v>
      </c>
      <c r="Y46">
        <f t="shared" ref="Y46" si="163">SQRT(Y45)</f>
        <v>847.39034975402035</v>
      </c>
      <c r="Z46">
        <f t="shared" ref="Z46" si="164">SQRT(Z45)</f>
        <v>964.7046996961692</v>
      </c>
      <c r="AA46">
        <f t="shared" ref="AA46" si="165">SQRT(AA45)</f>
        <v>1103.0858364464441</v>
      </c>
      <c r="AB46" s="43">
        <f t="shared" ref="AB46" si="166">SQRT(AB45)</f>
        <v>1247.8168149445969</v>
      </c>
      <c r="AC46" s="44">
        <f t="shared" ref="AC46" si="167">SQRT(AC45)</f>
        <v>1408.0100435630516</v>
      </c>
      <c r="AD46" s="44">
        <f t="shared" ref="AD46" si="168">SQRT(AD45)</f>
        <v>1528.3932241077655</v>
      </c>
      <c r="AE46" s="44">
        <f t="shared" ref="AE46" si="169">SQRT(AE45)</f>
        <v>1612.2185584059839</v>
      </c>
      <c r="AF46" s="45">
        <f t="shared" ref="AF46" si="170">SQRT(AF45)</f>
        <v>1787.9717822908854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30.404894757359799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8.3139226650049114</v>
      </c>
      <c r="G54" s="12">
        <f t="shared" ref="G54:AF54" si="196">$E$3+($C53/($C53+F5))*F4*(1/(1+EXP(-$A53*(G52-$B53))))</f>
        <v>11.083337009627167</v>
      </c>
      <c r="H54" s="12">
        <f t="shared" si="196"/>
        <v>14.647052982016017</v>
      </c>
      <c r="I54" s="12">
        <f t="shared" si="196"/>
        <v>19.371496318762073</v>
      </c>
      <c r="J54" s="12">
        <f t="shared" si="196"/>
        <v>25.592568724776548</v>
      </c>
      <c r="K54" s="12">
        <f t="shared" si="196"/>
        <v>34.175438107395273</v>
      </c>
      <c r="L54" s="12">
        <f t="shared" si="196"/>
        <v>44.276406332059096</v>
      </c>
      <c r="M54" s="12">
        <f t="shared" si="196"/>
        <v>58.270169135105782</v>
      </c>
      <c r="N54" s="12">
        <f t="shared" si="196"/>
        <v>76.331179221764529</v>
      </c>
      <c r="O54" s="12">
        <f t="shared" si="196"/>
        <v>100.61638681242196</v>
      </c>
      <c r="P54" s="12">
        <f t="shared" si="196"/>
        <v>131.02128156978176</v>
      </c>
      <c r="Q54" s="12">
        <f t="shared" si="196"/>
        <v>168.95204887438496</v>
      </c>
      <c r="R54" s="12">
        <f t="shared" si="196"/>
        <v>217.92804386216926</v>
      </c>
      <c r="S54" s="12">
        <f t="shared" si="196"/>
        <v>271.26623018854076</v>
      </c>
      <c r="T54" s="12">
        <f t="shared" si="196"/>
        <v>325.71772845831879</v>
      </c>
      <c r="U54" s="12">
        <f t="shared" si="196"/>
        <v>415.25673144476144</v>
      </c>
      <c r="V54" s="12">
        <f t="shared" si="196"/>
        <v>507.4284191413858</v>
      </c>
      <c r="W54" s="12">
        <f t="shared" si="196"/>
        <v>608.73055273844068</v>
      </c>
      <c r="X54" s="12">
        <f t="shared" si="196"/>
        <v>723.60978391573974</v>
      </c>
      <c r="Y54" s="12">
        <f t="shared" si="196"/>
        <v>848.23387954691032</v>
      </c>
      <c r="Z54" s="12">
        <f t="shared" si="196"/>
        <v>967.17014546583141</v>
      </c>
      <c r="AA54" s="12">
        <f t="shared" si="196"/>
        <v>1108.2324765575627</v>
      </c>
      <c r="AB54" s="52">
        <f t="shared" si="196"/>
        <v>1260.4175045468019</v>
      </c>
      <c r="AC54" s="53">
        <f t="shared" si="196"/>
        <v>1433.8076252737781</v>
      </c>
      <c r="AD54" s="53">
        <f t="shared" si="196"/>
        <v>1573.2255180065999</v>
      </c>
      <c r="AE54" s="53">
        <f t="shared" si="196"/>
        <v>1682.296047739258</v>
      </c>
      <c r="AF54" s="54">
        <f t="shared" si="196"/>
        <v>1894.7504781710775</v>
      </c>
    </row>
    <row r="55" spans="1:32" x14ac:dyDescent="0.25">
      <c r="A55" s="16" t="s">
        <v>27</v>
      </c>
      <c r="B55" s="17">
        <f>AF54-$AF$3</f>
        <v>1888.7368458478452</v>
      </c>
      <c r="C55" s="18">
        <f>((AF54-AA54)-($AF$3-$AA$3))</f>
        <v>784.07810767412082</v>
      </c>
      <c r="D55" s="4" t="s">
        <v>9</v>
      </c>
      <c r="E55" s="5">
        <f>SUM(F55:AA55)</f>
        <v>4476858.2706267964</v>
      </c>
      <c r="F55" s="3">
        <f>(F54-F$3)^2</f>
        <v>69.023328052509584</v>
      </c>
      <c r="G55" s="3">
        <f t="shared" ref="G55" si="197">(G54-G$3)^2</f>
        <v>122.68640749314558</v>
      </c>
      <c r="H55" s="3">
        <f t="shared" ref="H55" si="198">(H54-H$3)^2</f>
        <v>214.2402385292082</v>
      </c>
      <c r="I55" s="3">
        <f t="shared" ref="I55" si="199">(I54-I$3)^2</f>
        <v>374.74119111050373</v>
      </c>
      <c r="J55" s="3">
        <f t="shared" ref="J55" si="200">(J54-J$3)^2</f>
        <v>654.13932974736656</v>
      </c>
      <c r="K55" s="3">
        <f t="shared" ref="K55" si="201">(K54-K$3)^2</f>
        <v>1166.62271495959</v>
      </c>
      <c r="L55" s="3">
        <f t="shared" ref="L55" si="202">(L54-L$3)^2</f>
        <v>1958.387263326071</v>
      </c>
      <c r="M55" s="3">
        <f t="shared" ref="M55" si="203">(M54-M$3)^2</f>
        <v>3392.7572374217871</v>
      </c>
      <c r="N55" s="3">
        <f t="shared" ref="N55" si="204">(N54-N$3)^2</f>
        <v>5824.271677499748</v>
      </c>
      <c r="O55" s="3">
        <f t="shared" ref="O55" si="205">(O54-O$3)^2</f>
        <v>10120.2366270353</v>
      </c>
      <c r="P55" s="3">
        <f t="shared" ref="P55" si="206">(P54-P$3)^2</f>
        <v>17161.073771362106</v>
      </c>
      <c r="Q55" s="3">
        <f t="shared" ref="Q55" si="207">(Q54-Q$3)^2</f>
        <v>28536.009988311092</v>
      </c>
      <c r="R55" s="3">
        <f t="shared" ref="R55" si="208">(R54-R$3)^2</f>
        <v>47477.378563521219</v>
      </c>
      <c r="S55" s="3">
        <f t="shared" ref="S55" si="209">(S54-S$3)^2</f>
        <v>73526.243483521292</v>
      </c>
      <c r="T55" s="3">
        <f t="shared" ref="T55" si="210">(T54-T$3)^2</f>
        <v>105925.62599058816</v>
      </c>
      <c r="U55" s="3">
        <f t="shared" ref="U55" si="211">(U54-U$3)^2</f>
        <v>171963.66273812993</v>
      </c>
      <c r="V55" s="3">
        <f t="shared" ref="V55" si="212">(V54-V$3)^2</f>
        <v>256590.48329450682</v>
      </c>
      <c r="W55" s="3">
        <f t="shared" ref="W55" si="213">(W54-W$3)^2</f>
        <v>368730.17090844188</v>
      </c>
      <c r="X55" s="3">
        <f t="shared" ref="X55" si="214">(X54-X$3)^2</f>
        <v>520547.21824135253</v>
      </c>
      <c r="Y55" s="3">
        <f t="shared" ref="Y55" si="215">(Y54-Y$3)^2</f>
        <v>714597.90324588306</v>
      </c>
      <c r="Z55" s="3">
        <f t="shared" ref="Z55" si="216">(Z54-Z$3)^2</f>
        <v>927634.46656243782</v>
      </c>
      <c r="AA55" s="3">
        <f t="shared" ref="AA55" si="217">(AA54-AA$3)^2</f>
        <v>1220270.9278235647</v>
      </c>
      <c r="AB55" s="46">
        <f t="shared" ref="AB55" si="218">(AB54-AB$3)^2</f>
        <v>1579095.1686062785</v>
      </c>
      <c r="AC55" s="47">
        <f t="shared" ref="AC55" si="219">(AC54-AC$3)^2</f>
        <v>2044121.6601387647</v>
      </c>
      <c r="AD55" s="47">
        <f t="shared" ref="AD55" si="220">(AD54-AD$3)^2</f>
        <v>2461588.7674688133</v>
      </c>
      <c r="AE55" s="47">
        <f t="shared" ref="AE55" si="221">(AE54-AE$3)^2</f>
        <v>2812763.0963825416</v>
      </c>
      <c r="AF55" s="48">
        <f t="shared" ref="AF55" si="222">(AF54-AF$3)^2</f>
        <v>3567326.8728632671</v>
      </c>
    </row>
    <row r="56" spans="1:32" ht="15.75" thickBot="1" x14ac:dyDescent="0.3">
      <c r="A56" s="19" t="s">
        <v>30</v>
      </c>
      <c r="B56" s="20">
        <f>(B55/$AF$3)*100</f>
        <v>31407.58769955278</v>
      </c>
      <c r="C56" s="21">
        <f>((C55)/($AF$3-$AA$3))*100</f>
        <v>32135.745534450678</v>
      </c>
      <c r="D56" s="4" t="s">
        <v>10</v>
      </c>
      <c r="E56" s="5">
        <f>SUM(F56:AA56)</f>
        <v>6670.0569982651014</v>
      </c>
      <c r="F56">
        <f>SQRT(F55)</f>
        <v>8.3080279280049112</v>
      </c>
      <c r="G56">
        <f t="shared" ref="G56" si="223">SQRT(G55)</f>
        <v>11.076389641627166</v>
      </c>
      <c r="H56">
        <f t="shared" ref="H56" si="224">SQRT(H55)</f>
        <v>14.636947719016018</v>
      </c>
      <c r="I56">
        <f t="shared" ref="I56" si="225">SQRT(I55)</f>
        <v>19.358233160867336</v>
      </c>
      <c r="J56">
        <f t="shared" ref="J56" si="226">SQRT(J55)</f>
        <v>25.57614767214497</v>
      </c>
      <c r="K56">
        <f t="shared" ref="K56" si="227">SQRT(K55)</f>
        <v>34.15585916002685</v>
      </c>
      <c r="L56">
        <f t="shared" ref="L56" si="228">SQRT(L55)</f>
        <v>44.253669489953836</v>
      </c>
      <c r="M56">
        <f t="shared" ref="M56" si="229">SQRT(M55)</f>
        <v>58.247379661421569</v>
      </c>
      <c r="N56">
        <f t="shared" ref="N56" si="230">SQRT(N55)</f>
        <v>76.316916063869797</v>
      </c>
      <c r="O56">
        <f t="shared" ref="O56" si="231">SQRT(O55)</f>
        <v>100.59938681242197</v>
      </c>
      <c r="P56">
        <f t="shared" ref="P56" si="232">SQRT(P55)</f>
        <v>131.00028156978178</v>
      </c>
      <c r="Q56">
        <f t="shared" ref="Q56" si="233">SQRT(Q55)</f>
        <v>168.92604887438495</v>
      </c>
      <c r="R56">
        <f t="shared" ref="R56" si="234">SQRT(R55)</f>
        <v>217.89304386216926</v>
      </c>
      <c r="S56">
        <f t="shared" ref="S56" si="235">SQRT(S55)</f>
        <v>271.15723018854078</v>
      </c>
      <c r="T56">
        <f t="shared" ref="T56" si="236">SQRT(T55)</f>
        <v>325.46217290276326</v>
      </c>
      <c r="U56">
        <f t="shared" ref="U56" si="237">SQRT(U55)</f>
        <v>414.68501629324629</v>
      </c>
      <c r="V56">
        <f t="shared" ref="V56" si="238">SQRT(V55)</f>
        <v>506.54761207067872</v>
      </c>
      <c r="W56">
        <f t="shared" ref="W56" si="239">SQRT(W55)</f>
        <v>607.23156283945082</v>
      </c>
      <c r="X56">
        <f t="shared" ref="X56" si="240">SQRT(X55)</f>
        <v>721.48958290563871</v>
      </c>
      <c r="Y56">
        <f t="shared" ref="Y56" si="241">SQRT(Y55)</f>
        <v>845.33892803175877</v>
      </c>
      <c r="Z56">
        <f t="shared" ref="Z56" si="242">SQRT(Z55)</f>
        <v>963.1378232436092</v>
      </c>
      <c r="AA56">
        <f t="shared" ref="AA56" si="243">SQRT(AA55)</f>
        <v>1104.6587381737243</v>
      </c>
      <c r="AB56" s="43">
        <f t="shared" ref="AB56" si="244">SQRT(AB55)</f>
        <v>1256.6205348498322</v>
      </c>
      <c r="AC56" s="44">
        <f t="shared" ref="AC56" si="245">SQRT(AC55)</f>
        <v>1429.72782729398</v>
      </c>
      <c r="AD56" s="44">
        <f t="shared" ref="AD56" si="246">SQRT(AD55)</f>
        <v>1568.9451129560948</v>
      </c>
      <c r="AE56" s="44">
        <f t="shared" ref="AE56" si="247">SQRT(AE55)</f>
        <v>1677.1294214766317</v>
      </c>
      <c r="AF56" s="45">
        <f t="shared" ref="AF56" si="248">SQRT(AF55)</f>
        <v>1888.7368458478452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3.0774550976533082</v>
      </c>
      <c r="G63">
        <f t="shared" ref="G63:AF63" si="274">$E$3+($C62)*(EXP(-EXP($A62-$B62*G61)))</f>
        <v>5.0281060603014902</v>
      </c>
      <c r="H63">
        <f t="shared" si="274"/>
        <v>7.9730791121443314</v>
      </c>
      <c r="I63">
        <f t="shared" si="274"/>
        <v>12.291909177503921</v>
      </c>
      <c r="J63">
        <f t="shared" si="274"/>
        <v>18.455072150670972</v>
      </c>
      <c r="K63">
        <f t="shared" si="274"/>
        <v>27.027757470598889</v>
      </c>
      <c r="L63">
        <f t="shared" si="274"/>
        <v>38.668610652535506</v>
      </c>
      <c r="M63">
        <f t="shared" si="274"/>
        <v>54.122761706672641</v>
      </c>
      <c r="N63">
        <f t="shared" si="274"/>
        <v>74.208917115396474</v>
      </c>
      <c r="O63">
        <f t="shared" si="274"/>
        <v>99.800801668868232</v>
      </c>
      <c r="P63">
        <f t="shared" si="274"/>
        <v>131.80372942891066</v>
      </c>
      <c r="Q63">
        <f t="shared" si="274"/>
        <v>171.12750262749057</v>
      </c>
      <c r="R63">
        <f t="shared" si="274"/>
        <v>218.65713880817046</v>
      </c>
      <c r="S63">
        <f t="shared" si="274"/>
        <v>275.22308375977246</v>
      </c>
      <c r="T63">
        <f t="shared" si="274"/>
        <v>341.57257447251294</v>
      </c>
      <c r="U63">
        <f t="shared" si="274"/>
        <v>418.34368436406578</v>
      </c>
      <c r="V63">
        <f t="shared" si="274"/>
        <v>506.0433383388218</v>
      </c>
      <c r="W63">
        <f t="shared" si="274"/>
        <v>605.03026249303775</v>
      </c>
      <c r="X63">
        <f t="shared" si="274"/>
        <v>715.50347020186814</v>
      </c>
      <c r="Y63">
        <f t="shared" si="274"/>
        <v>837.49651888766095</v>
      </c>
      <c r="Z63">
        <f t="shared" si="274"/>
        <v>970.87743051441839</v>
      </c>
      <c r="AA63">
        <f t="shared" si="274"/>
        <v>1115.3538766910665</v>
      </c>
      <c r="AB63" s="43">
        <f t="shared" si="274"/>
        <v>1270.483000652506</v>
      </c>
      <c r="AC63" s="44">
        <f t="shared" si="274"/>
        <v>1435.6850896491551</v>
      </c>
      <c r="AD63" s="44">
        <f t="shared" si="274"/>
        <v>1610.2602217468352</v>
      </c>
      <c r="AE63" s="44">
        <f t="shared" si="274"/>
        <v>1793.4069846619188</v>
      </c>
      <c r="AF63" s="45">
        <f t="shared" si="274"/>
        <v>1984.2423913395814</v>
      </c>
    </row>
    <row r="64" spans="1:32" x14ac:dyDescent="0.25">
      <c r="A64" s="16" t="s">
        <v>27</v>
      </c>
      <c r="B64" s="17">
        <f>AF63-$AF$3</f>
        <v>1978.2287590163492</v>
      </c>
      <c r="C64" s="18">
        <f>((AF63-AA63)-($AF$3-$AA$3))</f>
        <v>866.44862070912097</v>
      </c>
      <c r="D64" s="4" t="s">
        <v>9</v>
      </c>
      <c r="E64" s="5">
        <f>SUM(F64:AA64)</f>
        <v>4478115.9311710829</v>
      </c>
      <c r="F64" s="3">
        <f>(F63-F$3)^2</f>
        <v>9.4344830491366789</v>
      </c>
      <c r="G64" s="3">
        <f t="shared" ref="G64" si="275">(G63-G$3)^2</f>
        <v>25.212034613274817</v>
      </c>
      <c r="H64" s="3">
        <f t="shared" ref="H64" si="276">(H63-H$3)^2</f>
        <v>63.40895252215649</v>
      </c>
      <c r="I64" s="3">
        <f t="shared" ref="I64" si="277">(I63-I$3)^2</f>
        <v>150.76514807486444</v>
      </c>
      <c r="J64" s="3">
        <f t="shared" ref="J64" si="278">(J63-J$3)^2</f>
        <v>339.98385431522934</v>
      </c>
      <c r="K64" s="3">
        <f t="shared" ref="K64" si="279">(K63-K$3)^2</f>
        <v>729.44170714268762</v>
      </c>
      <c r="L64" s="3">
        <f t="shared" ref="L64" si="280">(L63-L$3)^2</f>
        <v>1493.5035625716982</v>
      </c>
      <c r="M64" s="3">
        <f t="shared" ref="M64" si="281">(M63-M$3)^2</f>
        <v>2926.806995610119</v>
      </c>
      <c r="N64" s="3">
        <f t="shared" ref="N64" si="282">(N63-N$3)^2</f>
        <v>5504.8466758734294</v>
      </c>
      <c r="O64" s="3">
        <f t="shared" ref="O64" si="283">(O63-O$3)^2</f>
        <v>9956.8070754920318</v>
      </c>
      <c r="P64" s="3">
        <f t="shared" ref="P64" si="284">(P63-P$3)^2</f>
        <v>17366.687775733477</v>
      </c>
      <c r="Q64" s="3">
        <f t="shared" ref="Q64" si="285">(Q63-Q$3)^2</f>
        <v>29275.724201385161</v>
      </c>
      <c r="R64" s="3">
        <f t="shared" ref="R64" si="286">(R63-R$3)^2</f>
        <v>47795.639577058952</v>
      </c>
      <c r="S64" s="3">
        <f t="shared" ref="S64" si="287">(S63-S$3)^2</f>
        <v>75687.759082979115</v>
      </c>
      <c r="T64" s="3">
        <f t="shared" ref="T64" si="288">(T63-T$3)^2</f>
        <v>116497.30740235867</v>
      </c>
      <c r="U64" s="3">
        <f t="shared" ref="U64" si="289">(U63-U$3)^2</f>
        <v>174533.41825973234</v>
      </c>
      <c r="V64" s="3">
        <f t="shared" ref="V64" si="290">(V63-V$3)^2</f>
        <v>255189.18299720899</v>
      </c>
      <c r="W64" s="3">
        <f t="shared" ref="W64" si="291">(W63-W$3)^2</f>
        <v>364249.99699899094</v>
      </c>
      <c r="X64" s="3">
        <f t="shared" ref="X64" si="292">(X63-X$3)^2</f>
        <v>508915.68876273325</v>
      </c>
      <c r="Y64" s="3">
        <f t="shared" ref="Y64" si="293">(Y63-Y$3)^2</f>
        <v>696559.77626064932</v>
      </c>
      <c r="Z64" s="3">
        <f t="shared" ref="Z64" si="294">(Z63-Z$3)^2</f>
        <v>934789.46342854854</v>
      </c>
      <c r="AA64" s="3">
        <f t="shared" ref="AA64" si="295">(AA63-AA$3)^2</f>
        <v>1236055.0759344392</v>
      </c>
      <c r="AB64" s="46">
        <f t="shared" ref="AB64" si="296">(AB63-AB$3)^2</f>
        <v>1604493.5010178899</v>
      </c>
      <c r="AC64" s="47">
        <f t="shared" ref="AC64" si="297">(AC63-AC$3)^2</f>
        <v>2049493.7111357048</v>
      </c>
      <c r="AD64" s="47">
        <f t="shared" ref="AD64" si="298">(AD63-AD$3)^2</f>
        <v>2579171.1716359779</v>
      </c>
      <c r="AE64" s="47">
        <f t="shared" ref="AE64" si="299">(AE63-AE$3)^2</f>
        <v>3197803.57940803</v>
      </c>
      <c r="AF64" s="48">
        <f t="shared" ref="AF64" si="300">(AF63-AF$3)^2</f>
        <v>3913389.0229993649</v>
      </c>
    </row>
    <row r="65" spans="1:32" ht="15.75" thickBot="1" x14ac:dyDescent="0.3">
      <c r="A65" s="19" t="s">
        <v>30</v>
      </c>
      <c r="B65" s="20">
        <f>(B64/$AF$3)*100</f>
        <v>32895.738427071847</v>
      </c>
      <c r="C65" s="21">
        <f>((C64)/($AF$3-$AA$3))*100</f>
        <v>35511.732978210661</v>
      </c>
      <c r="D65" s="4" t="s">
        <v>10</v>
      </c>
      <c r="E65" s="5">
        <f>SUM(F65:AA65)</f>
        <v>6631.5187999924838</v>
      </c>
      <c r="F65">
        <f>SQRT(F64)</f>
        <v>3.071560360653308</v>
      </c>
      <c r="G65">
        <f t="shared" ref="G65" si="301">SQRT(G64)</f>
        <v>5.0211586923014906</v>
      </c>
      <c r="H65">
        <f t="shared" ref="H65" si="302">SQRT(H64)</f>
        <v>7.9629738491443316</v>
      </c>
      <c r="I65">
        <f t="shared" ref="I65" si="303">SQRT(I64)</f>
        <v>12.278646019609184</v>
      </c>
      <c r="J65">
        <f t="shared" ref="J65" si="304">SQRT(J64)</f>
        <v>18.438651098039394</v>
      </c>
      <c r="K65">
        <f t="shared" ref="K65" si="305">SQRT(K64)</f>
        <v>27.00817852323047</v>
      </c>
      <c r="L65">
        <f t="shared" ref="L65" si="306">SQRT(L64)</f>
        <v>38.645873810430245</v>
      </c>
      <c r="M65">
        <f t="shared" ref="M65" si="307">SQRT(M64)</f>
        <v>54.099972232988428</v>
      </c>
      <c r="N65">
        <f t="shared" ref="N65" si="308">SQRT(N64)</f>
        <v>74.194653957501743</v>
      </c>
      <c r="O65">
        <f t="shared" ref="O65" si="309">SQRT(O64)</f>
        <v>99.783801668868236</v>
      </c>
      <c r="P65">
        <f t="shared" ref="P65" si="310">SQRT(P64)</f>
        <v>131.78272942891067</v>
      </c>
      <c r="Q65">
        <f t="shared" ref="Q65" si="311">SQRT(Q64)</f>
        <v>171.10150262749056</v>
      </c>
      <c r="R65">
        <f t="shared" ref="R65" si="312">SQRT(R64)</f>
        <v>218.62213880817046</v>
      </c>
      <c r="S65">
        <f t="shared" ref="S65" si="313">SQRT(S64)</f>
        <v>275.11408375977248</v>
      </c>
      <c r="T65">
        <f t="shared" ref="T65" si="314">SQRT(T64)</f>
        <v>341.31701891695741</v>
      </c>
      <c r="U65">
        <f t="shared" ref="U65" si="315">SQRT(U64)</f>
        <v>417.77196921255063</v>
      </c>
      <c r="V65">
        <f t="shared" ref="V65" si="316">SQRT(V64)</f>
        <v>505.16253126811472</v>
      </c>
      <c r="W65">
        <f t="shared" ref="W65" si="317">SQRT(W64)</f>
        <v>603.53127259404789</v>
      </c>
      <c r="X65">
        <f t="shared" ref="X65" si="318">SQRT(X64)</f>
        <v>713.38326919176711</v>
      </c>
      <c r="Y65">
        <f t="shared" ref="Y65" si="319">SQRT(Y64)</f>
        <v>834.60156737250941</v>
      </c>
      <c r="Z65">
        <f t="shared" ref="Z65" si="320">SQRT(Z64)</f>
        <v>966.84510829219619</v>
      </c>
      <c r="AA65">
        <f t="shared" ref="AA65" si="321">SQRT(AA64)</f>
        <v>1111.7801383072281</v>
      </c>
      <c r="AB65" s="43">
        <f t="shared" ref="AB65" si="322">SQRT(AB64)</f>
        <v>1266.6860309555364</v>
      </c>
      <c r="AC65" s="44">
        <f t="shared" ref="AC65" si="323">SQRT(AC64)</f>
        <v>1431.605291669357</v>
      </c>
      <c r="AD65" s="44">
        <f t="shared" ref="AD65" si="324">SQRT(AD64)</f>
        <v>1605.9798166963301</v>
      </c>
      <c r="AE65" s="44">
        <f t="shared" ref="AE65" si="325">SQRT(AE64)</f>
        <v>1788.2403583992925</v>
      </c>
      <c r="AF65" s="45">
        <f t="shared" ref="AF65" si="326">SQRT(AF64)</f>
        <v>1978.2287590163492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2.1258961499737863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32.355136333687753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272.11666980485029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3.6307739867343054</v>
      </c>
      <c r="G73">
        <f t="shared" ref="G73:AF73" si="352">$E$3+(F4*$C72)*(EXP(-EXP($A72-$B72*G71)))</f>
        <v>5.7566701367080917</v>
      </c>
      <c r="H73">
        <f t="shared" si="352"/>
        <v>8.8250081499246917</v>
      </c>
      <c r="I73">
        <f t="shared" si="352"/>
        <v>13.230801201098409</v>
      </c>
      <c r="J73">
        <f t="shared" si="352"/>
        <v>19.40067318371139</v>
      </c>
      <c r="K73">
        <f t="shared" si="352"/>
        <v>28.205583181289132</v>
      </c>
      <c r="L73">
        <f t="shared" si="352"/>
        <v>39.098344079862386</v>
      </c>
      <c r="M73">
        <f t="shared" si="352"/>
        <v>54.206086488028191</v>
      </c>
      <c r="N73">
        <f t="shared" si="352"/>
        <v>73.78602372742715</v>
      </c>
      <c r="O73">
        <f t="shared" si="352"/>
        <v>99.878280272129402</v>
      </c>
      <c r="P73">
        <f t="shared" si="352"/>
        <v>132.23341660581715</v>
      </c>
      <c r="Q73">
        <f t="shared" si="352"/>
        <v>171.96198922835669</v>
      </c>
      <c r="R73">
        <f t="shared" si="352"/>
        <v>222.29109797429334</v>
      </c>
      <c r="S73">
        <f t="shared" si="352"/>
        <v>276.05371615458364</v>
      </c>
      <c r="T73">
        <f t="shared" si="352"/>
        <v>329.77769760742268</v>
      </c>
      <c r="U73">
        <f t="shared" si="352"/>
        <v>417.79425060371432</v>
      </c>
      <c r="V73">
        <f t="shared" si="352"/>
        <v>507.44279131820269</v>
      </c>
      <c r="W73">
        <f t="shared" si="352"/>
        <v>605.93693977964381</v>
      </c>
      <c r="X73">
        <f t="shared" si="352"/>
        <v>718.67598512889617</v>
      </c>
      <c r="Y73">
        <f t="shared" si="352"/>
        <v>843.14093836209884</v>
      </c>
      <c r="Z73">
        <f t="shared" si="352"/>
        <v>965.48364826774934</v>
      </c>
      <c r="AA73">
        <f t="shared" si="352"/>
        <v>1115.0403889035963</v>
      </c>
      <c r="AB73" s="43">
        <f t="shared" si="352"/>
        <v>1282.6618968461698</v>
      </c>
      <c r="AC73" s="44">
        <f t="shared" si="352"/>
        <v>1480.5707249919758</v>
      </c>
      <c r="AD73" s="44">
        <f t="shared" si="352"/>
        <v>1653.0996054242305</v>
      </c>
      <c r="AE73" s="44">
        <f t="shared" si="352"/>
        <v>1803.0312939731668</v>
      </c>
      <c r="AF73" s="45">
        <f t="shared" si="352"/>
        <v>2075.1479637780171</v>
      </c>
    </row>
    <row r="74" spans="1:32" x14ac:dyDescent="0.25">
      <c r="A74" s="16" t="s">
        <v>27</v>
      </c>
      <c r="B74" s="17">
        <f>AF73-$AF$3</f>
        <v>2069.1343314547848</v>
      </c>
      <c r="C74" s="18">
        <f>((AF73-AA73)-($AF$3-$AA$3))</f>
        <v>957.66768093502685</v>
      </c>
      <c r="D74" s="4" t="s">
        <v>9</v>
      </c>
      <c r="E74" s="5">
        <f>SUM(F74:AA74)</f>
        <v>4477753.4956913292</v>
      </c>
      <c r="F74" s="3">
        <f>(F73-F$3)^2</f>
        <v>13.139749575154339</v>
      </c>
      <c r="G74" s="3">
        <f t="shared" ref="G74" si="353">(G73-G$3)^2</f>
        <v>33.059311917000251</v>
      </c>
      <c r="H74" s="3">
        <f t="shared" ref="H74" si="354">(H73-H$3)^2</f>
        <v>77.702512905913267</v>
      </c>
      <c r="I74" s="3">
        <f t="shared" ref="I74" si="355">(I73-I$3)^2</f>
        <v>174.70331192353632</v>
      </c>
      <c r="J74" s="3">
        <f t="shared" ref="J74" si="356">(J73-J$3)^2</f>
        <v>375.74923068127225</v>
      </c>
      <c r="K74" s="3">
        <f t="shared" ref="K74" si="357">(K73-K$3)^2</f>
        <v>794.45083467459631</v>
      </c>
      <c r="L74" s="3">
        <f t="shared" ref="L74" si="358">(L73-L$3)^2</f>
        <v>1526.903080999457</v>
      </c>
      <c r="M74" s="3">
        <f t="shared" ref="M74" si="359">(M73-M$3)^2</f>
        <v>2935.829675344617</v>
      </c>
      <c r="N74" s="3">
        <f t="shared" ref="N74" si="360">(N73-N$3)^2</f>
        <v>5442.2726575284178</v>
      </c>
      <c r="O74" s="3">
        <f t="shared" ref="O74" si="361">(O73-O$3)^2</f>
        <v>9972.2752975887815</v>
      </c>
      <c r="P74" s="3">
        <f t="shared" ref="P74" si="362">(P73-P$3)^2</f>
        <v>17480.123104750161</v>
      </c>
      <c r="Q74" s="3">
        <f t="shared" ref="Q74" si="363">(Q73-Q$3)^2</f>
        <v>29561.984391933584</v>
      </c>
      <c r="R74" s="3">
        <f t="shared" ref="R74" si="364">(R73-R$3)^2</f>
        <v>49397.77308675868</v>
      </c>
      <c r="S74" s="3">
        <f t="shared" ref="S74" si="365">(S73-S$3)^2</f>
        <v>76145.486373633743</v>
      </c>
      <c r="T74" s="3">
        <f t="shared" ref="T74" si="366">(T73-T$3)^2</f>
        <v>108584.84210245092</v>
      </c>
      <c r="U74" s="3">
        <f t="shared" ref="U74" si="367">(U73-U$3)^2</f>
        <v>174074.64408916159</v>
      </c>
      <c r="V74" s="3">
        <f t="shared" ref="V74" si="368">(V73-V$3)^2</f>
        <v>256605.04388476</v>
      </c>
      <c r="W74" s="3">
        <f t="shared" ref="W74" si="369">(W73-W$3)^2</f>
        <v>365345.23525592795</v>
      </c>
      <c r="X74" s="3">
        <f t="shared" ref="X74" si="370">(X73-X$3)^2</f>
        <v>513452.19175410137</v>
      </c>
      <c r="Y74" s="3">
        <f t="shared" ref="Y74" si="371">(Y73-Y$3)^2</f>
        <v>706013.31841240032</v>
      </c>
      <c r="Z74" s="3">
        <f t="shared" ref="Z74" si="372">(Z73-Z$3)^2</f>
        <v>924388.65235470259</v>
      </c>
      <c r="AA74" s="3">
        <f t="shared" ref="AA74" si="373">(AA73-AA$3)^2</f>
        <v>1235358.1152176096</v>
      </c>
      <c r="AB74" s="46">
        <f t="shared" ref="AB74" si="374">(AB73-AB$3)^2</f>
        <v>1635495.5018923292</v>
      </c>
      <c r="AC74" s="47">
        <f t="shared" ref="AC74" si="375">(AC73-AC$3)^2</f>
        <v>2180025.45754928</v>
      </c>
      <c r="AD74" s="47">
        <f t="shared" ref="AD74" si="376">(AD73-AD$3)^2</f>
        <v>2718604.7555210511</v>
      </c>
      <c r="AE74" s="47">
        <f t="shared" ref="AE74" si="377">(AE73-AE$3)^2</f>
        <v>3232317.3634019322</v>
      </c>
      <c r="AF74" s="48">
        <f t="shared" ref="AF74" si="378">(AF73-AF$3)^2</f>
        <v>4281316.8816048391</v>
      </c>
    </row>
    <row r="75" spans="1:32" ht="15.75" thickBot="1" x14ac:dyDescent="0.3">
      <c r="A75" s="19" t="s">
        <v>30</v>
      </c>
      <c r="B75" s="20">
        <f>(B74/$AF$3)*100</f>
        <v>34407.396731940971</v>
      </c>
      <c r="C75" s="21">
        <f>((C74)/($AF$3-$AA$3))*100</f>
        <v>39250.381562606271</v>
      </c>
      <c r="D75" s="4" t="s">
        <v>10</v>
      </c>
      <c r="E75" s="5">
        <f>SUM(F75:AA75)</f>
        <v>6635.6828235336288</v>
      </c>
      <c r="F75">
        <f>SQRT(F74)</f>
        <v>3.6248792497343052</v>
      </c>
      <c r="G75">
        <f t="shared" ref="G75" si="379">SQRT(G74)</f>
        <v>5.7497227687080921</v>
      </c>
      <c r="H75">
        <f t="shared" ref="H75" si="380">SQRT(H74)</f>
        <v>8.8149028869246919</v>
      </c>
      <c r="I75">
        <f t="shared" ref="I75" si="381">SQRT(I74)</f>
        <v>13.217538043203671</v>
      </c>
      <c r="J75">
        <f t="shared" ref="J75" si="382">SQRT(J74)</f>
        <v>19.384252131079812</v>
      </c>
      <c r="K75">
        <f t="shared" ref="K75" si="383">SQRT(K74)</f>
        <v>28.186004233920713</v>
      </c>
      <c r="L75">
        <f t="shared" ref="L75" si="384">SQRT(L74)</f>
        <v>39.075607237757126</v>
      </c>
      <c r="M75">
        <f t="shared" ref="M75" si="385">SQRT(M74)</f>
        <v>54.183297014343978</v>
      </c>
      <c r="N75">
        <f t="shared" ref="N75" si="386">SQRT(N74)</f>
        <v>73.771760569532418</v>
      </c>
      <c r="O75">
        <f t="shared" ref="O75" si="387">SQRT(O74)</f>
        <v>99.861280272129406</v>
      </c>
      <c r="P75">
        <f t="shared" ref="P75" si="388">SQRT(P74)</f>
        <v>132.21241660581717</v>
      </c>
      <c r="Q75">
        <f t="shared" ref="Q75" si="389">SQRT(Q74)</f>
        <v>171.93598922835668</v>
      </c>
      <c r="R75">
        <f t="shared" ref="R75" si="390">SQRT(R74)</f>
        <v>222.25609797429334</v>
      </c>
      <c r="S75">
        <f t="shared" ref="S75" si="391">SQRT(S74)</f>
        <v>275.94471615458366</v>
      </c>
      <c r="T75">
        <f t="shared" ref="T75" si="392">SQRT(T74)</f>
        <v>329.52214205186715</v>
      </c>
      <c r="U75">
        <f t="shared" ref="U75" si="393">SQRT(U74)</f>
        <v>417.22253545219917</v>
      </c>
      <c r="V75">
        <f t="shared" ref="V75" si="394">SQRT(V74)</f>
        <v>506.56198424749562</v>
      </c>
      <c r="W75">
        <f t="shared" ref="W75" si="395">SQRT(W74)</f>
        <v>604.43794988065395</v>
      </c>
      <c r="X75">
        <f t="shared" ref="X75" si="396">SQRT(X74)</f>
        <v>716.55578411879515</v>
      </c>
      <c r="Y75">
        <f t="shared" ref="Y75" si="397">SQRT(Y74)</f>
        <v>840.24598684694729</v>
      </c>
      <c r="Z75">
        <f t="shared" ref="Z75" si="398">SQRT(Z74)</f>
        <v>961.45132604552714</v>
      </c>
      <c r="AA75">
        <f t="shared" ref="AA75" si="399">SQRT(AA74)</f>
        <v>1111.4666505197579</v>
      </c>
      <c r="AB75" s="43">
        <f t="shared" ref="AB75" si="400">SQRT(AB74)</f>
        <v>1278.8649271492002</v>
      </c>
      <c r="AC75" s="44">
        <f t="shared" ref="AC75" si="401">SQRT(AC74)</f>
        <v>1476.4909270121777</v>
      </c>
      <c r="AD75" s="44">
        <f t="shared" ref="AD75" si="402">SQRT(AD74)</f>
        <v>1648.8192003737254</v>
      </c>
      <c r="AE75" s="44">
        <f t="shared" ref="AE75" si="403">SQRT(AE74)</f>
        <v>1797.8646677105405</v>
      </c>
      <c r="AF75" s="45">
        <f t="shared" ref="AF75" si="404">SQRT(AF74)</f>
        <v>2069.1343314547848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2.0953072327983966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32.411887037432152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273.24413957996967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3.4782489440269204</v>
      </c>
      <c r="G83">
        <f>$E$3+($C82/($C82+F5))*F4*(EXP(-EXP($A82-$B82*G81)))</f>
        <v>5.573556176825317</v>
      </c>
      <c r="H83">
        <f>$E$3+($C82/($C82+G5))*G4*(EXP(-EXP($A82-$B82*H81)))</f>
        <v>8.616832506224064</v>
      </c>
      <c r="I83">
        <f t="shared" ref="I83:AF83" si="430">$E$3+($C82/($C82+H5))*H4*(EXP(-EXP($A82-$B82*I81)))</f>
        <v>13.004985957723438</v>
      </c>
      <c r="J83">
        <f t="shared" si="430"/>
        <v>19.168225274457129</v>
      </c>
      <c r="K83">
        <f t="shared" si="430"/>
        <v>27.977290958845607</v>
      </c>
      <c r="L83">
        <f t="shared" si="430"/>
        <v>38.895325121258566</v>
      </c>
      <c r="M83">
        <f t="shared" si="430"/>
        <v>54.038557425004925</v>
      </c>
      <c r="N83">
        <f t="shared" si="430"/>
        <v>73.666085582618734</v>
      </c>
      <c r="O83">
        <f t="shared" si="430"/>
        <v>99.812624083906726</v>
      </c>
      <c r="P83">
        <f t="shared" si="430"/>
        <v>132.22451112133888</v>
      </c>
      <c r="Q83">
        <f t="shared" si="430"/>
        <v>172.00401834372045</v>
      </c>
      <c r="R83">
        <f t="shared" si="430"/>
        <v>222.37127661804934</v>
      </c>
      <c r="S83">
        <f t="shared" si="430"/>
        <v>276.15009919059719</v>
      </c>
      <c r="T83">
        <f t="shared" si="430"/>
        <v>329.86479558623472</v>
      </c>
      <c r="U83">
        <f t="shared" si="430"/>
        <v>417.85622908156125</v>
      </c>
      <c r="V83">
        <f t="shared" si="430"/>
        <v>507.46036054151602</v>
      </c>
      <c r="W83">
        <f t="shared" si="430"/>
        <v>605.90493268115074</v>
      </c>
      <c r="X83">
        <f t="shared" si="430"/>
        <v>718.60629758489245</v>
      </c>
      <c r="Y83">
        <f t="shared" si="430"/>
        <v>843.06773965775835</v>
      </c>
      <c r="Z83">
        <f t="shared" si="430"/>
        <v>965.46785724823724</v>
      </c>
      <c r="AA83">
        <f t="shared" si="430"/>
        <v>1115.1701726961501</v>
      </c>
      <c r="AB83" s="43">
        <f t="shared" si="430"/>
        <v>1283.0597664844984</v>
      </c>
      <c r="AC83" s="44">
        <f t="shared" si="430"/>
        <v>1481.4017619135657</v>
      </c>
      <c r="AD83" s="44">
        <f t="shared" si="430"/>
        <v>1654.5280351276656</v>
      </c>
      <c r="AE83" s="44">
        <f t="shared" si="430"/>
        <v>1805.2158949382679</v>
      </c>
      <c r="AF83" s="45">
        <f t="shared" si="430"/>
        <v>2078.4600345182375</v>
      </c>
    </row>
    <row r="84" spans="1:32" x14ac:dyDescent="0.25">
      <c r="A84" s="16" t="s">
        <v>27</v>
      </c>
      <c r="B84" s="17">
        <f>AF83-$AF$3</f>
        <v>2072.4464021950052</v>
      </c>
      <c r="C84" s="28">
        <f>((AF83-AA83)-($AF$3-$AA$3))</f>
        <v>960.84996788269348</v>
      </c>
      <c r="D84" s="4" t="s">
        <v>9</v>
      </c>
      <c r="E84" s="5">
        <f>SUM(F84:AA84)</f>
        <v>4477878.7502384502</v>
      </c>
      <c r="F84" s="3">
        <f>(F83-F$3)^2</f>
        <v>12.057243739057553</v>
      </c>
      <c r="G84" s="3">
        <f t="shared" ref="G84" si="431">(G83-G$3)^2</f>
        <v>30.98713363049162</v>
      </c>
      <c r="H84" s="3">
        <f t="shared" ref="H84" si="432">(H83-H$3)^2</f>
        <v>74.075753839255299</v>
      </c>
      <c r="I84" s="3">
        <f t="shared" ref="I84" si="433">(I83-I$3)^2</f>
        <v>168.7848613075889</v>
      </c>
      <c r="J84" s="3">
        <f t="shared" ref="J84" si="434">(J83-J$3)^2</f>
        <v>366.79160495113496</v>
      </c>
      <c r="K84" s="3">
        <f t="shared" ref="K84" si="435">(K83-K$3)^2</f>
        <v>781.63366091669582</v>
      </c>
      <c r="L84" s="3">
        <f t="shared" ref="L84" si="436">(L83-L$3)^2</f>
        <v>1511.0781195205668</v>
      </c>
      <c r="M84" s="3">
        <f t="shared" ref="M84" si="437">(M83-M$3)^2</f>
        <v>2917.7031873709257</v>
      </c>
      <c r="N84" s="3">
        <f t="shared" ref="N84" si="438">(N83-N$3)^2</f>
        <v>5424.5909464830775</v>
      </c>
      <c r="O84" s="3">
        <f t="shared" ref="O84" si="439">(O83-O$3)^2</f>
        <v>9959.1665862964255</v>
      </c>
      <c r="P84" s="3">
        <f t="shared" ref="P84" si="440">(P83-P$3)^2</f>
        <v>17477.768352809977</v>
      </c>
      <c r="Q84" s="3">
        <f t="shared" ref="Q84" si="441">(Q83-Q$3)^2</f>
        <v>29576.438793433044</v>
      </c>
      <c r="R84" s="3">
        <f t="shared" ref="R84" si="442">(R83-R$3)^2</f>
        <v>49433.419900377754</v>
      </c>
      <c r="S84" s="3">
        <f t="shared" ref="S84" si="443">(S83-S$3)^2</f>
        <v>76198.68844235313</v>
      </c>
      <c r="T84" s="3">
        <f t="shared" ref="T84" si="444">(T83-T$3)^2</f>
        <v>108642.25111360189</v>
      </c>
      <c r="U84" s="3">
        <f t="shared" ref="U84" si="445">(U83-U$3)^2</f>
        <v>174126.36556583483</v>
      </c>
      <c r="V84" s="3">
        <f t="shared" ref="V84" si="446">(V83-V$3)^2</f>
        <v>256622.84399468417</v>
      </c>
      <c r="W84" s="3">
        <f t="shared" ref="W84" si="447">(W83-W$3)^2</f>
        <v>365306.54367039271</v>
      </c>
      <c r="X84" s="3">
        <f t="shared" ref="X84" si="448">(X83-X$3)^2</f>
        <v>513352.32658498135</v>
      </c>
      <c r="Y84" s="3">
        <f t="shared" ref="Y84" si="449">(Y83-Y$3)^2</f>
        <v>705890.31393532164</v>
      </c>
      <c r="Z84" s="3">
        <f t="shared" ref="Z84" si="450">(Z83-Z$3)^2</f>
        <v>924358.28801075974</v>
      </c>
      <c r="AA84" s="3">
        <f t="shared" ref="AA84" si="451">(AA83-AA$3)^2</f>
        <v>1235646.6327758455</v>
      </c>
      <c r="AB84" s="46">
        <f t="shared" ref="AB84" si="452">(AB83-AB$3)^2</f>
        <v>1636513.3032446499</v>
      </c>
      <c r="AC84" s="47">
        <f t="shared" ref="AC84" si="453">(AC83-AC$3)^2</f>
        <v>2182480.1851211241</v>
      </c>
      <c r="AD84" s="47">
        <f t="shared" ref="AD84" si="454">(AD83-AD$3)^2</f>
        <v>2723317.2405752847</v>
      </c>
      <c r="AE84" s="47">
        <f t="shared" ref="AE84" si="455">(AE83-AE$3)^2</f>
        <v>3240177.3696597121</v>
      </c>
      <c r="AF84" s="48">
        <f t="shared" ref="AF84" si="456">(AF83-AF$3)^2</f>
        <v>4295034.0899710217</v>
      </c>
    </row>
    <row r="85" spans="1:32" ht="15.75" thickBot="1" x14ac:dyDescent="0.3">
      <c r="A85" s="19" t="s">
        <v>30</v>
      </c>
      <c r="B85" s="20">
        <f>(B84/$AF$3)*100</f>
        <v>34462.472775207287</v>
      </c>
      <c r="C85" s="29">
        <f>((C84)/($AF$3-$AA$3))*100</f>
        <v>39380.808828164263</v>
      </c>
      <c r="D85" s="4" t="s">
        <v>10</v>
      </c>
      <c r="E85" s="5">
        <f>SUM(F85:AA85)</f>
        <v>6634.2117415744378</v>
      </c>
      <c r="F85">
        <f>SQRT(F84)</f>
        <v>3.4723542070269202</v>
      </c>
      <c r="G85">
        <f t="shared" ref="G85" si="457">SQRT(G84)</f>
        <v>5.5666088088253174</v>
      </c>
      <c r="H85">
        <f t="shared" ref="H85" si="458">SQRT(H84)</f>
        <v>8.6067272432240642</v>
      </c>
      <c r="I85">
        <f t="shared" ref="I85" si="459">SQRT(I84)</f>
        <v>12.9917227998287</v>
      </c>
      <c r="J85">
        <f t="shared" ref="J85" si="460">SQRT(J84)</f>
        <v>19.15180422182555</v>
      </c>
      <c r="K85">
        <f t="shared" ref="K85" si="461">SQRT(K84)</f>
        <v>27.957712011477188</v>
      </c>
      <c r="L85">
        <f t="shared" ref="L85" si="462">SQRT(L84)</f>
        <v>38.872588279153305</v>
      </c>
      <c r="M85">
        <f t="shared" ref="M85" si="463">SQRT(M84)</f>
        <v>54.015767951320711</v>
      </c>
      <c r="N85">
        <f t="shared" ref="N85" si="464">SQRT(N84)</f>
        <v>73.651822424724003</v>
      </c>
      <c r="O85">
        <f t="shared" ref="O85" si="465">SQRT(O84)</f>
        <v>99.795624083906731</v>
      </c>
      <c r="P85">
        <f t="shared" ref="P85" si="466">SQRT(P84)</f>
        <v>132.20351112133889</v>
      </c>
      <c r="Q85">
        <f t="shared" ref="Q85" si="467">SQRT(Q84)</f>
        <v>171.97801834372044</v>
      </c>
      <c r="R85">
        <f t="shared" ref="R85" si="468">SQRT(R84)</f>
        <v>222.33627661804934</v>
      </c>
      <c r="S85">
        <f t="shared" ref="S85" si="469">SQRT(S84)</f>
        <v>276.04109919059721</v>
      </c>
      <c r="T85">
        <f t="shared" ref="T85" si="470">SQRT(T84)</f>
        <v>329.60924003067919</v>
      </c>
      <c r="U85">
        <f t="shared" ref="U85" si="471">SQRT(U84)</f>
        <v>417.2845139300461</v>
      </c>
      <c r="V85">
        <f t="shared" ref="V85" si="472">SQRT(V84)</f>
        <v>506.57955347080895</v>
      </c>
      <c r="W85">
        <f t="shared" ref="W85" si="473">SQRT(W84)</f>
        <v>604.40594278216088</v>
      </c>
      <c r="X85">
        <f t="shared" ref="X85" si="474">SQRT(X84)</f>
        <v>716.48609657479142</v>
      </c>
      <c r="Y85">
        <f t="shared" ref="Y85" si="475">SQRT(Y84)</f>
        <v>840.17278814260681</v>
      </c>
      <c r="Z85">
        <f t="shared" ref="Z85" si="476">SQRT(Z84)</f>
        <v>961.43553502601503</v>
      </c>
      <c r="AA85">
        <f t="shared" ref="AA85" si="477">SQRT(AA84)</f>
        <v>1111.5964343123117</v>
      </c>
      <c r="AB85" s="43">
        <f t="shared" ref="AB85" si="478">SQRT(AB84)</f>
        <v>1279.2627967875287</v>
      </c>
      <c r="AC85" s="44">
        <f t="shared" ref="AC85" si="479">SQRT(AC84)</f>
        <v>1477.3219639337676</v>
      </c>
      <c r="AD85" s="44">
        <f t="shared" ref="AD85" si="480">SQRT(AD84)</f>
        <v>1650.2476300771605</v>
      </c>
      <c r="AE85" s="44">
        <f t="shared" ref="AE85" si="481">SQRT(AE84)</f>
        <v>1800.0492686756415</v>
      </c>
      <c r="AF85" s="45">
        <f t="shared" ref="AF85" si="482">SQRT(AF84)</f>
        <v>2072.4464021950052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3.8421050000000002E-3</v>
      </c>
      <c r="F3" s="7">
        <f>'Models check 1995-2017-2022'!F3</f>
        <v>5.8947369999999997E-3</v>
      </c>
      <c r="G3" s="7">
        <f>'Models check 1995-2017-2022'!G3</f>
        <v>6.9473679999999998E-3</v>
      </c>
      <c r="H3" s="7">
        <f>'Models check 1995-2017-2022'!H3</f>
        <v>1.0105263E-2</v>
      </c>
      <c r="I3" s="7">
        <f>'Models check 1995-2017-2022'!I3</f>
        <v>1.326315789473684E-2</v>
      </c>
      <c r="J3" s="7">
        <f>'Models check 1995-2017-2022'!J3</f>
        <v>1.6421052631578951E-2</v>
      </c>
      <c r="K3" s="7">
        <f>'Models check 1995-2017-2022'!K3</f>
        <v>1.957894736842106E-2</v>
      </c>
      <c r="L3" s="7">
        <f>'Models check 1995-2017-2022'!L3</f>
        <v>2.2736842105263159E-2</v>
      </c>
      <c r="M3" s="7">
        <f>'Models check 1995-2017-2022'!M3</f>
        <v>2.278947368421053E-2</v>
      </c>
      <c r="N3" s="7">
        <f>'Models check 1995-2017-2022'!N3</f>
        <v>1.426315789473684E-2</v>
      </c>
      <c r="O3" s="7">
        <f>'Models check 1995-2017-2022'!O3</f>
        <v>1.7000000000000001E-2</v>
      </c>
      <c r="P3" s="7">
        <f>'Models check 1995-2017-2022'!P3</f>
        <v>2.1000000000000001E-2</v>
      </c>
      <c r="Q3" s="7">
        <f>'Models check 1995-2017-2022'!Q3</f>
        <v>2.5999999999999999E-2</v>
      </c>
      <c r="R3" s="7">
        <f>'Models check 1995-2017-2022'!R3</f>
        <v>3.5000000000000003E-2</v>
      </c>
      <c r="S3" s="7">
        <f>'Models check 1995-2017-2022'!S3</f>
        <v>0.109</v>
      </c>
      <c r="T3" s="7">
        <f>'Models check 1995-2017-2022'!T3</f>
        <v>0.25555555555555559</v>
      </c>
      <c r="U3" s="7">
        <f>'Models check 1995-2017-2022'!U3</f>
        <v>0.57171515151515162</v>
      </c>
      <c r="V3" s="7">
        <f>'Models check 1995-2017-2022'!V3</f>
        <v>0.88080707070707087</v>
      </c>
      <c r="W3" s="7">
        <f>'Models check 1995-2017-2022'!W3</f>
        <v>1.4989898989898991</v>
      </c>
      <c r="X3" s="7">
        <f>'Models check 1995-2017-2022'!X3</f>
        <v>2.12020101010101</v>
      </c>
      <c r="Y3" s="7">
        <f>'Models check 1995-2017-2022'!Y3</f>
        <v>2.8949515151515151</v>
      </c>
      <c r="Z3" s="7">
        <f>'Models check 1995-2017-2022'!Z3</f>
        <v>4.0323222222222226</v>
      </c>
      <c r="AA3" s="7">
        <f>'Models check 1995-2017-2022'!AA3</f>
        <v>3.5737383838383838</v>
      </c>
      <c r="AB3" s="36">
        <f>'Models check 1995-2017-2022'!AB3</f>
        <v>3.7969696969696969</v>
      </c>
      <c r="AC3" s="7">
        <f>'Models check 1995-2017-2022'!AC3</f>
        <v>4.0797979797979798</v>
      </c>
      <c r="AD3" s="7">
        <f>'Models check 1995-2017-2022'!AD3</f>
        <v>4.2804050505050508</v>
      </c>
      <c r="AE3" s="7">
        <f>'Models check 1995-2017-2022'!AE3</f>
        <v>5.1666262626262638</v>
      </c>
      <c r="AF3" s="37">
        <f>'Models check 1995-2017-2022'!AF3</f>
        <v>6.0136323232323239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2.0526319999999995E-3</v>
      </c>
      <c r="G8" s="3">
        <f t="shared" ref="G8:AF8" si="0">G$3-F$3</f>
        <v>1.0526310000000001E-3</v>
      </c>
      <c r="H8" s="3">
        <f t="shared" si="0"/>
        <v>3.157895E-3</v>
      </c>
      <c r="I8" s="3">
        <f t="shared" si="0"/>
        <v>3.1578948947368398E-3</v>
      </c>
      <c r="J8" s="3">
        <f t="shared" si="0"/>
        <v>3.1578947368421113E-3</v>
      </c>
      <c r="K8" s="3">
        <f t="shared" si="0"/>
        <v>3.1578947368421095E-3</v>
      </c>
      <c r="L8" s="3">
        <f t="shared" si="0"/>
        <v>3.1578947368420991E-3</v>
      </c>
      <c r="M8" s="3">
        <f t="shared" si="0"/>
        <v>5.2631578947370111E-5</v>
      </c>
      <c r="N8" s="3">
        <f t="shared" si="0"/>
        <v>-8.5263157894736891E-3</v>
      </c>
      <c r="O8" s="3">
        <f t="shared" si="0"/>
        <v>2.7368421052631608E-3</v>
      </c>
      <c r="P8" s="3">
        <f t="shared" si="0"/>
        <v>4.0000000000000001E-3</v>
      </c>
      <c r="Q8" s="3">
        <f t="shared" si="0"/>
        <v>4.9999999999999975E-3</v>
      </c>
      <c r="R8" s="3">
        <f t="shared" si="0"/>
        <v>9.0000000000000045E-3</v>
      </c>
      <c r="S8" s="3">
        <f t="shared" si="0"/>
        <v>7.3999999999999996E-2</v>
      </c>
      <c r="T8" s="3">
        <f t="shared" si="0"/>
        <v>0.14655555555555561</v>
      </c>
      <c r="U8" s="3">
        <f t="shared" si="0"/>
        <v>0.31615959595959603</v>
      </c>
      <c r="V8" s="3">
        <f t="shared" si="0"/>
        <v>0.30909191919191925</v>
      </c>
      <c r="W8" s="3">
        <f t="shared" si="0"/>
        <v>0.61818282828282822</v>
      </c>
      <c r="X8" s="3">
        <f t="shared" si="0"/>
        <v>0.62121111111111094</v>
      </c>
      <c r="Y8" s="3">
        <f t="shared" si="0"/>
        <v>0.77475050505050502</v>
      </c>
      <c r="Z8" s="3">
        <f t="shared" si="0"/>
        <v>1.1373707070707075</v>
      </c>
      <c r="AA8" s="3">
        <f t="shared" si="0"/>
        <v>-0.45858383838383876</v>
      </c>
      <c r="AB8" s="46">
        <f t="shared" si="0"/>
        <v>0.22323131313131306</v>
      </c>
      <c r="AC8" s="47">
        <f t="shared" si="0"/>
        <v>0.28282828282828287</v>
      </c>
      <c r="AD8" s="47">
        <f t="shared" si="0"/>
        <v>0.20060707070707107</v>
      </c>
      <c r="AE8" s="47">
        <f t="shared" si="0"/>
        <v>0.88622121212121296</v>
      </c>
      <c r="AF8" s="48">
        <f t="shared" si="0"/>
        <v>0.8470060606060601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3.0305563599938687</v>
      </c>
      <c r="G9">
        <f>$A9*$C9+($B9-$A9)*F$10-($B9/$C9)*(F$10^2)</f>
        <v>3.6569442881682059</v>
      </c>
      <c r="H9">
        <f t="shared" ref="H9:AF9" si="1">$A9*$C9+($B9-$A9)*G$10-($B9/$C9)*(G$10^2)</f>
        <v>4.4115217324791676</v>
      </c>
      <c r="I9">
        <f t="shared" si="1"/>
        <v>5.3199378041652574</v>
      </c>
      <c r="J9">
        <f t="shared" si="1"/>
        <v>6.4127063216607789</v>
      </c>
      <c r="K9">
        <f t="shared" si="1"/>
        <v>7.7260054081219582</v>
      </c>
      <c r="L9">
        <f t="shared" si="1"/>
        <v>9.3025502505136917</v>
      </c>
      <c r="M9">
        <f t="shared" si="1"/>
        <v>11.19251500552752</v>
      </c>
      <c r="N9">
        <f t="shared" si="1"/>
        <v>13.454459493011173</v>
      </c>
      <c r="O9">
        <f t="shared" si="1"/>
        <v>16.15618660819111</v>
      </c>
      <c r="P9">
        <f t="shared" si="1"/>
        <v>19.375414317235261</v>
      </c>
      <c r="Q9">
        <f t="shared" si="1"/>
        <v>23.200088419998977</v>
      </c>
      <c r="R9">
        <f t="shared" si="1"/>
        <v>27.728086028826578</v>
      </c>
      <c r="S9">
        <f t="shared" si="1"/>
        <v>33.065963487424433</v>
      </c>
      <c r="T9">
        <f t="shared" si="1"/>
        <v>39.326288457325539</v>
      </c>
      <c r="U9">
        <f t="shared" si="1"/>
        <v>46.622973533563552</v>
      </c>
      <c r="V9">
        <f t="shared" si="1"/>
        <v>55.063919866160113</v>
      </c>
      <c r="W9">
        <f t="shared" si="1"/>
        <v>64.740225106060421</v>
      </c>
      <c r="X9">
        <f t="shared" si="1"/>
        <v>75.71127871262</v>
      </c>
      <c r="Y9">
        <f t="shared" si="1"/>
        <v>87.985359071274246</v>
      </c>
      <c r="Z9">
        <f t="shared" si="1"/>
        <v>101.49598758478004</v>
      </c>
      <c r="AA9">
        <f t="shared" si="1"/>
        <v>116.0754123613933</v>
      </c>
      <c r="AB9" s="43">
        <f>$A9*$C9+($B9-$A9)*AA$10-($B9/$C9)*(AA$10^2)</f>
        <v>131.42825499984841</v>
      </c>
      <c r="AC9" s="44">
        <f t="shared" si="1"/>
        <v>147.11045666378789</v>
      </c>
      <c r="AD9" s="44">
        <f t="shared" si="1"/>
        <v>162.52079213978251</v>
      </c>
      <c r="AE9" s="44">
        <f t="shared" si="1"/>
        <v>176.91354283704919</v>
      </c>
      <c r="AF9" s="45">
        <f t="shared" si="1"/>
        <v>189.44019779691109</v>
      </c>
      <c r="AG9" s="45">
        <f t="shared" ref="AG9" si="2">$A9*$C9+($B9-$A9)*AF$10-($B9/$C9)*(AF$10^2)</f>
        <v>199.22401468500004</v>
      </c>
      <c r="AH9" s="45">
        <f t="shared" ref="AH9" si="3">$A9*$C9+($B9-$A9)*AG$10-($B9/$C9)*(AG$10^2)</f>
        <v>205.46338555069201</v>
      </c>
      <c r="AI9" s="45">
        <f t="shared" ref="AI9" si="4">$A9*$C9+($B9-$A9)*AH$10-($B9/$C9)*(AH$10^2)</f>
        <v>207.5494070335217</v>
      </c>
      <c r="AJ9" s="45">
        <f t="shared" ref="AJ9" si="5">$A9*$C9+($B9-$A9)*AI$10-($B9/$C9)*(AI$10^2)</f>
        <v>205.17332653177553</v>
      </c>
      <c r="AK9" s="45">
        <f t="shared" ref="AK9" si="6">$A9*$C9+($B9-$A9)*AJ$10-($B9/$C9)*(AJ$10^2)</f>
        <v>198.39560550598827</v>
      </c>
      <c r="AL9" s="45">
        <f t="shared" ref="AL9" si="7">$A9*$C9+($B9-$A9)*AK$10-($B9/$C9)*(AK$10^2)</f>
        <v>187.65422365824605</v>
      </c>
      <c r="AM9" s="45">
        <f t="shared" ref="AM9" si="8">$A9*$C9+($B9-$A9)*AL$10-($B9/$C9)*(AL$10^2)</f>
        <v>173.70549767627756</v>
      </c>
      <c r="AN9" s="69">
        <f t="shared" ref="AN9" si="9">$A9*$C9+($B9-$A9)*AM$10-($B9/$C9)*(AM$10^2)</f>
        <v>157.5106594155219</v>
      </c>
      <c r="AO9" s="45">
        <f t="shared" ref="AO9" si="10">$A9*$C9+($B9-$A9)*AN$10-($B9/$C9)*(AN$10^2)</f>
        <v>140.09713843296316</v>
      </c>
      <c r="AP9" s="45">
        <f t="shared" ref="AP9" si="11">$A9*$C9+($B9-$A9)*AO$10-($B9/$C9)*(AO$10^2)</f>
        <v>122.42811879675901</v>
      </c>
      <c r="AQ9" s="45">
        <f t="shared" ref="AQ9" si="12">$A9*$C9+($B9-$A9)*AP$10-($B9/$C9)*(AP$10^2)</f>
        <v>105.30652935692331</v>
      </c>
      <c r="AR9" s="45">
        <f t="shared" ref="AR9" si="13">$A9*$C9+($B9-$A9)*AQ$10-($B9/$C9)*(AQ$10^2)</f>
        <v>89.325114098195513</v>
      </c>
      <c r="AS9" s="45">
        <f t="shared" ref="AS9" si="14">$A9*$C9+($B9-$A9)*AR$10-($B9/$C9)*(AR$10^2)</f>
        <v>74.859772336192918</v>
      </c>
      <c r="AT9" s="45">
        <f t="shared" ref="AT9" si="15">$A9*$C9+($B9-$A9)*AS$10-($B9/$C9)*(AS$10^2)</f>
        <v>62.094128524548523</v>
      </c>
      <c r="AU9" s="45">
        <f t="shared" ref="AU9" si="16">$A9*$C9+($B9-$A9)*AT$10-($B9/$C9)*(AT$10^2)</f>
        <v>51.060606598536992</v>
      </c>
      <c r="AV9" s="45">
        <f t="shared" ref="AV9" si="17">$A9*$C9+($B9-$A9)*AU$10-($B9/$C9)*(AU$10^2)</f>
        <v>41.685451331029526</v>
      </c>
      <c r="AW9" s="45">
        <f t="shared" ref="AW9" si="18">$A9*$C9+($B9-$A9)*AV$10-($B9/$C9)*(AV$10^2)</f>
        <v>33.829448590287825</v>
      </c>
      <c r="AX9" s="69">
        <f t="shared" ref="AX9" si="19">$A9*$C9+($B9-$A9)*AW$10-($B9/$C9)*(AW$10^2)</f>
        <v>27.320371211935708</v>
      </c>
      <c r="AY9" s="45">
        <f t="shared" ref="AY9" si="20">$A9*$C9+($B9-$A9)*AX$10-($B9/$C9)*(AX$10^2)</f>
        <v>21.976320288685656</v>
      </c>
      <c r="AZ9" s="45">
        <f t="shared" ref="AZ9" si="21">$A9*$C9+($B9-$A9)*AY$10-($B9/$C9)*(AY$10^2)</f>
        <v>17.620941240675165</v>
      </c>
      <c r="BA9" s="45">
        <f t="shared" ref="BA9" si="22">$A9*$C9+($B9-$A9)*AZ$10-($B9/$C9)*(AZ$10^2)</f>
        <v>14.09224075475413</v>
      </c>
      <c r="BB9" s="45">
        <f t="shared" ref="BB9" si="23">$A9*$C9+($B9-$A9)*BA$10-($B9/$C9)*(BA$10^2)</f>
        <v>11.246810088442999</v>
      </c>
      <c r="BC9" s="45">
        <f t="shared" ref="BC9" si="24">$A9*$C9+($B9-$A9)*BB$10-($B9/$C9)*(BB$10^2)</f>
        <v>8.9610087676816192</v>
      </c>
      <c r="BD9" s="45">
        <f t="shared" ref="BD9" si="25">$A9*$C9+($B9-$A9)*BC$10-($B9/$C9)*(BC$10^2)</f>
        <v>7.1303028202497671</v>
      </c>
      <c r="BE9" s="45">
        <f t="shared" ref="BE9" si="26">$A9*$C9+($B9-$A9)*BD$10-($B9/$C9)*(BD$10^2)</f>
        <v>5.6676035314189903</v>
      </c>
      <c r="BF9" s="45">
        <f t="shared" ref="BF9" si="27">$A9*$C9+($B9-$A9)*BE$10-($B9/$C9)*(BE$10^2)</f>
        <v>4.5011665308824149</v>
      </c>
      <c r="BG9" s="45">
        <f t="shared" ref="BG9" si="28">$A9*$C9+($B9-$A9)*BF$10-($B9/$C9)*(BF$10^2)</f>
        <v>3.5723974690207569</v>
      </c>
      <c r="BH9" s="69">
        <f t="shared" ref="BH9" si="29">$A9*$C9+($B9-$A9)*BG$10-($B9/$C9)*(BG$10^2)</f>
        <v>2.8337618092718913</v>
      </c>
    </row>
    <row r="10" spans="1:60" ht="15.75" thickBot="1" x14ac:dyDescent="0.3">
      <c r="A10" s="13" t="s">
        <v>68</v>
      </c>
      <c r="B10" s="65">
        <f>AN10</f>
        <v>3113.1475868178977</v>
      </c>
      <c r="C10" s="74">
        <f>AN10/$AN$4</f>
        <v>9.3010594528191284E-2</v>
      </c>
      <c r="D10" s="4" t="s">
        <v>8</v>
      </c>
      <c r="F10" s="6">
        <f>E$3+F9</f>
        <v>3.0343984649938687</v>
      </c>
      <c r="G10" s="6">
        <f>F10+G9</f>
        <v>6.6913427531620746</v>
      </c>
      <c r="H10" s="6">
        <f t="shared" ref="H10:AF10" si="30">G10+H9</f>
        <v>11.102864485641241</v>
      </c>
      <c r="I10" s="6">
        <f t="shared" si="30"/>
        <v>16.422802289806498</v>
      </c>
      <c r="J10" s="6">
        <f t="shared" si="30"/>
        <v>22.835508611467276</v>
      </c>
      <c r="K10" s="6">
        <f t="shared" si="30"/>
        <v>30.561514019589232</v>
      </c>
      <c r="L10" s="6">
        <f t="shared" si="30"/>
        <v>39.864064270102922</v>
      </c>
      <c r="M10" s="6">
        <f t="shared" si="30"/>
        <v>51.05657927563044</v>
      </c>
      <c r="N10" s="6">
        <f t="shared" si="30"/>
        <v>64.511038768641612</v>
      </c>
      <c r="O10" s="6">
        <f t="shared" si="30"/>
        <v>80.667225376832718</v>
      </c>
      <c r="P10" s="6">
        <f t="shared" si="30"/>
        <v>100.04263969406799</v>
      </c>
      <c r="Q10" s="6">
        <f t="shared" si="30"/>
        <v>123.24272811406696</v>
      </c>
      <c r="R10" s="6">
        <f t="shared" si="30"/>
        <v>150.97081414289354</v>
      </c>
      <c r="S10" s="6">
        <f t="shared" si="30"/>
        <v>184.03677763031797</v>
      </c>
      <c r="T10" s="6">
        <f t="shared" si="30"/>
        <v>223.36306608764352</v>
      </c>
      <c r="U10" s="6">
        <f t="shared" si="30"/>
        <v>269.98603962120706</v>
      </c>
      <c r="V10" s="6">
        <f t="shared" si="30"/>
        <v>325.04995948736718</v>
      </c>
      <c r="W10" s="6">
        <f t="shared" si="30"/>
        <v>389.79018459342763</v>
      </c>
      <c r="X10" s="6">
        <f t="shared" si="30"/>
        <v>465.50146330604764</v>
      </c>
      <c r="Y10" s="6">
        <f t="shared" si="30"/>
        <v>553.48682237732191</v>
      </c>
      <c r="Z10" s="6">
        <f t="shared" si="30"/>
        <v>654.98280996210201</v>
      </c>
      <c r="AA10" s="6">
        <f t="shared" si="30"/>
        <v>771.05822232349533</v>
      </c>
      <c r="AB10" s="49">
        <f t="shared" si="30"/>
        <v>902.48647732334371</v>
      </c>
      <c r="AC10" s="50">
        <f t="shared" si="30"/>
        <v>1049.5969339871317</v>
      </c>
      <c r="AD10" s="50">
        <f t="shared" si="30"/>
        <v>1212.1177261269142</v>
      </c>
      <c r="AE10" s="50">
        <f t="shared" si="30"/>
        <v>1389.0312689639634</v>
      </c>
      <c r="AF10" s="51">
        <f t="shared" si="30"/>
        <v>1578.4714667608746</v>
      </c>
      <c r="AG10" s="51">
        <f t="shared" ref="AG10" si="31">AF10+AG9</f>
        <v>1777.6954814458745</v>
      </c>
      <c r="AH10" s="51">
        <f t="shared" ref="AH10" si="32">AG10+AH9</f>
        <v>1983.1588669965665</v>
      </c>
      <c r="AI10" s="51">
        <f t="shared" ref="AI10" si="33">AH10+AI9</f>
        <v>2190.7082740300884</v>
      </c>
      <c r="AJ10" s="51">
        <f t="shared" ref="AJ10" si="34">AI10+AJ9</f>
        <v>2395.8816005618642</v>
      </c>
      <c r="AK10" s="51">
        <f t="shared" ref="AK10" si="35">AJ10+AK9</f>
        <v>2594.2772060678526</v>
      </c>
      <c r="AL10" s="51">
        <f t="shared" ref="AL10" si="36">AK10+AL9</f>
        <v>2781.9314297260985</v>
      </c>
      <c r="AM10" s="51">
        <f t="shared" ref="AM10" si="37">AL10+AM9</f>
        <v>2955.6369274023759</v>
      </c>
      <c r="AN10" s="70">
        <f t="shared" ref="AN10" si="38">AM10+AN9</f>
        <v>3113.1475868178977</v>
      </c>
      <c r="AO10" s="51">
        <f t="shared" ref="AO10" si="39">AN10+AO9</f>
        <v>3253.2447252508609</v>
      </c>
      <c r="AP10" s="51">
        <f t="shared" ref="AP10" si="40">AO10+AP9</f>
        <v>3375.6728440476199</v>
      </c>
      <c r="AQ10" s="51">
        <f t="shared" ref="AQ10" si="41">AP10+AQ9</f>
        <v>3480.9793734045434</v>
      </c>
      <c r="AR10" s="51">
        <f t="shared" ref="AR10" si="42">AQ10+AR9</f>
        <v>3570.304487502739</v>
      </c>
      <c r="AS10" s="51">
        <f t="shared" ref="AS10" si="43">AR10+AS9</f>
        <v>3645.1642598389317</v>
      </c>
      <c r="AT10" s="51">
        <f t="shared" ref="AT10" si="44">AS10+AT9</f>
        <v>3707.2583883634802</v>
      </c>
      <c r="AU10" s="51">
        <f t="shared" ref="AU10" si="45">AT10+AU9</f>
        <v>3758.3189949620173</v>
      </c>
      <c r="AV10" s="51">
        <f t="shared" ref="AV10" si="46">AU10+AV9</f>
        <v>3800.0044462930468</v>
      </c>
      <c r="AW10" s="51">
        <f t="shared" ref="AW10" si="47">AV10+AW9</f>
        <v>3833.8338948833348</v>
      </c>
      <c r="AX10" s="70">
        <f t="shared" ref="AX10" si="48">AW10+AX9</f>
        <v>3861.1542660952705</v>
      </c>
      <c r="AY10" s="51">
        <f t="shared" ref="AY10" si="49">AX10+AY9</f>
        <v>3883.1305863839561</v>
      </c>
      <c r="AZ10" s="51">
        <f t="shared" ref="AZ10" si="50">AY10+AZ9</f>
        <v>3900.7515276246313</v>
      </c>
      <c r="BA10" s="51">
        <f t="shared" ref="BA10" si="51">AZ10+BA9</f>
        <v>3914.8437683793854</v>
      </c>
      <c r="BB10" s="51">
        <f t="shared" ref="BB10" si="52">BA10+BB9</f>
        <v>3926.0905784678284</v>
      </c>
      <c r="BC10" s="51">
        <f t="shared" ref="BC10" si="53">BB10+BC9</f>
        <v>3935.0515872355099</v>
      </c>
      <c r="BD10" s="51">
        <f t="shared" ref="BD10" si="54">BC10+BD9</f>
        <v>3942.1818900557596</v>
      </c>
      <c r="BE10" s="51">
        <f t="shared" ref="BE10" si="55">BD10+BE9</f>
        <v>3947.8494935871786</v>
      </c>
      <c r="BF10" s="51">
        <f t="shared" ref="BF10" si="56">BE10+BF9</f>
        <v>3952.3506601180611</v>
      </c>
      <c r="BG10" s="51">
        <f t="shared" ref="BG10" si="57">BF10+BG9</f>
        <v>3955.923057587082</v>
      </c>
      <c r="BH10" s="70">
        <f t="shared" ref="BH10" si="58">BG10+BH9</f>
        <v>3958.7568193963539</v>
      </c>
    </row>
    <row r="11" spans="1:60" ht="15.75" thickBot="1" x14ac:dyDescent="0.3">
      <c r="A11" s="13" t="s">
        <v>69</v>
      </c>
      <c r="B11" s="17">
        <f>AX10</f>
        <v>3861.1542660952705</v>
      </c>
      <c r="C11" s="73">
        <f>AX10/$AX$4</f>
        <v>9.7957883855456784E-2</v>
      </c>
      <c r="D11" s="4" t="s">
        <v>9</v>
      </c>
      <c r="E11" s="5">
        <f>SUM(F11:AF11)</f>
        <v>9754737.7068881057</v>
      </c>
      <c r="F11">
        <f>(F10-F3)^2</f>
        <v>9.1718348304727595</v>
      </c>
      <c r="G11">
        <f t="shared" ref="G11:AF11" si="59">(G10-G3)^2</f>
        <v>44.681141665176042</v>
      </c>
      <c r="H11">
        <f t="shared" si="59"/>
        <v>123.04930717149232</v>
      </c>
      <c r="I11">
        <f t="shared" si="59"/>
        <v>269.27297452174338</v>
      </c>
      <c r="J11">
        <f t="shared" si="59"/>
        <v>520.71075701781012</v>
      </c>
      <c r="K11">
        <f t="shared" si="59"/>
        <v>932.80979795575172</v>
      </c>
      <c r="L11">
        <f t="shared" si="59"/>
        <v>1587.3313712249187</v>
      </c>
      <c r="M11">
        <f t="shared" si="59"/>
        <v>2604.4477015492307</v>
      </c>
      <c r="N11">
        <f t="shared" si="59"/>
        <v>4159.8340641830337</v>
      </c>
      <c r="O11">
        <f t="shared" si="59"/>
        <v>6504.4588533339129</v>
      </c>
      <c r="P11">
        <f t="shared" si="59"/>
        <v>10004.328407089957</v>
      </c>
      <c r="Q11">
        <f t="shared" si="59"/>
        <v>15182.362087135902</v>
      </c>
      <c r="R11">
        <f t="shared" si="59"/>
        <v>22781.619990978103</v>
      </c>
      <c r="S11">
        <f t="shared" si="59"/>
        <v>33829.427384027695</v>
      </c>
      <c r="T11">
        <f t="shared" si="59"/>
        <v>49776.961255825736</v>
      </c>
      <c r="U11">
        <f t="shared" si="59"/>
        <v>72584.078229460429</v>
      </c>
      <c r="V11">
        <f t="shared" si="59"/>
        <v>105085.63937853581</v>
      </c>
      <c r="W11">
        <f t="shared" si="59"/>
        <v>150770.05187723372</v>
      </c>
      <c r="X11">
        <f t="shared" si="59"/>
        <v>214722.19424698487</v>
      </c>
      <c r="Y11">
        <f t="shared" si="59"/>
        <v>303151.40825950488</v>
      </c>
      <c r="Z11">
        <f t="shared" si="59"/>
        <v>423736.53748878743</v>
      </c>
      <c r="AA11">
        <f t="shared" si="59"/>
        <v>589032.43308812147</v>
      </c>
      <c r="AB11" s="43">
        <f t="shared" si="59"/>
        <v>807642.83111773466</v>
      </c>
      <c r="AC11" s="44">
        <f t="shared" si="59"/>
        <v>1093106.0816849775</v>
      </c>
      <c r="AD11" s="44">
        <f t="shared" si="59"/>
        <v>1458870.9941850365</v>
      </c>
      <c r="AE11" s="44">
        <f t="shared" si="59"/>
        <v>1915081.3493188992</v>
      </c>
      <c r="AF11" s="45">
        <f t="shared" si="59"/>
        <v>2472623.6410843199</v>
      </c>
    </row>
    <row r="12" spans="1:60" ht="15.75" thickBot="1" x14ac:dyDescent="0.3">
      <c r="A12" s="13" t="s">
        <v>70</v>
      </c>
      <c r="B12" s="66">
        <f>BH10</f>
        <v>3958.7568193963539</v>
      </c>
      <c r="C12" s="75">
        <f>BH10/$BH$4</f>
        <v>8.7270229708793903E-2</v>
      </c>
      <c r="D12" s="4" t="s">
        <v>10</v>
      </c>
      <c r="E12" s="5">
        <f>SUM(F12:AF12)</f>
        <v>10630.457026697262</v>
      </c>
      <c r="F12">
        <f>SQRT(F11)</f>
        <v>3.0285037279938685</v>
      </c>
      <c r="G12">
        <f t="shared" ref="G12:AF12" si="60">SQRT(G11)</f>
        <v>6.684395385162075</v>
      </c>
      <c r="H12">
        <f t="shared" si="60"/>
        <v>11.092759222641241</v>
      </c>
      <c r="I12">
        <f t="shared" si="60"/>
        <v>16.40953913191176</v>
      </c>
      <c r="J12">
        <f t="shared" si="60"/>
        <v>22.819087558835697</v>
      </c>
      <c r="K12">
        <f t="shared" si="60"/>
        <v>30.541935072220813</v>
      </c>
      <c r="L12">
        <f t="shared" si="60"/>
        <v>39.841327427997662</v>
      </c>
      <c r="M12">
        <f t="shared" si="60"/>
        <v>51.033789801946227</v>
      </c>
      <c r="N12">
        <f t="shared" si="60"/>
        <v>64.49677561074688</v>
      </c>
      <c r="O12">
        <f t="shared" si="60"/>
        <v>80.650225376832722</v>
      </c>
      <c r="P12">
        <f t="shared" si="60"/>
        <v>100.02163969406799</v>
      </c>
      <c r="Q12">
        <f t="shared" si="60"/>
        <v>123.21672811406697</v>
      </c>
      <c r="R12">
        <f t="shared" si="60"/>
        <v>150.93581414289355</v>
      </c>
      <c r="S12">
        <f t="shared" si="60"/>
        <v>183.92777763031796</v>
      </c>
      <c r="T12">
        <f t="shared" si="60"/>
        <v>223.10751053208796</v>
      </c>
      <c r="U12">
        <f t="shared" si="60"/>
        <v>269.41432446969191</v>
      </c>
      <c r="V12">
        <f t="shared" si="60"/>
        <v>324.1691524166601</v>
      </c>
      <c r="W12">
        <f t="shared" si="60"/>
        <v>388.29119469443771</v>
      </c>
      <c r="X12">
        <f t="shared" si="60"/>
        <v>463.38126229594661</v>
      </c>
      <c r="Y12">
        <f t="shared" si="60"/>
        <v>550.59187086217037</v>
      </c>
      <c r="Z12">
        <f t="shared" si="60"/>
        <v>650.9504877398798</v>
      </c>
      <c r="AA12">
        <f t="shared" si="60"/>
        <v>767.48448393965691</v>
      </c>
      <c r="AB12" s="43">
        <f t="shared" si="60"/>
        <v>898.68950762637405</v>
      </c>
      <c r="AC12" s="44">
        <f t="shared" si="60"/>
        <v>1045.5171360073336</v>
      </c>
      <c r="AD12" s="44">
        <f t="shared" si="60"/>
        <v>1207.8373210764091</v>
      </c>
      <c r="AE12" s="44">
        <f t="shared" si="60"/>
        <v>1383.8646427013371</v>
      </c>
      <c r="AF12" s="45">
        <f t="shared" si="60"/>
        <v>1572.4578344376423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2.0526319999999995E-3</v>
      </c>
      <c r="G15" s="3">
        <f t="shared" ref="G15:AF15" si="61">G$3-F$3</f>
        <v>1.0526310000000001E-3</v>
      </c>
      <c r="H15" s="3">
        <f t="shared" si="61"/>
        <v>3.157895E-3</v>
      </c>
      <c r="I15" s="3">
        <f t="shared" si="61"/>
        <v>3.1578948947368398E-3</v>
      </c>
      <c r="J15" s="3">
        <f t="shared" si="61"/>
        <v>3.1578947368421113E-3</v>
      </c>
      <c r="K15" s="3">
        <f t="shared" si="61"/>
        <v>3.1578947368421095E-3</v>
      </c>
      <c r="L15" s="3">
        <f t="shared" si="61"/>
        <v>3.1578947368420991E-3</v>
      </c>
      <c r="M15" s="3">
        <f t="shared" si="61"/>
        <v>5.2631578947370111E-5</v>
      </c>
      <c r="N15" s="3">
        <f t="shared" si="61"/>
        <v>-8.5263157894736891E-3</v>
      </c>
      <c r="O15" s="3">
        <f t="shared" si="61"/>
        <v>2.7368421052631608E-3</v>
      </c>
      <c r="P15" s="3">
        <f t="shared" si="61"/>
        <v>4.0000000000000001E-3</v>
      </c>
      <c r="Q15" s="3">
        <f t="shared" si="61"/>
        <v>4.9999999999999975E-3</v>
      </c>
      <c r="R15" s="3">
        <f t="shared" si="61"/>
        <v>9.0000000000000045E-3</v>
      </c>
      <c r="S15" s="3">
        <f t="shared" si="61"/>
        <v>7.3999999999999996E-2</v>
      </c>
      <c r="T15" s="3">
        <f t="shared" si="61"/>
        <v>0.14655555555555561</v>
      </c>
      <c r="U15" s="3">
        <f t="shared" si="61"/>
        <v>0.31615959595959603</v>
      </c>
      <c r="V15" s="3">
        <f t="shared" si="61"/>
        <v>0.30909191919191925</v>
      </c>
      <c r="W15" s="3">
        <f t="shared" si="61"/>
        <v>0.61818282828282822</v>
      </c>
      <c r="X15" s="3">
        <f t="shared" si="61"/>
        <v>0.62121111111111094</v>
      </c>
      <c r="Y15" s="3">
        <f t="shared" si="61"/>
        <v>0.77475050505050502</v>
      </c>
      <c r="Z15" s="3">
        <f t="shared" si="61"/>
        <v>1.1373707070707075</v>
      </c>
      <c r="AA15" s="3">
        <f t="shared" si="61"/>
        <v>-0.45858383838383876</v>
      </c>
      <c r="AB15" s="46">
        <f t="shared" si="61"/>
        <v>0.22323131313131306</v>
      </c>
      <c r="AC15" s="47">
        <f t="shared" si="61"/>
        <v>0.28282828282828287</v>
      </c>
      <c r="AD15" s="47">
        <f t="shared" si="61"/>
        <v>0.20060707070707107</v>
      </c>
      <c r="AE15" s="47">
        <f t="shared" si="61"/>
        <v>0.88622121212121296</v>
      </c>
      <c r="AF15" s="48">
        <f t="shared" si="61"/>
        <v>0.8470060606060601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2.4693619126748816</v>
      </c>
      <c r="G16">
        <f>$A16*($C16*F$4)+($B16-$A16)*(F$17)-($B16/($C16*F$4))*(F17^2)</f>
        <v>3.109267790956169</v>
      </c>
      <c r="H16">
        <f t="shared" ref="H16:AF16" si="62">$A16*($C16*G$4)+($B16-$A16)*(G$17)-($B16/($C16*G$4))*(G17^2)</f>
        <v>3.8830882774496205</v>
      </c>
      <c r="I16">
        <f t="shared" si="62"/>
        <v>4.8179820794079058</v>
      </c>
      <c r="J16">
        <f t="shared" si="62"/>
        <v>5.9462444206589424</v>
      </c>
      <c r="K16">
        <f t="shared" si="62"/>
        <v>7.3061170240915496</v>
      </c>
      <c r="L16">
        <f t="shared" si="62"/>
        <v>8.9426529377753052</v>
      </c>
      <c r="M16">
        <f t="shared" si="62"/>
        <v>10.908602308580884</v>
      </c>
      <c r="N16">
        <f t="shared" si="62"/>
        <v>13.265262271837521</v>
      </c>
      <c r="O16">
        <f t="shared" si="62"/>
        <v>16.083202203797534</v>
      </c>
      <c r="P16">
        <f t="shared" si="62"/>
        <v>19.442732652341729</v>
      </c>
      <c r="Q16">
        <f t="shared" si="62"/>
        <v>23.433930727997929</v>
      </c>
      <c r="R16">
        <f t="shared" si="62"/>
        <v>28.155966291603956</v>
      </c>
      <c r="S16">
        <f t="shared" si="62"/>
        <v>33.715394307832973</v>
      </c>
      <c r="T16">
        <f t="shared" si="62"/>
        <v>40.222996498760125</v>
      </c>
      <c r="U16">
        <f t="shared" si="62"/>
        <v>47.788685020388549</v>
      </c>
      <c r="V16">
        <f t="shared" si="62"/>
        <v>56.513948793587261</v>
      </c>
      <c r="W16">
        <f t="shared" si="62"/>
        <v>66.481370550823542</v>
      </c>
      <c r="X16">
        <f t="shared" si="62"/>
        <v>77.740926607918638</v>
      </c>
      <c r="Y16">
        <f t="shared" si="62"/>
        <v>90.293170013990533</v>
      </c>
      <c r="Z16">
        <f t="shared" si="62"/>
        <v>104.07005505164599</v>
      </c>
      <c r="AA16">
        <f t="shared" si="62"/>
        <v>118.91511524644085</v>
      </c>
      <c r="AB16" s="43">
        <f t="shared" si="62"/>
        <v>134.5659004755519</v>
      </c>
      <c r="AC16" s="44">
        <f t="shared" si="62"/>
        <v>150.64280719371445</v>
      </c>
      <c r="AD16" s="44">
        <f t="shared" si="62"/>
        <v>166.64930285486543</v>
      </c>
      <c r="AE16" s="44">
        <f t="shared" si="62"/>
        <v>181.98848135468933</v>
      </c>
      <c r="AF16" s="45">
        <f t="shared" si="62"/>
        <v>195.999289166148</v>
      </c>
      <c r="AG16" s="45">
        <f t="shared" ref="AG16" si="63">$A16*($C16*AF$4)+($B16-$A16)*(AF$17)-($B16/($C16*AF$4))*(AF17^2)</f>
        <v>208.01229340919286</v>
      </c>
      <c r="AH16" s="45">
        <f t="shared" ref="AH16" si="64">$A16*($C16*AG$4)+($B16-$A16)*(AG$17)-($B16/($C16*AG$4))*(AG17^2)</f>
        <v>221.02129945217462</v>
      </c>
      <c r="AI16" s="45">
        <f t="shared" ref="AI16" si="65">$A16*($C16*AH$4)+($B16-$A16)*(AH$17)-($B16/($C16*AH$4))*(AH17^2)</f>
        <v>223.75397199311314</v>
      </c>
      <c r="AJ16" s="45">
        <f t="shared" ref="AJ16" si="66">$A16*($C16*AI$4)+($B16-$A16)*(AI$17)-($B16/($C16*AI$4))*(AI17^2)</f>
        <v>226.66712003701707</v>
      </c>
      <c r="AK16" s="45">
        <f t="shared" ref="AK16" si="67">$A16*($C16*AJ$4)+($B16-$A16)*(AJ$17)-($B16/($C16*AJ$4))*(AJ17^2)</f>
        <v>226.19961384556433</v>
      </c>
      <c r="AL16" s="45">
        <f t="shared" ref="AL16" si="68">$A16*($C16*AK$4)+($B16-$A16)*(AK$17)-($B16/($C16*AK$4))*(AK17^2)</f>
        <v>222.56375483090756</v>
      </c>
      <c r="AM16" s="45">
        <f t="shared" ref="AM16" si="69">$A16*($C16*AL$4)+($B16-$A16)*(AL$17)-($B16/($C16*AL$4))*(AL17^2)</f>
        <v>216.18112959890613</v>
      </c>
      <c r="AN16" s="69">
        <f t="shared" ref="AN16" si="70">$A16*($C16*AM$4)+($B16-$A16)*(AM$17)-($B16/($C16*AM$4))*(AM17^2)</f>
        <v>207.62153636603296</v>
      </c>
      <c r="AO16" s="45">
        <f t="shared" ref="AO16" si="71">$A16*($C16*AN$4)+($B16-$A16)*(AN$17)-($B16/($C16*AN$4))*(AN17^2)</f>
        <v>197.52749237486057</v>
      </c>
      <c r="AP16" s="45">
        <f t="shared" ref="AP16" si="72">$A16*($C16*AO$4)+($B16-$A16)*(AO$17)-($B16/($C16*AO$4))*(AO17^2)</f>
        <v>186.54011461482901</v>
      </c>
      <c r="AQ16" s="45">
        <f t="shared" ref="AQ16" si="73">$A16*($C16*AP$4)+($B16-$A16)*(AP$17)-($B16/($C16*AP$4))*(AP17^2)</f>
        <v>175.23915930336159</v>
      </c>
      <c r="AR16" s="45">
        <f t="shared" ref="AR16" si="74">$A16*($C16*AQ$4)+($B16-$A16)*(AQ$17)-($B16/($C16*AQ$4))*(AQ17^2)</f>
        <v>164.10414717815365</v>
      </c>
      <c r="AS16" s="45">
        <f t="shared" ref="AS16" si="75">$A16*($C16*AR$4)+($B16-$A16)*(AR$17)-($B16/($C16*AR$4))*(AR17^2)</f>
        <v>153.49734124100439</v>
      </c>
      <c r="AT16" s="45">
        <f t="shared" ref="AT16" si="76">$A16*($C16*AS$4)+($B16-$A16)*(AS$17)-($B16/($C16*AS$4))*(AS17^2)</f>
        <v>143.66482604274813</v>
      </c>
      <c r="AU16" s="45">
        <f t="shared" ref="AU16" si="77">$A16*($C16*AT$4)+($B16-$A16)*(AT$17)-($B16/($C16*AT$4))*(AT17^2)</f>
        <v>134.74980378076793</v>
      </c>
      <c r="AV16" s="45">
        <f t="shared" ref="AV16" si="78">$A16*($C16*AU$4)+($B16-$A16)*(AU$17)-($B16/($C16*AU$4))*(AU17^2)</f>
        <v>126.812164155819</v>
      </c>
      <c r="AW16" s="45">
        <f t="shared" ref="AW16" si="79">$A16*($C16*AV$4)+($B16-$A16)*(AV$17)-($B16/($C16*AV$4))*(AV17^2)</f>
        <v>119.84958314685741</v>
      </c>
      <c r="AX16" s="69">
        <f t="shared" ref="AX16" si="80">$A16*($C16*AW$4)+($B16-$A16)*(AW$17)-($B16/($C16*AW$4))*(AW17^2)</f>
        <v>113.81703650102145</v>
      </c>
      <c r="AY16" s="45">
        <f t="shared" ref="AY16" si="81">$A16*($C16*AX$4)+($B16-$A16)*(AX$17)-($B16/($C16*AX$4))*(AX17^2)</f>
        <v>108.64311537665196</v>
      </c>
      <c r="AZ16" s="45">
        <f t="shared" ref="AZ16" si="82">$A16*($C16*AY$4)+($B16-$A16)*(AY$17)-($B16/($C16*AY$4))*(AY17^2)</f>
        <v>104.24264586504557</v>
      </c>
      <c r="BA16" s="45">
        <f t="shared" ref="BA16" si="83">$A16*($C16*AZ$4)+($B16-$A16)*(AZ$17)-($B16/($C16*AZ$4))*(AZ17^2)</f>
        <v>100.52580399712497</v>
      </c>
      <c r="BB16" s="45">
        <f t="shared" ref="BB16" si="84">$A16*($C16*BA$4)+($B16-$A16)*(BA$17)-($B16/($C16*BA$4))*(BA17^2)</f>
        <v>97.404260790050557</v>
      </c>
      <c r="BC16" s="45">
        <f t="shared" ref="BC16" si="85">$A16*($C16*BB$4)+($B16-$A16)*(BB$17)-($B16/($C16*BB$4))*(BB17^2)</f>
        <v>94.794998762719842</v>
      </c>
      <c r="BD16" s="45">
        <f t="shared" ref="BD16" si="86">$A16*($C16*BC$4)+($B16-$A16)*(BC$17)-($B16/($C16*BC$4))*(BC17^2)</f>
        <v>92.622411943385714</v>
      </c>
      <c r="BE16" s="45">
        <f t="shared" ref="BE16" si="87">$A16*($C16*BD$4)+($B16-$A16)*(BD$17)-($B16/($C16*BD$4))*(BD17^2)</f>
        <v>90.819208371835884</v>
      </c>
      <c r="BF16" s="45">
        <f t="shared" ref="BF16" si="88">$A16*($C16*BE$4)+($B16-$A16)*(BE$17)-($B16/($C16*BE$4))*(BE17^2)</f>
        <v>89.326522871829184</v>
      </c>
      <c r="BG16" s="45">
        <f t="shared" ref="BG16" si="89">$A16*($C16*BF$4)+($B16-$A16)*(BF$17)-($B16/($C16*BF$4))*(BF17^2)</f>
        <v>88.093542823415646</v>
      </c>
      <c r="BH16" s="69">
        <f t="shared" ref="BH16" si="90">$A16*($C16*BG$4)+($B16-$A16)*(BG$17)-($B16/($C16*BG$4))*(BG17^2)</f>
        <v>87.076861340753339</v>
      </c>
    </row>
    <row r="17" spans="1:62" ht="15.75" thickBot="1" x14ac:dyDescent="0.3">
      <c r="A17" s="13" t="s">
        <v>68</v>
      </c>
      <c r="B17" s="65">
        <f>AN17</f>
        <v>3365.3764156734401</v>
      </c>
      <c r="C17" s="74">
        <f>AN17/$AN$4</f>
        <v>0.10054636103933925</v>
      </c>
      <c r="D17" s="4" t="s">
        <v>8</v>
      </c>
      <c r="F17" s="6">
        <f>E$3+F16</f>
        <v>2.4732040176748815</v>
      </c>
      <c r="G17" s="6">
        <f>F17+G16</f>
        <v>5.5824718086310501</v>
      </c>
      <c r="H17" s="6">
        <f t="shared" ref="H17:AF17" si="91">G17+H16</f>
        <v>9.4655600860806715</v>
      </c>
      <c r="I17" s="6">
        <f t="shared" si="91"/>
        <v>14.283542165488576</v>
      </c>
      <c r="J17" s="6">
        <f t="shared" si="91"/>
        <v>20.229786586147519</v>
      </c>
      <c r="K17" s="6">
        <f t="shared" si="91"/>
        <v>27.535903610239068</v>
      </c>
      <c r="L17" s="6">
        <f t="shared" si="91"/>
        <v>36.478556548014375</v>
      </c>
      <c r="M17" s="6">
        <f t="shared" si="91"/>
        <v>47.387158856595256</v>
      </c>
      <c r="N17" s="6">
        <f t="shared" si="91"/>
        <v>60.652421128432778</v>
      </c>
      <c r="O17" s="6">
        <f t="shared" si="91"/>
        <v>76.735623332230318</v>
      </c>
      <c r="P17" s="6">
        <f t="shared" si="91"/>
        <v>96.17835598457205</v>
      </c>
      <c r="Q17" s="6">
        <f t="shared" si="91"/>
        <v>119.61228671256998</v>
      </c>
      <c r="R17" s="6">
        <f t="shared" si="91"/>
        <v>147.76825300417394</v>
      </c>
      <c r="S17" s="6">
        <f t="shared" si="91"/>
        <v>181.48364731200692</v>
      </c>
      <c r="T17" s="6">
        <f t="shared" si="91"/>
        <v>221.70664381076705</v>
      </c>
      <c r="U17" s="6">
        <f t="shared" si="91"/>
        <v>269.49532883115558</v>
      </c>
      <c r="V17" s="6">
        <f t="shared" si="91"/>
        <v>326.00927762474282</v>
      </c>
      <c r="W17" s="6">
        <f t="shared" si="91"/>
        <v>392.49064817556638</v>
      </c>
      <c r="X17" s="6">
        <f t="shared" si="91"/>
        <v>470.23157478348503</v>
      </c>
      <c r="Y17" s="6">
        <f t="shared" si="91"/>
        <v>560.52474479747559</v>
      </c>
      <c r="Z17" s="6">
        <f t="shared" si="91"/>
        <v>664.59479984912161</v>
      </c>
      <c r="AA17" s="6">
        <f t="shared" si="91"/>
        <v>783.50991509556252</v>
      </c>
      <c r="AB17" s="49">
        <f t="shared" si="91"/>
        <v>918.07581557111439</v>
      </c>
      <c r="AC17" s="50">
        <f t="shared" si="91"/>
        <v>1068.7186227648288</v>
      </c>
      <c r="AD17" s="50">
        <f t="shared" si="91"/>
        <v>1235.3679256196942</v>
      </c>
      <c r="AE17" s="50">
        <f t="shared" si="91"/>
        <v>1417.3564069743836</v>
      </c>
      <c r="AF17" s="51">
        <f t="shared" si="91"/>
        <v>1613.3556961405316</v>
      </c>
      <c r="AG17" s="51">
        <f t="shared" ref="AG17" si="92">AF17+AG16</f>
        <v>1821.3679895497244</v>
      </c>
      <c r="AH17" s="51">
        <f t="shared" ref="AH17" si="93">AG17+AH16</f>
        <v>2042.389289001899</v>
      </c>
      <c r="AI17" s="51">
        <f t="shared" ref="AI17" si="94">AH17+AI16</f>
        <v>2266.143260995012</v>
      </c>
      <c r="AJ17" s="51">
        <f t="shared" ref="AJ17" si="95">AI17+AJ16</f>
        <v>2492.810381032029</v>
      </c>
      <c r="AK17" s="51">
        <f t="shared" ref="AK17" si="96">AJ17+AK16</f>
        <v>2719.0099948775933</v>
      </c>
      <c r="AL17" s="51">
        <f t="shared" ref="AL17" si="97">AK17+AL16</f>
        <v>2941.5737497085011</v>
      </c>
      <c r="AM17" s="51">
        <f t="shared" ref="AM17" si="98">AL17+AM16</f>
        <v>3157.754879307407</v>
      </c>
      <c r="AN17" s="70">
        <f t="shared" ref="AN17" si="99">AM17+AN16</f>
        <v>3365.3764156734401</v>
      </c>
      <c r="AO17" s="51">
        <f t="shared" ref="AO17" si="100">AN17+AO16</f>
        <v>3562.9039080483008</v>
      </c>
      <c r="AP17" s="51">
        <f t="shared" ref="AP17" si="101">AO17+AP16</f>
        <v>3749.4440226631295</v>
      </c>
      <c r="AQ17" s="51">
        <f t="shared" ref="AQ17" si="102">AP17+AQ16</f>
        <v>3924.6831819664912</v>
      </c>
      <c r="AR17" s="51">
        <f t="shared" ref="AR17" si="103">AQ17+AR16</f>
        <v>4088.7873291446449</v>
      </c>
      <c r="AS17" s="51">
        <f t="shared" ref="AS17" si="104">AR17+AS16</f>
        <v>4242.2846703856494</v>
      </c>
      <c r="AT17" s="51">
        <f t="shared" ref="AT17" si="105">AS17+AT16</f>
        <v>4385.9494964283977</v>
      </c>
      <c r="AU17" s="51">
        <f t="shared" ref="AU17" si="106">AT17+AU16</f>
        <v>4520.6993002091658</v>
      </c>
      <c r="AV17" s="51">
        <f t="shared" ref="AV17" si="107">AU17+AV16</f>
        <v>4647.5114643649849</v>
      </c>
      <c r="AW17" s="51">
        <f t="shared" ref="AW17" si="108">AV17+AW16</f>
        <v>4767.3610475118421</v>
      </c>
      <c r="AX17" s="70">
        <f t="shared" ref="AX17" si="109">AW17+AX16</f>
        <v>4881.1780840128631</v>
      </c>
      <c r="AY17" s="51">
        <f t="shared" ref="AY17" si="110">AX17+AY16</f>
        <v>4989.8211993895147</v>
      </c>
      <c r="AZ17" s="51">
        <f t="shared" ref="AZ17" si="111">AY17+AZ16</f>
        <v>5094.06384525456</v>
      </c>
      <c r="BA17" s="51">
        <f t="shared" ref="BA17" si="112">AZ17+BA16</f>
        <v>5194.5896492516849</v>
      </c>
      <c r="BB17" s="51">
        <f t="shared" ref="BB17" si="113">BA17+BB16</f>
        <v>5291.9939100417359</v>
      </c>
      <c r="BC17" s="51">
        <f t="shared" ref="BC17" si="114">BB17+BC16</f>
        <v>5386.7889088044558</v>
      </c>
      <c r="BD17" s="51">
        <f t="shared" ref="BD17" si="115">BC17+BD16</f>
        <v>5479.4113207478413</v>
      </c>
      <c r="BE17" s="51">
        <f t="shared" ref="BE17" si="116">BD17+BE16</f>
        <v>5570.2305291196772</v>
      </c>
      <c r="BF17" s="51">
        <f t="shared" ref="BF17" si="117">BE17+BF16</f>
        <v>5659.5570519915063</v>
      </c>
      <c r="BG17" s="51">
        <f t="shared" ref="BG17" si="118">BF17+BG16</f>
        <v>5747.6505948149224</v>
      </c>
      <c r="BH17" s="70">
        <f t="shared" ref="BH17" si="119">BG17+BH16</f>
        <v>5834.727456155676</v>
      </c>
    </row>
    <row r="18" spans="1:62" ht="15.75" thickBot="1" x14ac:dyDescent="0.3">
      <c r="A18" s="13" t="s">
        <v>69</v>
      </c>
      <c r="B18" s="17">
        <f>AX17</f>
        <v>4881.1780840128631</v>
      </c>
      <c r="C18" s="73">
        <f>AX17/$AX$4</f>
        <v>0.1238359938192988</v>
      </c>
      <c r="D18" s="4" t="s">
        <v>9</v>
      </c>
      <c r="E18" s="5">
        <f>SUM(F18:AF18)</f>
        <v>10110332.656613771</v>
      </c>
      <c r="F18">
        <f>(F3-F17)^2</f>
        <v>6.0876150865044005</v>
      </c>
      <c r="G18">
        <f t="shared" ref="G18:AF18" si="120">(G3-G17)^2</f>
        <v>31.08647278807419</v>
      </c>
      <c r="H18">
        <f t="shared" si="120"/>
        <v>89.405625911319532</v>
      </c>
      <c r="I18">
        <f>(I3-I17)^2</f>
        <v>203.64086295457341</v>
      </c>
      <c r="J18">
        <f t="shared" si="120"/>
        <v>408.58014619153016</v>
      </c>
      <c r="K18">
        <f t="shared" si="120"/>
        <v>757.14812295250351</v>
      </c>
      <c r="L18">
        <f t="shared" si="120"/>
        <v>1329.0267904297514</v>
      </c>
      <c r="M18">
        <f t="shared" si="120"/>
        <v>2243.3834870408409</v>
      </c>
      <c r="N18">
        <f t="shared" si="120"/>
        <v>3676.9862020599257</v>
      </c>
      <c r="O18">
        <f t="shared" si="120"/>
        <v>5885.747165992635</v>
      </c>
      <c r="P18">
        <f t="shared" si="120"/>
        <v>9246.237109943715</v>
      </c>
      <c r="Q18">
        <f t="shared" si="120"/>
        <v>14300.879969700993</v>
      </c>
      <c r="R18">
        <f t="shared" si="120"/>
        <v>21825.11404319527</v>
      </c>
      <c r="S18">
        <f t="shared" si="120"/>
        <v>32896.762687554896</v>
      </c>
      <c r="T18">
        <f t="shared" si="120"/>
        <v>49040.584489417466</v>
      </c>
      <c r="U18">
        <f t="shared" si="120"/>
        <v>72319.909994516493</v>
      </c>
      <c r="V18">
        <f t="shared" si="120"/>
        <v>105708.52236480649</v>
      </c>
      <c r="W18">
        <f t="shared" si="120"/>
        <v>152874.47684186714</v>
      </c>
      <c r="X18">
        <f t="shared" si="120"/>
        <v>219128.25825600483</v>
      </c>
      <c r="Y18">
        <f t="shared" si="120"/>
        <v>310950.98635608744</v>
      </c>
      <c r="Z18">
        <f t="shared" si="120"/>
        <v>436342.78684858797</v>
      </c>
      <c r="AA18">
        <f t="shared" si="120"/>
        <v>608300.43974370172</v>
      </c>
      <c r="AB18" s="43">
        <f t="shared" si="120"/>
        <v>835905.80801295815</v>
      </c>
      <c r="AC18" s="44">
        <f t="shared" si="120"/>
        <v>1133455.8272396512</v>
      </c>
      <c r="AD18" s="44">
        <f t="shared" si="120"/>
        <v>1515576.4833011937</v>
      </c>
      <c r="AE18" s="44">
        <f t="shared" si="120"/>
        <v>1994279.9767467212</v>
      </c>
      <c r="AF18" s="45">
        <f t="shared" si="120"/>
        <v>2583548.5101164551</v>
      </c>
    </row>
    <row r="19" spans="1:62" ht="15.75" thickBot="1" x14ac:dyDescent="0.3">
      <c r="A19" s="13" t="s">
        <v>70</v>
      </c>
      <c r="B19" s="66">
        <f>BH17</f>
        <v>5834.727456155676</v>
      </c>
      <c r="C19" s="75">
        <f>BH17/$BH$4</f>
        <v>0.12862573495094276</v>
      </c>
      <c r="D19" s="4" t="s">
        <v>10</v>
      </c>
      <c r="E19" s="5">
        <f>SUM(F19:AF19)</f>
        <v>10747.798459070495</v>
      </c>
      <c r="F19">
        <f>SQRT(F18)</f>
        <v>2.4673092806748813</v>
      </c>
      <c r="G19">
        <f t="shared" ref="G19:AF19" si="121">SQRT(G18)</f>
        <v>5.5755244406310505</v>
      </c>
      <c r="H19">
        <f t="shared" si="121"/>
        <v>9.4554548230806716</v>
      </c>
      <c r="I19">
        <f t="shared" si="121"/>
        <v>14.270279007593839</v>
      </c>
      <c r="J19">
        <f t="shared" si="121"/>
        <v>20.21336553351594</v>
      </c>
      <c r="K19">
        <f t="shared" si="121"/>
        <v>27.516324662870648</v>
      </c>
      <c r="L19">
        <f t="shared" si="121"/>
        <v>36.455819705909114</v>
      </c>
      <c r="M19">
        <f t="shared" si="121"/>
        <v>47.364369382911043</v>
      </c>
      <c r="N19">
        <f t="shared" si="121"/>
        <v>60.638157970538039</v>
      </c>
      <c r="O19">
        <f t="shared" si="121"/>
        <v>76.718623332230322</v>
      </c>
      <c r="P19">
        <f t="shared" si="121"/>
        <v>96.15735598457205</v>
      </c>
      <c r="Q19">
        <f t="shared" si="121"/>
        <v>119.58628671256999</v>
      </c>
      <c r="R19">
        <f t="shared" si="121"/>
        <v>147.73325300417395</v>
      </c>
      <c r="S19">
        <f t="shared" si="121"/>
        <v>181.37464731200691</v>
      </c>
      <c r="T19">
        <f t="shared" si="121"/>
        <v>221.45108825521149</v>
      </c>
      <c r="U19">
        <f t="shared" si="121"/>
        <v>268.92361367964043</v>
      </c>
      <c r="V19">
        <f t="shared" si="121"/>
        <v>325.12847055403574</v>
      </c>
      <c r="W19">
        <f t="shared" si="121"/>
        <v>390.99165827657646</v>
      </c>
      <c r="X19">
        <f t="shared" si="121"/>
        <v>468.111373773384</v>
      </c>
      <c r="Y19">
        <f t="shared" si="121"/>
        <v>557.62979328232404</v>
      </c>
      <c r="Z19">
        <f t="shared" si="121"/>
        <v>660.56247762689941</v>
      </c>
      <c r="AA19">
        <f t="shared" si="121"/>
        <v>779.9361767117241</v>
      </c>
      <c r="AB19" s="43">
        <f t="shared" si="121"/>
        <v>914.27884587414474</v>
      </c>
      <c r="AC19" s="44">
        <f t="shared" si="121"/>
        <v>1064.6388247850307</v>
      </c>
      <c r="AD19" s="44">
        <f t="shared" si="121"/>
        <v>1231.0875205691891</v>
      </c>
      <c r="AE19" s="44">
        <f t="shared" si="121"/>
        <v>1412.1897807117573</v>
      </c>
      <c r="AF19" s="45">
        <f t="shared" si="121"/>
        <v>1607.3420638172993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2.0526319999999995E-3</v>
      </c>
      <c r="G23" s="3">
        <f t="shared" ref="G23:AF23" si="122">G$3-F$3</f>
        <v>1.0526310000000001E-3</v>
      </c>
      <c r="H23" s="3">
        <f t="shared" si="122"/>
        <v>3.157895E-3</v>
      </c>
      <c r="I23" s="3">
        <f t="shared" si="122"/>
        <v>3.1578948947368398E-3</v>
      </c>
      <c r="J23" s="3">
        <f t="shared" si="122"/>
        <v>3.1578947368421113E-3</v>
      </c>
      <c r="K23" s="3">
        <f t="shared" si="122"/>
        <v>3.1578947368421095E-3</v>
      </c>
      <c r="L23" s="3">
        <f t="shared" si="122"/>
        <v>3.1578947368420991E-3</v>
      </c>
      <c r="M23" s="3">
        <f t="shared" si="122"/>
        <v>5.2631578947370111E-5</v>
      </c>
      <c r="N23" s="3">
        <f t="shared" si="122"/>
        <v>-8.5263157894736891E-3</v>
      </c>
      <c r="O23" s="3">
        <f t="shared" si="122"/>
        <v>2.7368421052631608E-3</v>
      </c>
      <c r="P23" s="3">
        <f t="shared" si="122"/>
        <v>4.0000000000000001E-3</v>
      </c>
      <c r="Q23" s="3">
        <f t="shared" si="122"/>
        <v>4.9999999999999975E-3</v>
      </c>
      <c r="R23" s="3">
        <f t="shared" si="122"/>
        <v>9.0000000000000045E-3</v>
      </c>
      <c r="S23" s="3">
        <f t="shared" si="122"/>
        <v>7.3999999999999996E-2</v>
      </c>
      <c r="T23" s="3">
        <f t="shared" si="122"/>
        <v>0.14655555555555561</v>
      </c>
      <c r="U23" s="3">
        <f t="shared" si="122"/>
        <v>0.31615959595959603</v>
      </c>
      <c r="V23" s="3">
        <f t="shared" si="122"/>
        <v>0.30909191919191925</v>
      </c>
      <c r="W23" s="3">
        <f t="shared" si="122"/>
        <v>0.61818282828282822</v>
      </c>
      <c r="X23" s="3">
        <f t="shared" si="122"/>
        <v>0.62121111111111094</v>
      </c>
      <c r="Y23" s="3">
        <f t="shared" si="122"/>
        <v>0.77475050505050502</v>
      </c>
      <c r="Z23" s="3">
        <f t="shared" si="122"/>
        <v>1.1373707070707075</v>
      </c>
      <c r="AA23" s="3">
        <f t="shared" si="122"/>
        <v>-0.45858383838383876</v>
      </c>
      <c r="AB23" s="46">
        <f t="shared" si="122"/>
        <v>0.22323131313131306</v>
      </c>
      <c r="AC23" s="47">
        <f t="shared" si="122"/>
        <v>0.28282828282828287</v>
      </c>
      <c r="AD23" s="47">
        <f t="shared" si="122"/>
        <v>0.20060707070707107</v>
      </c>
      <c r="AE23" s="47">
        <f t="shared" si="122"/>
        <v>0.88622121212121296</v>
      </c>
      <c r="AF23" s="48">
        <f t="shared" si="122"/>
        <v>0.8470060606060601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1.7941762423745311</v>
      </c>
      <c r="G24">
        <f>$A24*($C24/($C24+F5))*F$4+($B24-$A24)*(F$25)-($B24/(($C24/($C24+F5))*F$4)*(F$25^2))</f>
        <v>2.3836739914294016</v>
      </c>
      <c r="H24">
        <f t="shared" ref="H24:AF24" si="123">$A24*($C24/($C24+G5))*G$4+($B24-$A24)*(G$25)-($B24/(($C24/($C24+G5))*G$4)*(G$25^2))</f>
        <v>3.1163236149764182</v>
      </c>
      <c r="I24">
        <f t="shared" si="123"/>
        <v>4.0228485591290655</v>
      </c>
      <c r="J24">
        <f t="shared" si="123"/>
        <v>5.139837051434621</v>
      </c>
      <c r="K24">
        <f t="shared" si="123"/>
        <v>6.5106108407442491</v>
      </c>
      <c r="L24">
        <f t="shared" si="123"/>
        <v>8.1861159974030535</v>
      </c>
      <c r="M24">
        <f t="shared" si="123"/>
        <v>10.225781247680178</v>
      </c>
      <c r="N24">
        <f t="shared" si="123"/>
        <v>12.698260722105463</v>
      </c>
      <c r="O24">
        <f t="shared" si="123"/>
        <v>15.681941048169033</v>
      </c>
      <c r="P24">
        <f t="shared" si="123"/>
        <v>19.265047161416501</v>
      </c>
      <c r="Q24">
        <f t="shared" si="123"/>
        <v>23.545128336679095</v>
      </c>
      <c r="R24">
        <f t="shared" si="123"/>
        <v>28.627649710331283</v>
      </c>
      <c r="S24">
        <f t="shared" si="123"/>
        <v>34.62336306539725</v>
      </c>
      <c r="T24">
        <f t="shared" si="123"/>
        <v>41.644097766766798</v>
      </c>
      <c r="U24">
        <f t="shared" si="123"/>
        <v>49.796619560555179</v>
      </c>
      <c r="V24">
        <f t="shared" si="123"/>
        <v>59.174280124789171</v>
      </c>
      <c r="W24">
        <f t="shared" si="123"/>
        <v>69.846357777238595</v>
      </c>
      <c r="X24">
        <f t="shared" si="123"/>
        <v>81.845302438535256</v>
      </c>
      <c r="Y24">
        <f t="shared" si="123"/>
        <v>95.152564761980713</v>
      </c>
      <c r="Z24">
        <f t="shared" si="123"/>
        <v>109.68429590929082</v>
      </c>
      <c r="AA24">
        <f t="shared" si="123"/>
        <v>125.2788796751496</v>
      </c>
      <c r="AB24" s="43">
        <f t="shared" si="123"/>
        <v>141.68885562627111</v>
      </c>
      <c r="AC24" s="44">
        <f t="shared" si="123"/>
        <v>158.58008799489625</v>
      </c>
      <c r="AD24" s="44">
        <f t="shared" si="123"/>
        <v>175.54076944174395</v>
      </c>
      <c r="AE24" s="44">
        <f t="shared" si="123"/>
        <v>192.10180913500247</v>
      </c>
      <c r="AF24" s="45">
        <f t="shared" si="123"/>
        <v>207.76830217775301</v>
      </c>
      <c r="AG24" s="45">
        <f t="shared" ref="AG24" si="124">$A24*($C24/($C24+AF5))*AF$4+($B24-$A24)*(AF$25)-($B24/(($C24/($C24+AF5))*AF$4)*(AF$25^2))</f>
        <v>222.05936473625985</v>
      </c>
      <c r="AH24" s="45">
        <f t="shared" ref="AH24" si="125">$A24*($C24/($C24+AG5))*AG$4+($B24-$A24)*(AG$25)-($B24/(($C24/($C24+AG5))*AG$4)*(AG$25^2))</f>
        <v>238.98764232968094</v>
      </c>
      <c r="AI24" s="45">
        <f t="shared" ref="AI24" si="126">$A24*($C24/($C24+AH5))*AH$4+($B24-$A24)*(AH$25)-($B24/(($C24/($C24+AH5))*AH$4)*(AH$25^2))</f>
        <v>244.87024295527368</v>
      </c>
      <c r="AJ24" s="45">
        <f t="shared" ref="AJ24" si="127">$A24*($C24/($C24+AI5))*AI$4+($B24-$A24)*(AI$25)-($B24/(($C24/($C24+AI5))*AI$4)*(AI$25^2))</f>
        <v>252.83905183848475</v>
      </c>
      <c r="AK24" s="45">
        <f t="shared" ref="AK24" si="128">$A24*($C24/($C24+AJ5))*AJ$4+($B24-$A24)*(AJ$25)-($B24/(($C24/($C24+AJ5))*AJ$4)*(AJ$25^2))</f>
        <v>258.42675926678049</v>
      </c>
      <c r="AL24" s="45">
        <f t="shared" ref="AL24" si="129">$A24*($C24/($C24+AK5))*AK$4+($B24-$A24)*(AK$25)-($B24/(($C24/($C24+AK5))*AK$4)*(AK$25^2))</f>
        <v>261.71223519191625</v>
      </c>
      <c r="AM24" s="45">
        <f t="shared" ref="AM24" si="130">$A24*($C24/($C24+AL5))*AL$4+($B24-$A24)*(AL$25)-($B24/(($C24/($C24+AL5))*AL$4)*(AL$25^2))</f>
        <v>262.89021565409786</v>
      </c>
      <c r="AN24" s="69">
        <f t="shared" ref="AN24" si="131">$A24*($C24/($C24+AM5))*AM$4+($B24-$A24)*(AM$25)-($B24/(($C24/($C24+AM5))*AM$4)*(AM$25^2))</f>
        <v>262.24043301617337</v>
      </c>
      <c r="AO24" s="45">
        <f t="shared" ref="AO24" si="132">$A24*($C24/($C24+AN5))*AN$4+($B24-$A24)*(AN$25)-($B24/(($C24/($C24+AN5))*AN$4)*(AN$25^2))</f>
        <v>260.09184127551248</v>
      </c>
      <c r="AP24" s="45">
        <f t="shared" ref="AP24" si="133">$A24*($C24/($C24+AO5))*AO$4+($B24-$A24)*(AO$25)-($B24/(($C24/($C24+AO5))*AO$4)*(AO$25^2))</f>
        <v>256.78798786388097</v>
      </c>
      <c r="AQ24" s="45">
        <f t="shared" ref="AQ24" si="134">$A24*($C24/($C24+AP5))*AP$4+($B24-$A24)*(AP$25)-($B24/(($C24/($C24+AP5))*AP$4)*(AP$25^2))</f>
        <v>252.65812107728846</v>
      </c>
      <c r="AR24" s="45">
        <f t="shared" ref="AR24" si="135">$A24*($C24/($C24+AQ5))*AQ$4+($B24-$A24)*(AQ$25)-($B24/(($C24/($C24+AQ5))*AQ$4)*(AQ$25^2))</f>
        <v>247.9965262645411</v>
      </c>
      <c r="AS24" s="45">
        <f t="shared" ref="AS24" si="136">$A24*($C24/($C24+AR5))*AR$4+($B24-$A24)*(AR$25)-($B24/(($C24/($C24+AR5))*AR$4)*(AR$25^2))</f>
        <v>243.05055305454277</v>
      </c>
      <c r="AT24" s="45">
        <f t="shared" ref="AT24" si="137">$A24*($C24/($C24+AS5))*AS$4+($B24-$A24)*(AS$25)-($B24/(($C24/($C24+AS5))*AS$4)*(AS$25^2))</f>
        <v>238.0162960924381</v>
      </c>
      <c r="AU24" s="45">
        <f t="shared" ref="AU24" si="138">$A24*($C24/($C24+AT5))*AT$4+($B24-$A24)*(AT$25)-($B24/(($C24/($C24+AT5))*AT$4)*(AT$25^2))</f>
        <v>233.04008412625569</v>
      </c>
      <c r="AV24" s="45">
        <f t="shared" ref="AV24" si="139">$A24*($C24/($C24+AU5))*AU$4+($B24-$A24)*(AU$25)-($B24/(($C24/($C24+AU5))*AU$4)*(AU$25^2))</f>
        <v>228.22373793084046</v>
      </c>
      <c r="AW24" s="45">
        <f t="shared" ref="AW24" si="140">$A24*($C24/($C24+AV5))*AV$4+($B24-$A24)*(AV$25)-($B24/(($C24/($C24+AV5))*AV$4)*(AV$25^2))</f>
        <v>223.63177783296646</v>
      </c>
      <c r="AX24" s="69">
        <f t="shared" ref="AX24" si="141">$A24*($C24/($C24+AW5))*AW$4+($B24-$A24)*(AW$25)-($B24/(($C24/($C24+AW5))*AW$4)*(AW$25^2))</f>
        <v>219.29918469888275</v>
      </c>
      <c r="AY24" s="45">
        <f t="shared" ref="AY24" si="142">$A24*($C24/($C24+AX5))*AX$4+($B24-$A24)*(AX$25)-($B24/(($C24/($C24+AX5))*AX$4)*(AX$25^2))</f>
        <v>215.23878062820017</v>
      </c>
      <c r="AZ24" s="45">
        <f t="shared" ref="AZ24" si="143">$A24*($C24/($C24+AY5))*AY$4+($B24-$A24)*(AY$25)-($B24/(($C24/($C24+AY5))*AY$4)*(AY$25^2))</f>
        <v>211.44769984825848</v>
      </c>
      <c r="BA24" s="45">
        <f t="shared" ref="BA24" si="144">$A24*($C24/($C24+AZ5))*AZ$4+($B24-$A24)*(AZ$25)-($B24/(($C24/($C24+AZ5))*AZ$4)*(AZ$25^2))</f>
        <v>207.91272592396922</v>
      </c>
      <c r="BB24" s="45">
        <f t="shared" ref="BB24" si="145">$A24*($C24/($C24+BA5))*BA$4+($B24-$A24)*(BA$25)-($B24/(($C24/($C24+BA5))*BA$4)*(BA$25^2))</f>
        <v>204.61447556843564</v>
      </c>
      <c r="BC24" s="45">
        <f t="shared" ref="BC24" si="146">$A24*($C24/($C24+BB5))*BB$4+($B24-$A24)*(BB$25)-($B24/(($C24/($C24+BB5))*BB$4)*(BB$25^2))</f>
        <v>201.53052849931851</v>
      </c>
      <c r="BD24" s="45">
        <f t="shared" ref="BD24" si="147">$A24*($C24/($C24+BC5))*BC$4+($B24-$A24)*(BC$25)-($B24/(($C24/($C24+BC5))*BC$4)*(BC$25^2))</f>
        <v>198.63765954138012</v>
      </c>
      <c r="BE24" s="45">
        <f t="shared" ref="BE24" si="148">$A24*($C24/($C24+BD5))*BD$4+($B24-$A24)*(BD$25)-($B24/(($C24/($C24+BD5))*BD$4)*(BD$25^2))</f>
        <v>195.91334488998905</v>
      </c>
      <c r="BF24" s="45">
        <f t="shared" ref="BF24" si="149">$A24*($C24/($C24+BE5))*BE$4+($B24-$A24)*(BE$25)-($B24/(($C24/($C24+BE5))*BE$4)*(BE$25^2))</f>
        <v>193.33670610563127</v>
      </c>
      <c r="BG24" s="45">
        <f t="shared" ref="BG24" si="150">$A24*($C24/($C24+BF5))*BF$4+($B24-$A24)*(BF$25)-($B24/(($C24/($C24+BF5))*BF$4)*(BF$25^2))</f>
        <v>190.88903503375991</v>
      </c>
      <c r="BH24" s="69">
        <f t="shared" ref="BH24" si="151">$A24*($C24/($C24+BG5))*BG$4+($B24-$A24)*(BG$25)-($B24/(($C24/($C24+BG5))*BG$4)*(BG$25^2))</f>
        <v>188.55401817789948</v>
      </c>
    </row>
    <row r="25" spans="1:62" ht="15.75" thickBot="1" x14ac:dyDescent="0.3">
      <c r="A25" s="13" t="s">
        <v>68</v>
      </c>
      <c r="B25" s="65">
        <f>AN25</f>
        <v>3687.9527670729103</v>
      </c>
      <c r="C25" s="74">
        <f>AN25/$AN$4</f>
        <v>0.1101838797844968</v>
      </c>
      <c r="D25" s="4" t="s">
        <v>8</v>
      </c>
      <c r="F25" s="6">
        <f>E$3+F24</f>
        <v>1.798018347374531</v>
      </c>
      <c r="G25" s="6">
        <f>F$25+G24</f>
        <v>4.1816923388039324</v>
      </c>
      <c r="H25" s="6">
        <f t="shared" ref="H25:BH25" si="152">G$25+H24</f>
        <v>7.2980159537803502</v>
      </c>
      <c r="I25" s="6">
        <f t="shared" si="152"/>
        <v>11.320864512909417</v>
      </c>
      <c r="J25" s="6">
        <f t="shared" si="152"/>
        <v>16.460701564344038</v>
      </c>
      <c r="K25" s="6">
        <f t="shared" si="152"/>
        <v>22.971312405088288</v>
      </c>
      <c r="L25" s="6">
        <f t="shared" si="152"/>
        <v>31.157428402491341</v>
      </c>
      <c r="M25" s="6">
        <f t="shared" si="152"/>
        <v>41.383209650171523</v>
      </c>
      <c r="N25" s="6">
        <f t="shared" si="152"/>
        <v>54.081470372276982</v>
      </c>
      <c r="O25" s="6">
        <f t="shared" si="152"/>
        <v>69.763411420446019</v>
      </c>
      <c r="P25" s="6">
        <f t="shared" si="152"/>
        <v>89.028458581862523</v>
      </c>
      <c r="Q25" s="6">
        <f t="shared" si="152"/>
        <v>112.57358691854162</v>
      </c>
      <c r="R25" s="6">
        <f t="shared" si="152"/>
        <v>141.20123662887289</v>
      </c>
      <c r="S25" s="6">
        <f t="shared" si="152"/>
        <v>175.82459969427015</v>
      </c>
      <c r="T25" s="6">
        <f t="shared" si="152"/>
        <v>217.46869746103695</v>
      </c>
      <c r="U25" s="6">
        <f t="shared" si="152"/>
        <v>267.26531702159213</v>
      </c>
      <c r="V25" s="6">
        <f t="shared" si="152"/>
        <v>326.43959714638129</v>
      </c>
      <c r="W25" s="6">
        <f t="shared" si="152"/>
        <v>396.2859549236199</v>
      </c>
      <c r="X25" s="6">
        <f t="shared" si="152"/>
        <v>478.13125736215517</v>
      </c>
      <c r="Y25" s="6">
        <f t="shared" si="152"/>
        <v>573.2838221241359</v>
      </c>
      <c r="Z25" s="6">
        <f t="shared" si="152"/>
        <v>682.96811803342666</v>
      </c>
      <c r="AA25" s="6">
        <f t="shared" si="152"/>
        <v>808.24699770857626</v>
      </c>
      <c r="AB25" s="6">
        <f t="shared" si="152"/>
        <v>949.93585333484737</v>
      </c>
      <c r="AC25" s="6">
        <f t="shared" si="152"/>
        <v>1108.5159413297436</v>
      </c>
      <c r="AD25" s="6">
        <f t="shared" si="152"/>
        <v>1284.0567107714876</v>
      </c>
      <c r="AE25" s="6">
        <f t="shared" si="152"/>
        <v>1476.15851990649</v>
      </c>
      <c r="AF25" s="6">
        <f t="shared" si="152"/>
        <v>1683.926822084243</v>
      </c>
      <c r="AG25" s="6">
        <f t="shared" si="152"/>
        <v>1905.9861868205028</v>
      </c>
      <c r="AH25" s="6">
        <f t="shared" si="152"/>
        <v>2144.9738291501835</v>
      </c>
      <c r="AI25" s="6">
        <f t="shared" si="152"/>
        <v>2389.8440721054571</v>
      </c>
      <c r="AJ25" s="6">
        <f t="shared" si="152"/>
        <v>2642.6831239439421</v>
      </c>
      <c r="AK25" s="6">
        <f t="shared" si="152"/>
        <v>2901.1098832107227</v>
      </c>
      <c r="AL25" s="6">
        <f t="shared" si="152"/>
        <v>3162.8221184026388</v>
      </c>
      <c r="AM25" s="6">
        <f t="shared" si="152"/>
        <v>3425.7123340567368</v>
      </c>
      <c r="AN25" s="71">
        <f t="shared" si="152"/>
        <v>3687.9527670729103</v>
      </c>
      <c r="AO25" s="6">
        <f t="shared" si="152"/>
        <v>3948.044608348423</v>
      </c>
      <c r="AP25" s="6">
        <f t="shared" si="152"/>
        <v>4204.8325962123035</v>
      </c>
      <c r="AQ25" s="6">
        <f t="shared" si="152"/>
        <v>4457.4907172895919</v>
      </c>
      <c r="AR25" s="6">
        <f t="shared" si="152"/>
        <v>4705.4872435541329</v>
      </c>
      <c r="AS25" s="6">
        <f t="shared" si="152"/>
        <v>4948.5377966086753</v>
      </c>
      <c r="AT25" s="6">
        <f t="shared" si="152"/>
        <v>5186.5540927011134</v>
      </c>
      <c r="AU25" s="6">
        <f t="shared" si="152"/>
        <v>5419.5941768273688</v>
      </c>
      <c r="AV25" s="6">
        <f t="shared" si="152"/>
        <v>5647.8179147582096</v>
      </c>
      <c r="AW25" s="6">
        <f t="shared" si="152"/>
        <v>5871.4496925911762</v>
      </c>
      <c r="AX25" s="71">
        <f t="shared" si="152"/>
        <v>6090.7488772900588</v>
      </c>
      <c r="AY25" s="6">
        <f t="shared" si="152"/>
        <v>6305.9876579182592</v>
      </c>
      <c r="AZ25" s="6">
        <f t="shared" si="152"/>
        <v>6517.4353577665179</v>
      </c>
      <c r="BA25" s="6">
        <f t="shared" si="152"/>
        <v>6725.3480836904873</v>
      </c>
      <c r="BB25" s="6">
        <f t="shared" si="152"/>
        <v>6929.9625592589227</v>
      </c>
      <c r="BC25" s="6">
        <f t="shared" si="152"/>
        <v>7131.493087758241</v>
      </c>
      <c r="BD25" s="6">
        <f t="shared" si="152"/>
        <v>7330.1307472996214</v>
      </c>
      <c r="BE25" s="6">
        <f t="shared" si="152"/>
        <v>7526.0440921896106</v>
      </c>
      <c r="BF25" s="6">
        <f>BE$25+BF24</f>
        <v>7719.3807982952421</v>
      </c>
      <c r="BG25" s="6">
        <f t="shared" si="152"/>
        <v>7910.2698333290018</v>
      </c>
      <c r="BH25" s="71">
        <f t="shared" si="152"/>
        <v>8098.8238515069015</v>
      </c>
    </row>
    <row r="26" spans="1:62" ht="15.75" thickBot="1" x14ac:dyDescent="0.3">
      <c r="A26" s="13" t="s">
        <v>69</v>
      </c>
      <c r="B26" s="17">
        <f>AX25</f>
        <v>6090.7488772900588</v>
      </c>
      <c r="C26" s="73">
        <f>AX25/$AX$4</f>
        <v>0.15452293019043334</v>
      </c>
      <c r="D26" s="4" t="s">
        <v>9</v>
      </c>
      <c r="E26" s="5">
        <f>SUM(F26:AF26)</f>
        <v>10855390.212173371</v>
      </c>
      <c r="F26">
        <f>(F3-F25)^2</f>
        <v>3.2117070348618442</v>
      </c>
      <c r="G26">
        <f t="shared" ref="G26:AF26" si="153">(G3-G25)^2</f>
        <v>17.428495571252729</v>
      </c>
      <c r="H26">
        <f t="shared" si="153"/>
        <v>53.113642236790525</v>
      </c>
      <c r="I26">
        <f t="shared" si="153"/>
        <v>127.8618484039298</v>
      </c>
      <c r="J26">
        <f t="shared" si="153"/>
        <v>270.41436154788619</v>
      </c>
      <c r="K26">
        <f t="shared" si="153"/>
        <v>526.78206871421764</v>
      </c>
      <c r="L26">
        <f t="shared" si="153"/>
        <v>969.36901856037605</v>
      </c>
      <c r="M26">
        <f t="shared" si="153"/>
        <v>1710.6843571755785</v>
      </c>
      <c r="N26">
        <f t="shared" si="153"/>
        <v>2923.2628959629474</v>
      </c>
      <c r="O26">
        <f t="shared" si="153"/>
        <v>4864.5619060301233</v>
      </c>
      <c r="P26">
        <f t="shared" si="153"/>
        <v>7922.3276832019728</v>
      </c>
      <c r="Q26">
        <f t="shared" si="153"/>
        <v>12666.959321186681</v>
      </c>
      <c r="R26">
        <f t="shared" si="153"/>
        <v>19927.906363958937</v>
      </c>
      <c r="S26">
        <f t="shared" si="153"/>
        <v>30875.971975916989</v>
      </c>
      <c r="T26">
        <f t="shared" si="153"/>
        <v>47181.549016450794</v>
      </c>
      <c r="U26">
        <f t="shared" si="153"/>
        <v>71125.477278435123</v>
      </c>
      <c r="V26">
        <f t="shared" si="153"/>
        <v>105988.5257955369</v>
      </c>
      <c r="W26">
        <f t="shared" si="153"/>
        <v>155856.74775335842</v>
      </c>
      <c r="X26">
        <f t="shared" si="153"/>
        <v>226586.52576939846</v>
      </c>
      <c r="Y26">
        <f t="shared" si="153"/>
        <v>325343.46371459268</v>
      </c>
      <c r="Z26">
        <f t="shared" si="153"/>
        <v>460953.8148337935</v>
      </c>
      <c r="AA26">
        <f t="shared" si="153"/>
        <v>647499.05427229684</v>
      </c>
      <c r="AB26" s="43">
        <f t="shared" si="153"/>
        <v>895178.78713152953</v>
      </c>
      <c r="AC26" s="44">
        <f t="shared" si="153"/>
        <v>1219779.1947377014</v>
      </c>
      <c r="AD26" s="44">
        <f t="shared" si="153"/>
        <v>1637827.3926848455</v>
      </c>
      <c r="AE26" s="44">
        <f t="shared" si="153"/>
        <v>2163817.1511659599</v>
      </c>
      <c r="AF26" s="45">
        <f t="shared" si="153"/>
        <v>2815392.6723739696</v>
      </c>
    </row>
    <row r="27" spans="1:62" ht="15.75" thickBot="1" x14ac:dyDescent="0.3">
      <c r="A27" s="13" t="s">
        <v>70</v>
      </c>
      <c r="B27" s="66">
        <f>BH25</f>
        <v>8098.8238515069015</v>
      </c>
      <c r="C27" s="75">
        <f>BH25/$BH$4</f>
        <v>0.17853741720862756</v>
      </c>
      <c r="D27" s="4" t="s">
        <v>10</v>
      </c>
      <c r="E27" s="5">
        <f>SUM(F27:AF27)</f>
        <v>10992.221903878179</v>
      </c>
      <c r="F27">
        <f>SQRT(F26)</f>
        <v>1.7921236103745311</v>
      </c>
      <c r="G27">
        <f t="shared" ref="G27:AF27" si="154">SQRT(G26)</f>
        <v>4.1747449708039328</v>
      </c>
      <c r="H27">
        <f t="shared" si="154"/>
        <v>7.2879106907803504</v>
      </c>
      <c r="I27">
        <f t="shared" si="154"/>
        <v>11.307601355014679</v>
      </c>
      <c r="J27">
        <f t="shared" si="154"/>
        <v>16.44428051171246</v>
      </c>
      <c r="K27">
        <f t="shared" si="154"/>
        <v>22.951733457719868</v>
      </c>
      <c r="L27">
        <f t="shared" si="154"/>
        <v>31.134691560386077</v>
      </c>
      <c r="M27">
        <f t="shared" si="154"/>
        <v>41.36042017648731</v>
      </c>
      <c r="N27">
        <f t="shared" si="154"/>
        <v>54.067207214382243</v>
      </c>
      <c r="O27">
        <f t="shared" si="154"/>
        <v>69.746411420446023</v>
      </c>
      <c r="P27">
        <f t="shared" si="154"/>
        <v>89.007458581862522</v>
      </c>
      <c r="Q27">
        <f t="shared" si="154"/>
        <v>112.54758691854163</v>
      </c>
      <c r="R27">
        <f t="shared" si="154"/>
        <v>141.16623662887289</v>
      </c>
      <c r="S27">
        <f t="shared" si="154"/>
        <v>175.71559969427014</v>
      </c>
      <c r="T27">
        <f t="shared" si="154"/>
        <v>217.21314190548139</v>
      </c>
      <c r="U27">
        <f t="shared" si="154"/>
        <v>266.69360187007698</v>
      </c>
      <c r="V27">
        <f t="shared" si="154"/>
        <v>325.55879007567421</v>
      </c>
      <c r="W27">
        <f t="shared" si="154"/>
        <v>394.78696502462998</v>
      </c>
      <c r="X27">
        <f t="shared" si="154"/>
        <v>476.01105635205414</v>
      </c>
      <c r="Y27">
        <f t="shared" si="154"/>
        <v>570.38887060898435</v>
      </c>
      <c r="Z27">
        <f t="shared" si="154"/>
        <v>678.93579581120446</v>
      </c>
      <c r="AA27">
        <f t="shared" si="154"/>
        <v>804.67325932473784</v>
      </c>
      <c r="AB27" s="43">
        <f t="shared" si="154"/>
        <v>946.13888363787771</v>
      </c>
      <c r="AC27" s="44">
        <f t="shared" si="154"/>
        <v>1104.4361433499455</v>
      </c>
      <c r="AD27" s="44">
        <f t="shared" si="154"/>
        <v>1279.7763057209825</v>
      </c>
      <c r="AE27" s="44">
        <f t="shared" si="154"/>
        <v>1470.9918936438637</v>
      </c>
      <c r="AF27" s="45">
        <f t="shared" si="154"/>
        <v>1677.9131897610107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3253.5691983918086</v>
      </c>
      <c r="C34" s="74">
        <f>AN34/$AN$4</f>
        <v>9.7205929703561567E-2</v>
      </c>
      <c r="D34" s="4" t="s">
        <v>8</v>
      </c>
      <c r="F34" s="12">
        <f>$E$3+$C33*(1/(1+EXP(-$A33*(F32-$B33))))</f>
        <v>19.513348271421226</v>
      </c>
      <c r="G34" s="12">
        <f t="shared" ref="G34:BH34" si="156">$E$3+$C33*(1/(1+EXP(-$A33*(G32-$B33))))</f>
        <v>24.01092348230074</v>
      </c>
      <c r="H34" s="12">
        <f t="shared" si="156"/>
        <v>29.537178321517757</v>
      </c>
      <c r="I34" s="12">
        <f t="shared" si="156"/>
        <v>36.323213514300065</v>
      </c>
      <c r="J34" s="12">
        <f t="shared" si="156"/>
        <v>44.649917526532597</v>
      </c>
      <c r="K34" s="12">
        <f t="shared" si="156"/>
        <v>54.85760801245339</v>
      </c>
      <c r="L34" s="12">
        <f t="shared" si="156"/>
        <v>67.35698302766933</v>
      </c>
      <c r="M34" s="12">
        <f t="shared" si="156"/>
        <v>82.641256958771038</v>
      </c>
      <c r="N34" s="12">
        <f t="shared" si="156"/>
        <v>101.29914629869516</v>
      </c>
      <c r="O34" s="12">
        <f t="shared" si="156"/>
        <v>124.02805026869673</v>
      </c>
      <c r="P34" s="12">
        <f t="shared" si="156"/>
        <v>151.64630653689301</v>
      </c>
      <c r="Q34" s="12">
        <f t="shared" si="156"/>
        <v>185.10276100097337</v>
      </c>
      <c r="R34" s="12">
        <f t="shared" si="156"/>
        <v>225.48105654634679</v>
      </c>
      <c r="S34" s="12">
        <f t="shared" si="156"/>
        <v>273.99504220110595</v>
      </c>
      <c r="T34" s="12">
        <f t="shared" si="156"/>
        <v>331.97063175109685</v>
      </c>
      <c r="U34" s="12">
        <f t="shared" si="156"/>
        <v>400.80852809366331</v>
      </c>
      <c r="V34" s="12">
        <f t="shared" si="156"/>
        <v>481.92188573528517</v>
      </c>
      <c r="W34" s="12">
        <f t="shared" si="156"/>
        <v>576.64382512019688</v>
      </c>
      <c r="X34" s="12">
        <f t="shared" si="156"/>
        <v>686.10250551625688</v>
      </c>
      <c r="Y34" s="12">
        <f t="shared" si="156"/>
        <v>811.06690953374232</v>
      </c>
      <c r="Z34" s="12">
        <f t="shared" si="156"/>
        <v>951.77479476732447</v>
      </c>
      <c r="AA34" s="12">
        <f t="shared" si="156"/>
        <v>1107.7645210306239</v>
      </c>
      <c r="AB34" s="52">
        <f t="shared" si="156"/>
        <v>1277.7421223767647</v>
      </c>
      <c r="AC34" s="53">
        <f t="shared" si="156"/>
        <v>1459.5199380353397</v>
      </c>
      <c r="AD34" s="53">
        <f t="shared" si="156"/>
        <v>1650.0588283469554</v>
      </c>
      <c r="AE34" s="53">
        <f t="shared" si="156"/>
        <v>1845.6299407820213</v>
      </c>
      <c r="AF34" s="54">
        <f t="shared" si="156"/>
        <v>2042.0861564006568</v>
      </c>
      <c r="AG34" s="54">
        <f>$E$3+$C33*(1/(1+EXP(-$A33*(AG32-$B33))))</f>
        <v>2235.2051232036506</v>
      </c>
      <c r="AH34" s="54">
        <f t="shared" si="156"/>
        <v>2421.0455512709477</v>
      </c>
      <c r="AI34" s="54">
        <f t="shared" si="156"/>
        <v>2596.2545587424324</v>
      </c>
      <c r="AJ34" s="54">
        <f t="shared" si="156"/>
        <v>2758.2779909111828</v>
      </c>
      <c r="AK34" s="54">
        <f t="shared" si="156"/>
        <v>2905.4518033342501</v>
      </c>
      <c r="AL34" s="54">
        <f t="shared" si="156"/>
        <v>3036.9805914203548</v>
      </c>
      <c r="AM34" s="54">
        <f t="shared" si="156"/>
        <v>3152.830044805025</v>
      </c>
      <c r="AN34" s="69">
        <f t="shared" si="156"/>
        <v>3253.5691983918086</v>
      </c>
      <c r="AO34" s="54">
        <f t="shared" si="156"/>
        <v>3340.1967533864345</v>
      </c>
      <c r="AP34" s="54">
        <f t="shared" si="156"/>
        <v>3413.9774795880385</v>
      </c>
      <c r="AQ34" s="54">
        <f t="shared" si="156"/>
        <v>3476.3042926450862</v>
      </c>
      <c r="AR34" s="54">
        <f t="shared" si="156"/>
        <v>3528.5922896998336</v>
      </c>
      <c r="AS34" s="54">
        <f t="shared" si="156"/>
        <v>3572.2043668633205</v>
      </c>
      <c r="AT34" s="54">
        <f t="shared" si="156"/>
        <v>3608.4042128816432</v>
      </c>
      <c r="AU34" s="54">
        <f t="shared" si="156"/>
        <v>3638.3309157658141</v>
      </c>
      <c r="AV34" s="54">
        <f t="shared" si="156"/>
        <v>3662.9893555970448</v>
      </c>
      <c r="AW34" s="54">
        <f t="shared" si="156"/>
        <v>3683.251294165761</v>
      </c>
      <c r="AX34" s="69">
        <f t="shared" si="156"/>
        <v>3699.8631150373744</v>
      </c>
      <c r="AY34" s="54">
        <f t="shared" si="156"/>
        <v>3713.4572181060198</v>
      </c>
      <c r="AZ34" s="54">
        <f t="shared" si="156"/>
        <v>3724.5649835691888</v>
      </c>
      <c r="BA34" s="54">
        <f t="shared" si="156"/>
        <v>3733.6299414376667</v>
      </c>
      <c r="BB34" s="54">
        <f t="shared" si="156"/>
        <v>3741.0203175881488</v>
      </c>
      <c r="BC34" s="54">
        <f t="shared" si="156"/>
        <v>3747.0405034913597</v>
      </c>
      <c r="BD34" s="54">
        <f t="shared" si="156"/>
        <v>3751.9412485037574</v>
      </c>
      <c r="BE34" s="54">
        <f t="shared" si="156"/>
        <v>3755.9285335195527</v>
      </c>
      <c r="BF34" s="54">
        <f t="shared" si="156"/>
        <v>3759.1711799381278</v>
      </c>
      <c r="BG34" s="54">
        <f t="shared" si="156"/>
        <v>3761.8072992414336</v>
      </c>
      <c r="BH34" s="69">
        <f t="shared" si="156"/>
        <v>3763.9497113404364</v>
      </c>
    </row>
    <row r="35" spans="1:60" ht="15.75" thickBot="1" x14ac:dyDescent="0.3">
      <c r="A35" s="13" t="s">
        <v>69</v>
      </c>
      <c r="B35" s="17">
        <f>AX34</f>
        <v>3699.8631150373744</v>
      </c>
      <c r="C35" s="73">
        <f>AX34/$AX$4</f>
        <v>9.3865910638799899E-2</v>
      </c>
      <c r="D35" s="4" t="s">
        <v>9</v>
      </c>
      <c r="E35" s="5">
        <f>SUM(F35:AF35)</f>
        <v>18281795.251891881</v>
      </c>
      <c r="F35" s="3">
        <f>(F34-F$3)^2</f>
        <v>380.54074339760325</v>
      </c>
      <c r="G35" s="3">
        <f t="shared" ref="G35:AF35" si="157">(G34-G$3)^2</f>
        <v>576.19086929592049</v>
      </c>
      <c r="H35" s="3">
        <f t="shared" si="157"/>
        <v>871.84804340304515</v>
      </c>
      <c r="I35" s="3">
        <f t="shared" si="157"/>
        <v>1318.4124948846197</v>
      </c>
      <c r="J35" s="3">
        <f t="shared" si="157"/>
        <v>1992.1490074857347</v>
      </c>
      <c r="K35" s="3">
        <f t="shared" si="157"/>
        <v>3007.2094317431038</v>
      </c>
      <c r="L35" s="3">
        <f t="shared" si="157"/>
        <v>4533.9007093781493</v>
      </c>
      <c r="M35" s="3">
        <f t="shared" si="157"/>
        <v>6825.811169584349</v>
      </c>
      <c r="N35" s="3">
        <f t="shared" si="157"/>
        <v>10258.627552845599</v>
      </c>
      <c r="O35" s="3">
        <f t="shared" si="157"/>
        <v>15378.740588745228</v>
      </c>
      <c r="P35" s="3">
        <f t="shared" si="157"/>
        <v>22990.233582406774</v>
      </c>
      <c r="Q35" s="3">
        <f t="shared" si="157"/>
        <v>34253.407462611416</v>
      </c>
      <c r="R35" s="3">
        <f t="shared" si="157"/>
        <v>50825.924412298598</v>
      </c>
      <c r="S35" s="3">
        <f t="shared" si="157"/>
        <v>75013.564112585998</v>
      </c>
      <c r="T35" s="3">
        <f t="shared" si="157"/>
        <v>110034.89177541378</v>
      </c>
      <c r="U35" s="3">
        <f t="shared" si="157"/>
        <v>160189.50643408811</v>
      </c>
      <c r="V35" s="3">
        <f t="shared" si="157"/>
        <v>231400.51936278082</v>
      </c>
      <c r="W35" s="3">
        <f t="shared" si="157"/>
        <v>330791.5814816294</v>
      </c>
      <c r="X35" s="3">
        <f t="shared" si="157"/>
        <v>467831.79287755169</v>
      </c>
      <c r="Y35" s="3">
        <f t="shared" si="157"/>
        <v>653141.91372760281</v>
      </c>
      <c r="Z35" s="3">
        <f t="shared" si="157"/>
        <v>898215.79426590388</v>
      </c>
      <c r="AA35" s="3">
        <f t="shared" si="157"/>
        <v>1219237.2844821205</v>
      </c>
      <c r="AB35" s="46">
        <f t="shared" si="157"/>
        <v>1622936.2520363461</v>
      </c>
      <c r="AC35" s="47">
        <f t="shared" si="157"/>
        <v>2118306.0012848945</v>
      </c>
      <c r="AD35" s="47">
        <f t="shared" si="157"/>
        <v>2708586.6185881495</v>
      </c>
      <c r="AE35" s="47">
        <f t="shared" si="157"/>
        <v>3387305.2120917174</v>
      </c>
      <c r="AF35" s="48">
        <f t="shared" si="157"/>
        <v>4145591.3233030145</v>
      </c>
    </row>
    <row r="36" spans="1:60" ht="15.75" thickBot="1" x14ac:dyDescent="0.3">
      <c r="A36" s="13" t="s">
        <v>70</v>
      </c>
      <c r="B36" s="66">
        <f>BH34</f>
        <v>3763.9497113404364</v>
      </c>
      <c r="C36" s="75">
        <f>BH34/$BH$4</f>
        <v>8.2975734784112451E-2</v>
      </c>
      <c r="D36" s="4" t="s">
        <v>10</v>
      </c>
      <c r="E36" s="5">
        <f>SUM(F36:AF36)</f>
        <v>15004.027667336812</v>
      </c>
      <c r="F36">
        <f>SQRT(F35)</f>
        <v>19.507453534421227</v>
      </c>
      <c r="G36">
        <f t="shared" ref="G36:AF36" si="158">SQRT(G35)</f>
        <v>24.003976114300741</v>
      </c>
      <c r="H36">
        <f t="shared" si="158"/>
        <v>29.527073058517757</v>
      </c>
      <c r="I36">
        <f t="shared" si="158"/>
        <v>36.309950356405331</v>
      </c>
      <c r="J36">
        <f t="shared" si="158"/>
        <v>44.633496473901019</v>
      </c>
      <c r="K36">
        <f t="shared" si="158"/>
        <v>54.838029065084967</v>
      </c>
      <c r="L36">
        <f t="shared" si="158"/>
        <v>67.334246185564069</v>
      </c>
      <c r="M36">
        <f t="shared" si="158"/>
        <v>82.618467485086825</v>
      </c>
      <c r="N36">
        <f t="shared" si="158"/>
        <v>101.28488314080043</v>
      </c>
      <c r="O36">
        <f t="shared" si="158"/>
        <v>124.01105026869674</v>
      </c>
      <c r="P36">
        <f t="shared" si="158"/>
        <v>151.62530653689302</v>
      </c>
      <c r="Q36">
        <f t="shared" si="158"/>
        <v>185.07676100097336</v>
      </c>
      <c r="R36">
        <f t="shared" si="158"/>
        <v>225.4460565463468</v>
      </c>
      <c r="S36">
        <f t="shared" si="158"/>
        <v>273.88604220110597</v>
      </c>
      <c r="T36">
        <f t="shared" si="158"/>
        <v>331.71507619554131</v>
      </c>
      <c r="U36">
        <f t="shared" si="158"/>
        <v>400.23681294214816</v>
      </c>
      <c r="V36">
        <f t="shared" si="158"/>
        <v>481.04107866457809</v>
      </c>
      <c r="W36">
        <f t="shared" si="158"/>
        <v>575.14483522120702</v>
      </c>
      <c r="X36">
        <f t="shared" si="158"/>
        <v>683.98230450615586</v>
      </c>
      <c r="Y36">
        <f t="shared" si="158"/>
        <v>808.17195801859077</v>
      </c>
      <c r="Z36">
        <f t="shared" si="158"/>
        <v>947.74247254510226</v>
      </c>
      <c r="AA36">
        <f t="shared" si="158"/>
        <v>1104.1907826467855</v>
      </c>
      <c r="AB36" s="43">
        <f t="shared" si="158"/>
        <v>1273.945152679795</v>
      </c>
      <c r="AC36" s="44">
        <f t="shared" si="158"/>
        <v>1455.4401400555416</v>
      </c>
      <c r="AD36" s="44">
        <f t="shared" si="158"/>
        <v>1645.7784232964502</v>
      </c>
      <c r="AE36" s="44">
        <f t="shared" si="158"/>
        <v>1840.463314519395</v>
      </c>
      <c r="AF36" s="45">
        <f t="shared" si="158"/>
        <v>2036.0725240774245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-5538.0568668917176</v>
      </c>
    </row>
    <row r="44" spans="1:60" ht="15.75" thickBot="1" x14ac:dyDescent="0.3">
      <c r="A44" s="13" t="s">
        <v>68</v>
      </c>
      <c r="B44" s="65">
        <f>AN44</f>
        <v>3530.9647316415467</v>
      </c>
      <c r="C44" s="74">
        <f>AN44/$AN$4</f>
        <v>0.10549359443756634</v>
      </c>
      <c r="D44" s="4" t="s">
        <v>8</v>
      </c>
      <c r="F44" s="12">
        <f>$E$3+$C43*E4*(1/(1+EXP(-$A43*(F42-$B43))))</f>
        <v>16.221467681529774</v>
      </c>
      <c r="G44" s="12">
        <f>$E$3+$C43*F4*(1/(1+EXP(-$A43*(G42-$B43))))</f>
        <v>20.46902655199456</v>
      </c>
      <c r="H44" s="12">
        <f t="shared" ref="H44:AF44" si="188">$E$3+$C43*G4*(1/(1+EXP(-$A43*(H42-$B43))))</f>
        <v>25.765789789237676</v>
      </c>
      <c r="I44" s="12">
        <f t="shared" si="188"/>
        <v>32.356609318457664</v>
      </c>
      <c r="J44" s="12">
        <f t="shared" si="188"/>
        <v>40.539066827029366</v>
      </c>
      <c r="K44" s="12">
        <f>$E$3+$C43*J4*(1/(1+EXP(-$A43*(K42-$B43))))</f>
        <v>50.673101149984205</v>
      </c>
      <c r="L44" s="12">
        <f t="shared" si="188"/>
        <v>63.191618269128696</v>
      </c>
      <c r="M44" s="12">
        <f t="shared" si="188"/>
        <v>78.611789920448643</v>
      </c>
      <c r="N44" s="12">
        <f t="shared" si="188"/>
        <v>97.546496687844339</v>
      </c>
      <c r="O44" s="12">
        <f t="shared" si="188"/>
        <v>120.71502400902354</v>
      </c>
      <c r="P44" s="12">
        <f t="shared" si="188"/>
        <v>148.95166217971865</v>
      </c>
      <c r="Q44" s="12">
        <f t="shared" si="188"/>
        <v>183.21029708530094</v>
      </c>
      <c r="R44" s="12">
        <f t="shared" si="188"/>
        <v>224.56244024344539</v>
      </c>
      <c r="S44" s="12">
        <f t="shared" si="188"/>
        <v>274.18551862278946</v>
      </c>
      <c r="T44" s="12">
        <f t="shared" si="188"/>
        <v>333.33778353088854</v>
      </c>
      <c r="U44" s="12">
        <f t="shared" si="188"/>
        <v>403.31614998513589</v>
      </c>
      <c r="V44" s="12">
        <f t="shared" si="188"/>
        <v>485.3939729646558</v>
      </c>
      <c r="W44" s="12">
        <f t="shared" si="188"/>
        <v>580.7375650856867</v>
      </c>
      <c r="X44" s="12">
        <f t="shared" si="188"/>
        <v>690.30342989560813</v>
      </c>
      <c r="Y44" s="12">
        <f t="shared" si="188"/>
        <v>814.72270453165595</v>
      </c>
      <c r="Z44" s="12">
        <f t="shared" si="188"/>
        <v>954.18463252702861</v>
      </c>
      <c r="AA44" s="12">
        <f t="shared" si="188"/>
        <v>1108.3358091555388</v>
      </c>
      <c r="AB44" s="52">
        <f t="shared" si="188"/>
        <v>1276.2146767588961</v>
      </c>
      <c r="AC44" s="53">
        <f t="shared" si="188"/>
        <v>1456.2394410938116</v>
      </c>
      <c r="AD44" s="53">
        <f t="shared" si="188"/>
        <v>1646.2611487366466</v>
      </c>
      <c r="AE44" s="53">
        <f t="shared" si="188"/>
        <v>1843.6826588155286</v>
      </c>
      <c r="AF44" s="54">
        <f t="shared" si="188"/>
        <v>2045.6311639122723</v>
      </c>
      <c r="AG44" s="54">
        <f t="shared" ref="AG44" si="189">$E$3+$C43*AF4*(1/(1+EXP(-$A43*(AG42-$B43))))</f>
        <v>2249.1605843498396</v>
      </c>
      <c r="AH44" s="54">
        <f t="shared" ref="AH44" si="190">$E$3+$C43*AG4*(1/(1+EXP(-$A43*(AH42-$B43))))</f>
        <v>2501.1840012387779</v>
      </c>
      <c r="AI44" s="54">
        <f t="shared" ref="AI44" si="191">$E$3+$C43*AH4*(1/(1+EXP(-$A43*(AI42-$B43))))</f>
        <v>2649.9992944838341</v>
      </c>
      <c r="AJ44" s="54">
        <f t="shared" ref="AJ44" si="192">$E$3+$C43*AI4*(1/(1+EXP(-$A43*(AJ42-$B43))))</f>
        <v>2842.7128873254651</v>
      </c>
      <c r="AK44" s="54">
        <f t="shared" ref="AK44" si="193">$E$3+$C43*AJ4*(1/(1+EXP(-$A43*(AK42-$B43))))</f>
        <v>3028.0098460895001</v>
      </c>
      <c r="AL44" s="54">
        <f t="shared" ref="AL44" si="194">$E$3+$C43*AK4*(1/(1+EXP(-$A43*(AL42-$B43))))</f>
        <v>3204.8148336629502</v>
      </c>
      <c r="AM44" s="54">
        <f t="shared" ref="AM44" si="195">$E$3+$C43*AL4*(1/(1+EXP(-$A43*(AM42-$B43))))</f>
        <v>3372.5288285525694</v>
      </c>
      <c r="AN44" s="69">
        <f t="shared" ref="AN44" si="196">$E$3+$C43*AM4*(1/(1+EXP(-$A43*(AN42-$B43))))</f>
        <v>3530.9647316415467</v>
      </c>
      <c r="AO44" s="54">
        <f t="shared" ref="AO44" si="197">$E$3+$C43*AN4*(1/(1+EXP(-$A43*(AO42-$B43))))</f>
        <v>3680.2670283386451</v>
      </c>
      <c r="AP44" s="54">
        <f t="shared" ref="AP44" si="198">$E$3+$C43*AO4*(1/(1+EXP(-$A43*(AP42-$B43))))</f>
        <v>3820.8280991034271</v>
      </c>
      <c r="AQ44" s="54">
        <f t="shared" ref="AQ44" si="199">$E$3+$C43*AP4*(1/(1+EXP(-$A43*(AQ42-$B43))))</f>
        <v>3953.2101593580487</v>
      </c>
      <c r="AR44" s="54">
        <f t="shared" ref="AR44" si="200">$E$3+$C43*AQ4*(1/(1+EXP(-$A43*(AR42-$B43))))</f>
        <v>4078.0781130837904</v>
      </c>
      <c r="AS44" s="54">
        <f t="shared" ref="AS44" si="201">$E$3+$C43*AR4*(1/(1+EXP(-$A43*(AS42-$B43))))</f>
        <v>4196.1455262898071</v>
      </c>
      <c r="AT44" s="54">
        <f t="shared" ref="AT44" si="202">$E$3+$C43*AS4*(1/(1+EXP(-$A43*(AT42-$B43))))</f>
        <v>4308.1337381138146</v>
      </c>
      <c r="AU44" s="54">
        <f t="shared" ref="AU44" si="203">$E$3+$C43*AT4*(1/(1+EXP(-$A43*(AU42-$B43))))</f>
        <v>4414.7428042327329</v>
      </c>
      <c r="AV44" s="54">
        <f t="shared" ref="AV44" si="204">$E$3+$C43*AU4*(1/(1+EXP(-$A43*(AV42-$B43))))</f>
        <v>4516.6323362718185</v>
      </c>
      <c r="AW44" s="54">
        <f t="shared" ref="AW44" si="205">$E$3+$C43*AV4*(1/(1+EXP(-$A43*(AW42-$B43))))</f>
        <v>4614.4101486912814</v>
      </c>
      <c r="AX44" s="69">
        <f t="shared" ref="AX44" si="206">$E$3+$C43*AW4*(1/(1+EXP(-$A43*(AX42-$B43))))</f>
        <v>4708.6267596978187</v>
      </c>
      <c r="AY44" s="54">
        <f t="shared" ref="AY44" si="207">$E$3+$C43*AX4*(1/(1+EXP(-$A43*(AY42-$B43))))</f>
        <v>4799.7740700065569</v>
      </c>
      <c r="AZ44" s="54">
        <f t="shared" ref="AZ44" si="208">$E$3+$C43*AY4*(1/(1+EXP(-$A43*(AZ42-$B43))))</f>
        <v>4888.2868661249613</v>
      </c>
      <c r="BA44" s="54">
        <f t="shared" ref="BA44" si="209">$E$3+$C43*AZ4*(1/(1+EXP(-$A43*(BA42-$B43))))</f>
        <v>4974.546106491558</v>
      </c>
      <c r="BB44" s="54">
        <f t="shared" ref="BB44" si="210">$E$3+$C43*BA4*(1/(1+EXP(-$A43*(BB42-$B43))))</f>
        <v>5058.883221071379</v>
      </c>
      <c r="BC44" s="54">
        <f t="shared" ref="BC44" si="211">$E$3+$C43*BB4*(1/(1+EXP(-$A43*(BC42-$B43))))</f>
        <v>5141.5848779493326</v>
      </c>
      <c r="BD44" s="54">
        <f t="shared" ref="BD44" si="212">$E$3+$C43*BC4*(1/(1+EXP(-$A43*(BD42-$B43))))</f>
        <v>5222.8978445841358</v>
      </c>
      <c r="BE44" s="54">
        <f t="shared" ref="BE44" si="213">$E$3+$C43*BD4*(1/(1+EXP(-$A43*(BE42-$B43))))</f>
        <v>5303.0337023402953</v>
      </c>
      <c r="BF44" s="54">
        <f t="shared" ref="BF44" si="214">$E$3+$C43*BE4*(1/(1+EXP(-$A43*(BF42-$B43))))</f>
        <v>5382.1732682290049</v>
      </c>
      <c r="BG44" s="54">
        <f t="shared" ref="BG44" si="215">$E$3+$C43*BF4*(1/(1+EXP(-$A43*(BG42-$B43))))</f>
        <v>5460.4706450309031</v>
      </c>
      <c r="BH44" s="69">
        <f t="shared" ref="BH44" si="216">$E$3+$C43*BG4*(1/(1+EXP(-$A43*(BH42-$B43))))</f>
        <v>5538.0568668917176</v>
      </c>
    </row>
    <row r="45" spans="1:60" ht="15.75" thickBot="1" x14ac:dyDescent="0.3">
      <c r="A45" s="13" t="s">
        <v>69</v>
      </c>
      <c r="B45" s="17">
        <f>AX44</f>
        <v>4708.6267596978187</v>
      </c>
      <c r="C45" s="73">
        <f>AX44/$AX$4</f>
        <v>0.11945834884023612</v>
      </c>
      <c r="D45" s="4" t="s">
        <v>9</v>
      </c>
      <c r="E45" s="77">
        <f>SUM(F45:AF45)</f>
        <v>18285575.757677469</v>
      </c>
      <c r="F45" s="3">
        <f>(F44-F$3)^2</f>
        <v>262.94480591936605</v>
      </c>
      <c r="G45" s="3">
        <f t="shared" ref="G45:AF45" si="217">(G44-G$3)^2</f>
        <v>418.6966845320635</v>
      </c>
      <c r="H45" s="3">
        <f t="shared" si="217"/>
        <v>663.35528541507881</v>
      </c>
      <c r="I45" s="3">
        <f t="shared" si="217"/>
        <v>1046.0920408620009</v>
      </c>
      <c r="J45" s="3">
        <f t="shared" si="217"/>
        <v>1642.0848205573188</v>
      </c>
      <c r="K45" s="3">
        <f t="shared" si="217"/>
        <v>2565.77931153089</v>
      </c>
      <c r="L45" s="3">
        <f t="shared" si="217"/>
        <v>3990.3075807413466</v>
      </c>
      <c r="M45" s="3">
        <f t="shared" si="217"/>
        <v>6176.2309912215396</v>
      </c>
      <c r="N45" s="3">
        <f t="shared" si="217"/>
        <v>9512.5365773406265</v>
      </c>
      <c r="O45" s="3">
        <f t="shared" si="217"/>
        <v>14568.012999682824</v>
      </c>
      <c r="P45" s="3">
        <f t="shared" si="217"/>
        <v>22180.342137289485</v>
      </c>
      <c r="Q45" s="3">
        <f t="shared" si="217"/>
        <v>33556.486698635788</v>
      </c>
      <c r="R45" s="3">
        <f t="shared" si="217"/>
        <v>50412.571422273941</v>
      </c>
      <c r="S45" s="3">
        <f t="shared" si="217"/>
        <v>75117.938060388275</v>
      </c>
      <c r="T45" s="3">
        <f t="shared" si="217"/>
        <v>110943.77059301171</v>
      </c>
      <c r="U45" s="3">
        <f t="shared" si="217"/>
        <v>162203.07978945257</v>
      </c>
      <c r="V45" s="3">
        <f t="shared" si="217"/>
        <v>234753.00792457708</v>
      </c>
      <c r="W45" s="3">
        <f t="shared" si="217"/>
        <v>335517.32698431466</v>
      </c>
      <c r="X45" s="3">
        <f t="shared" si="217"/>
        <v>473596.15651928226</v>
      </c>
      <c r="Y45" s="3">
        <f t="shared" si="217"/>
        <v>659064.30056782649</v>
      </c>
      <c r="Z45" s="3">
        <f t="shared" si="217"/>
        <v>902789.41277756111</v>
      </c>
      <c r="AA45" s="3">
        <f t="shared" si="217"/>
        <v>1220499.2330157754</v>
      </c>
      <c r="AB45" s="46">
        <f t="shared" si="217"/>
        <v>1619046.8212447304</v>
      </c>
      <c r="AC45" s="47">
        <f t="shared" si="217"/>
        <v>2108767.6290890193</v>
      </c>
      <c r="AD45" s="47">
        <f t="shared" si="217"/>
        <v>2696100.7626360944</v>
      </c>
      <c r="AE45" s="47">
        <f t="shared" si="217"/>
        <v>3380141.2019540644</v>
      </c>
      <c r="AF45" s="48">
        <f t="shared" si="217"/>
        <v>4160039.6751653687</v>
      </c>
    </row>
    <row r="46" spans="1:60" ht="15.75" thickBot="1" x14ac:dyDescent="0.3">
      <c r="A46" s="13" t="s">
        <v>70</v>
      </c>
      <c r="B46" s="66">
        <f>BH44</f>
        <v>5538.0568668917176</v>
      </c>
      <c r="C46" s="75">
        <f>BH44/$BH$4</f>
        <v>0.12208567410505913</v>
      </c>
      <c r="D46" s="4" t="s">
        <v>10</v>
      </c>
      <c r="E46" s="5">
        <f>SUM(F46:AF46)</f>
        <v>14975.855333208496</v>
      </c>
      <c r="F46">
        <f>SQRT(F45)</f>
        <v>16.215572944529775</v>
      </c>
      <c r="G46">
        <f t="shared" ref="G46:AF46" si="218">SQRT(G45)</f>
        <v>20.462079183994561</v>
      </c>
      <c r="H46">
        <f t="shared" si="218"/>
        <v>25.755684526237676</v>
      </c>
      <c r="I46">
        <f t="shared" si="218"/>
        <v>32.34334616056293</v>
      </c>
      <c r="J46">
        <f t="shared" si="218"/>
        <v>40.522645774397787</v>
      </c>
      <c r="K46">
        <f t="shared" si="218"/>
        <v>50.653522202615783</v>
      </c>
      <c r="L46">
        <f t="shared" si="218"/>
        <v>63.168881427023436</v>
      </c>
      <c r="M46">
        <f t="shared" si="218"/>
        <v>78.58900044676443</v>
      </c>
      <c r="N46">
        <f t="shared" si="218"/>
        <v>97.532233529949607</v>
      </c>
      <c r="O46">
        <f t="shared" si="218"/>
        <v>120.69802400902354</v>
      </c>
      <c r="P46">
        <f t="shared" si="218"/>
        <v>148.93066217971867</v>
      </c>
      <c r="Q46">
        <f t="shared" si="218"/>
        <v>183.18429708530093</v>
      </c>
      <c r="R46">
        <f t="shared" si="218"/>
        <v>224.5274402434454</v>
      </c>
      <c r="S46">
        <f t="shared" si="218"/>
        <v>274.07651862278948</v>
      </c>
      <c r="T46">
        <f t="shared" si="218"/>
        <v>333.08222797533301</v>
      </c>
      <c r="U46">
        <f t="shared" si="218"/>
        <v>402.74443483362074</v>
      </c>
      <c r="V46">
        <f t="shared" si="218"/>
        <v>484.51316589394872</v>
      </c>
      <c r="W46">
        <f t="shared" si="218"/>
        <v>579.23857518669683</v>
      </c>
      <c r="X46">
        <f t="shared" si="218"/>
        <v>688.18322888550711</v>
      </c>
      <c r="Y46">
        <f t="shared" si="218"/>
        <v>811.8277530165044</v>
      </c>
      <c r="Z46">
        <f t="shared" si="218"/>
        <v>950.15231030480641</v>
      </c>
      <c r="AA46">
        <f t="shared" si="218"/>
        <v>1104.7620707717003</v>
      </c>
      <c r="AB46" s="43">
        <f t="shared" si="218"/>
        <v>1272.4177070619264</v>
      </c>
      <c r="AC46" s="44">
        <f t="shared" si="218"/>
        <v>1452.1596431140135</v>
      </c>
      <c r="AD46" s="44">
        <f t="shared" si="218"/>
        <v>1641.9807436861415</v>
      </c>
      <c r="AE46" s="44">
        <f t="shared" si="218"/>
        <v>1838.5160325529023</v>
      </c>
      <c r="AF46" s="45">
        <f t="shared" si="218"/>
        <v>2039.61753158904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-7482.304976821124</v>
      </c>
    </row>
    <row r="54" spans="1:60" ht="15.75" thickBot="1" x14ac:dyDescent="0.3">
      <c r="A54" s="13" t="s">
        <v>68</v>
      </c>
      <c r="B54" s="65">
        <f>AN54</f>
        <v>3807.5238260137503</v>
      </c>
      <c r="C54" s="74">
        <f>AN54/$AN$4</f>
        <v>0.1137562691333168</v>
      </c>
      <c r="D54" s="4" t="s">
        <v>8</v>
      </c>
      <c r="F54" s="12">
        <f>$E$3+($C53/($C53+E5))*E4*(1/(1+EXP(-$A53*(F52-$B53))))</f>
        <v>13.056796065524019</v>
      </c>
      <c r="G54" s="12">
        <f t="shared" ref="G54:AF54" si="248">$E$3+($C53/($C53+F5))*F4*(1/(1+EXP(-$A53*(G52-$B53))))</f>
        <v>16.893554485507462</v>
      </c>
      <c r="H54" s="12">
        <f t="shared" si="248"/>
        <v>21.780134020413019</v>
      </c>
      <c r="I54" s="12">
        <f t="shared" si="248"/>
        <v>27.980431674244002</v>
      </c>
      <c r="J54" s="12">
        <f t="shared" si="248"/>
        <v>35.816600443254274</v>
      </c>
      <c r="K54" s="12">
        <f t="shared" si="248"/>
        <v>45.678827698300935</v>
      </c>
      <c r="L54" s="12">
        <f t="shared" si="248"/>
        <v>58.035490170889524</v>
      </c>
      <c r="M54" s="12">
        <f t="shared" si="248"/>
        <v>73.443089572103446</v>
      </c>
      <c r="N54" s="12">
        <f t="shared" si="248"/>
        <v>92.555082418532734</v>
      </c>
      <c r="O54" s="12">
        <f t="shared" si="248"/>
        <v>116.1283777019807</v>
      </c>
      <c r="P54" s="12">
        <f t="shared" si="248"/>
        <v>145.0259151542063</v>
      </c>
      <c r="Q54" s="12">
        <f t="shared" si="248"/>
        <v>180.21340968293987</v>
      </c>
      <c r="R54" s="12">
        <f t="shared" si="248"/>
        <v>222.74814055445691</v>
      </c>
      <c r="S54" s="12">
        <f t="shared" si="248"/>
        <v>273.75769480433576</v>
      </c>
      <c r="T54" s="12">
        <f t="shared" si="248"/>
        <v>334.40697961680013</v>
      </c>
      <c r="U54" s="12">
        <f t="shared" si="248"/>
        <v>405.85272293308202</v>
      </c>
      <c r="V54" s="12">
        <f t="shared" si="248"/>
        <v>489.18614883954217</v>
      </c>
      <c r="W54" s="12">
        <f t="shared" si="248"/>
        <v>585.36648391655172</v>
      </c>
      <c r="X54" s="12">
        <f t="shared" si="248"/>
        <v>695.15018327897269</v>
      </c>
      <c r="Y54" s="12">
        <f t="shared" si="248"/>
        <v>819.02282702936691</v>
      </c>
      <c r="Z54" s="12">
        <f t="shared" si="248"/>
        <v>957.14196058783648</v>
      </c>
      <c r="AA54" s="12">
        <f t="shared" si="248"/>
        <v>1109.29917883131</v>
      </c>
      <c r="AB54" s="52">
        <f t="shared" si="248"/>
        <v>1274.908145306646</v>
      </c>
      <c r="AC54" s="53">
        <f t="shared" si="248"/>
        <v>1453.0220623951916</v>
      </c>
      <c r="AD54" s="53">
        <f t="shared" si="248"/>
        <v>1642.3799142654989</v>
      </c>
      <c r="AE54" s="53">
        <f t="shared" si="248"/>
        <v>1841.4765080355794</v>
      </c>
      <c r="AF54" s="54">
        <f t="shared" si="248"/>
        <v>2048.6479463570495</v>
      </c>
      <c r="AG54" s="54">
        <f t="shared" ref="AG54" si="249">$E$3+($C53/($C53+AF5))*AF4*(1/(1+EXP(-$A53*(AG52-$B53))))</f>
        <v>2262.162438393606</v>
      </c>
      <c r="AH54" s="54">
        <f t="shared" ref="AH54" si="250">$E$3+($C53/($C53+AG5))*AG4*(1/(1+EXP(-$A53*(AH52-$B53))))</f>
        <v>2530.6216490616293</v>
      </c>
      <c r="AI54" s="54">
        <f t="shared" ref="AI54" si="251">$E$3+($C53/($C53+AH5))*AH4*(1/(1+EXP(-$A53*(AI52-$B53))))</f>
        <v>2701.4590329701327</v>
      </c>
      <c r="AJ54" s="54">
        <f t="shared" ref="AJ54" si="252">$E$3+($C53/($C53+AI5))*AI4*(1/(1+EXP(-$A53*(AJ52-$B53))))</f>
        <v>2924.1467543671606</v>
      </c>
      <c r="AK54" s="54">
        <f t="shared" ref="AK54" si="253">$E$3+($C53/($C53+AJ5))*AJ4*(1/(1+EXP(-$A53*(AK52-$B53))))</f>
        <v>3147.081463707023</v>
      </c>
      <c r="AL54" s="54">
        <f t="shared" ref="AL54" si="254">$E$3+($C53/($C53+AK5))*AK4*(1/(1+EXP(-$A53*(AL52-$B53))))</f>
        <v>3369.1775525982548</v>
      </c>
      <c r="AM54" s="54">
        <f t="shared" ref="AM54" si="255">$E$3+($C53/($C53+AL5))*AL4*(1/(1+EXP(-$A53*(AM52-$B53))))</f>
        <v>3589.5539552462733</v>
      </c>
      <c r="AN54" s="69">
        <f t="shared" ref="AN54" si="256">$E$3+($C53/($C53+AM5))*AM4*(1/(1+EXP(-$A53*(AN52-$B53))))</f>
        <v>3807.5238260137503</v>
      </c>
      <c r="AO54" s="54">
        <f t="shared" ref="AO54" si="257">$E$3+($C53/($C53+AN5))*AN4*(1/(1+EXP(-$A53*(AO52-$B53))))</f>
        <v>4022.5759972905621</v>
      </c>
      <c r="AP54" s="54">
        <f t="shared" ref="AP54" si="258">$E$3+($C53/($C53+AO5))*AO4*(1/(1+EXP(-$A53*(AP52-$B53))))</f>
        <v>4234.3518448411733</v>
      </c>
      <c r="AQ54" s="54">
        <f t="shared" ref="AQ54" si="259">$E$3+($C53/($C53+AP5))*AP4*(1/(1+EXP(-$A53*(AQ52-$B53))))</f>
        <v>4442.6205097179291</v>
      </c>
      <c r="AR54" s="54">
        <f t="shared" ref="AR54" si="260">$E$3+($C53/($C53+AQ5))*AQ4*(1/(1+EXP(-$A53*(AR52-$B53))))</f>
        <v>4647.2546393843368</v>
      </c>
      <c r="AS54" s="54">
        <f t="shared" ref="AS54" si="261">$E$3+($C53/($C53+AR5))*AR4*(1/(1+EXP(-$A53*(AS52-$B53))))</f>
        <v>4848.2080630302016</v>
      </c>
      <c r="AT54" s="54">
        <f t="shared" ref="AT54" si="262">$E$3+($C53/($C53+AS5))*AS4*(1/(1+EXP(-$A53*(AT52-$B53))))</f>
        <v>5045.4961888352491</v>
      </c>
      <c r="AU54" s="54">
        <f t="shared" ref="AU54" si="263">$E$3+($C53/($C53+AT5))*AT4*(1/(1+EXP(-$A53*(AU52-$B53))))</f>
        <v>5239.1794341154446</v>
      </c>
      <c r="AV54" s="54">
        <f t="shared" ref="AV54" si="264">$E$3+($C53/($C53+AU5))*AU4*(1/(1+EXP(-$A53*(AV52-$B53))))</f>
        <v>5429.3496689371777</v>
      </c>
      <c r="AW54" s="54">
        <f t="shared" ref="AW54" si="265">$E$3+($C53/($C53+AV5))*AV4*(1/(1+EXP(-$A53*(AW52-$B53))))</f>
        <v>5616.1194479393234</v>
      </c>
      <c r="AX54" s="69">
        <f t="shared" ref="AX54" si="266">$E$3+($C53/($C53+AW5))*AW4*(1/(1+EXP(-$A53*(AX52-$B53))))</f>
        <v>5799.6136953213891</v>
      </c>
      <c r="AY54" s="54">
        <f t="shared" ref="AY54" si="267">$E$3+($C53/($C53+AX5))*AX4*(1/(1+EXP(-$A53*(AY52-$B53))))</f>
        <v>5979.963466410778</v>
      </c>
      <c r="AZ54" s="54">
        <f t="shared" ref="AZ54" si="268">$E$3+($C53/($C53+AY5))*AY4*(1/(1+EXP(-$A53*(AZ52-$B53))))</f>
        <v>6157.301412268268</v>
      </c>
      <c r="BA54" s="54">
        <f t="shared" ref="BA54" si="269">$E$3+($C53/($C53+AZ5))*AZ4*(1/(1+EXP(-$A53*(BA52-$B53))))</f>
        <v>6331.7586031359106</v>
      </c>
      <c r="BB54" s="54">
        <f t="shared" ref="BB54" si="270">$E$3+($C53/($C53+BA5))*BA4*(1/(1+EXP(-$A53*(BB52-$B53))))</f>
        <v>6503.4624090531033</v>
      </c>
      <c r="BC54" s="54">
        <f t="shared" ref="BC54" si="271">$E$3+($C53/($C53+BB5))*BB4*(1/(1+EXP(-$A53*(BC52-$B53))))</f>
        <v>6672.5351828923795</v>
      </c>
      <c r="BD54" s="54">
        <f t="shared" ref="BD54" si="272">$E$3+($C53/($C53+BC5))*BC4*(1/(1+EXP(-$A53*(BD52-$B53))))</f>
        <v>6839.0935369709441</v>
      </c>
      <c r="BE54" s="54">
        <f t="shared" ref="BE54" si="273">$E$3+($C53/($C53+BD5))*BD4*(1/(1+EXP(-$A53*(BE52-$B53))))</f>
        <v>7003.2480462561289</v>
      </c>
      <c r="BF54" s="54">
        <f t="shared" ref="BF54" si="274">$E$3+($C53/($C53+BE5))*BE4*(1/(1+EXP(-$A53*(BF52-$B53))))</f>
        <v>7165.1032476104174</v>
      </c>
      <c r="BG54" s="54">
        <f t="shared" ref="BG54" si="275">$E$3+($C53/($C53+BF5))*BF4*(1/(1+EXP(-$A53*(BG52-$B53))))</f>
        <v>7324.7578351455841</v>
      </c>
      <c r="BH54" s="69">
        <f t="shared" ref="BH54" si="276">$E$3+($C53/($C53+BG5))*BG4*(1/(1+EXP(-$A53*(BH52-$B53))))</f>
        <v>7482.304976821124</v>
      </c>
    </row>
    <row r="55" spans="1:60" ht="15.75" thickBot="1" x14ac:dyDescent="0.3">
      <c r="A55" s="13" t="s">
        <v>69</v>
      </c>
      <c r="B55" s="17">
        <f>AX54</f>
        <v>5799.6136953213891</v>
      </c>
      <c r="C55" s="73">
        <f>AX54/$AX$4</f>
        <v>0.14713680045406177</v>
      </c>
      <c r="D55" s="4" t="s">
        <v>9</v>
      </c>
      <c r="E55" s="5">
        <f>SUM(F55:AF55)</f>
        <v>18289429.81045961</v>
      </c>
      <c r="F55" s="3">
        <f>(F54-F$3)^2</f>
        <v>170.32602548686998</v>
      </c>
      <c r="G55" s="3">
        <f t="shared" ref="G55:AF55" si="277">(G54-G$3)^2</f>
        <v>285.15749994105369</v>
      </c>
      <c r="H55" s="3">
        <f t="shared" si="277"/>
        <v>473.93415209858983</v>
      </c>
      <c r="I55" s="3">
        <f t="shared" si="277"/>
        <v>782.16251482187749</v>
      </c>
      <c r="J55" s="3">
        <f t="shared" si="277"/>
        <v>1281.6528444007661</v>
      </c>
      <c r="K55" s="3">
        <f t="shared" si="277"/>
        <v>2084.7669964995321</v>
      </c>
      <c r="L55" s="3">
        <f t="shared" si="277"/>
        <v>3365.4795487863698</v>
      </c>
      <c r="M55" s="3">
        <f t="shared" si="277"/>
        <v>5390.5404665419392</v>
      </c>
      <c r="N55" s="3">
        <f t="shared" si="277"/>
        <v>8563.8032294300701</v>
      </c>
      <c r="O55" s="3">
        <f t="shared" si="277"/>
        <v>13481.85203185202</v>
      </c>
      <c r="P55" s="3">
        <f t="shared" si="277"/>
        <v>21026.425418878571</v>
      </c>
      <c r="Q55" s="3">
        <f t="shared" si="277"/>
        <v>32467.502608247607</v>
      </c>
      <c r="R55" s="3">
        <f t="shared" si="277"/>
        <v>49601.142975629278</v>
      </c>
      <c r="S55" s="3">
        <f t="shared" si="277"/>
        <v>74883.608168116509</v>
      </c>
      <c r="T55" s="3">
        <f t="shared" si="277"/>
        <v>111657.17420215771</v>
      </c>
      <c r="U55" s="3">
        <f t="shared" si="277"/>
        <v>164252.69526844248</v>
      </c>
      <c r="V55" s="3">
        <f t="shared" si="277"/>
        <v>238442.10679997885</v>
      </c>
      <c r="W55" s="3">
        <f t="shared" si="277"/>
        <v>340901.25057034765</v>
      </c>
      <c r="X55" s="3">
        <f t="shared" si="277"/>
        <v>480290.55632359255</v>
      </c>
      <c r="Y55" s="3">
        <f t="shared" si="277"/>
        <v>666064.70919134666</v>
      </c>
      <c r="Z55" s="3">
        <f t="shared" si="277"/>
        <v>908417.98274543206</v>
      </c>
      <c r="AA55" s="3">
        <f t="shared" si="277"/>
        <v>1222628.749652755</v>
      </c>
      <c r="AB55" s="46">
        <f t="shared" si="277"/>
        <v>1615723.6207598136</v>
      </c>
      <c r="AC55" s="47">
        <f t="shared" si="277"/>
        <v>2099433.6856092084</v>
      </c>
      <c r="AD55" s="47">
        <f t="shared" si="277"/>
        <v>2683370.0020904033</v>
      </c>
      <c r="AE55" s="47">
        <f t="shared" si="277"/>
        <v>3372033.981896997</v>
      </c>
      <c r="AF55" s="48">
        <f t="shared" si="277"/>
        <v>4172354.9408684028</v>
      </c>
    </row>
    <row r="56" spans="1:60" ht="15.75" thickBot="1" x14ac:dyDescent="0.3">
      <c r="A56" s="13" t="s">
        <v>70</v>
      </c>
      <c r="B56" s="66">
        <f>BH54</f>
        <v>7482.304976821124</v>
      </c>
      <c r="C56" s="75">
        <f>BH54/$BH$4</f>
        <v>0.16494634650935711</v>
      </c>
      <c r="D56" s="4" t="s">
        <v>10</v>
      </c>
      <c r="E56" s="5">
        <f>SUM(F56:AF56)</f>
        <v>14939.468893719326</v>
      </c>
      <c r="F56">
        <f>SQRT(F55)</f>
        <v>13.050901328524018</v>
      </c>
      <c r="G56">
        <f t="shared" ref="G56:AF56" si="278">SQRT(G55)</f>
        <v>16.886607117507463</v>
      </c>
      <c r="H56">
        <f t="shared" si="278"/>
        <v>21.770028757413019</v>
      </c>
      <c r="I56">
        <f t="shared" si="278"/>
        <v>27.967168516349265</v>
      </c>
      <c r="J56">
        <f t="shared" si="278"/>
        <v>35.800179390622695</v>
      </c>
      <c r="K56">
        <f t="shared" si="278"/>
        <v>45.659248750932512</v>
      </c>
      <c r="L56">
        <f t="shared" si="278"/>
        <v>58.012753328784264</v>
      </c>
      <c r="M56">
        <f t="shared" si="278"/>
        <v>73.420300098419233</v>
      </c>
      <c r="N56">
        <f t="shared" si="278"/>
        <v>92.540819260638003</v>
      </c>
      <c r="O56">
        <f t="shared" si="278"/>
        <v>116.1113777019807</v>
      </c>
      <c r="P56">
        <f t="shared" si="278"/>
        <v>145.00491515420632</v>
      </c>
      <c r="Q56">
        <f t="shared" si="278"/>
        <v>180.18740968293986</v>
      </c>
      <c r="R56">
        <f t="shared" si="278"/>
        <v>222.71314055445691</v>
      </c>
      <c r="S56">
        <f t="shared" si="278"/>
        <v>273.64869480433578</v>
      </c>
      <c r="T56">
        <f t="shared" si="278"/>
        <v>334.1514240612446</v>
      </c>
      <c r="U56">
        <f t="shared" si="278"/>
        <v>405.28100778156687</v>
      </c>
      <c r="V56">
        <f t="shared" si="278"/>
        <v>488.30534176883509</v>
      </c>
      <c r="W56">
        <f t="shared" si="278"/>
        <v>583.86749401756185</v>
      </c>
      <c r="X56">
        <f t="shared" si="278"/>
        <v>693.02998226887166</v>
      </c>
      <c r="Y56">
        <f t="shared" si="278"/>
        <v>816.12787551421536</v>
      </c>
      <c r="Z56">
        <f t="shared" si="278"/>
        <v>953.10963836561427</v>
      </c>
      <c r="AA56">
        <f t="shared" si="278"/>
        <v>1105.7254404474716</v>
      </c>
      <c r="AB56" s="43">
        <f t="shared" si="278"/>
        <v>1271.1111756096764</v>
      </c>
      <c r="AC56" s="44">
        <f t="shared" si="278"/>
        <v>1448.9422644153935</v>
      </c>
      <c r="AD56" s="44">
        <f t="shared" si="278"/>
        <v>1638.0995092149938</v>
      </c>
      <c r="AE56" s="44">
        <f t="shared" si="278"/>
        <v>1836.3098817729531</v>
      </c>
      <c r="AF56" s="45">
        <f t="shared" si="278"/>
        <v>2042.6343140338172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-10540.946474424849</v>
      </c>
    </row>
    <row r="63" spans="1:60" ht="15.75" thickBot="1" x14ac:dyDescent="0.3">
      <c r="A63" s="13" t="s">
        <v>68</v>
      </c>
      <c r="B63" s="65">
        <f>AN63</f>
        <v>4221.5793499547344</v>
      </c>
      <c r="C63" s="74">
        <f>AN63/$AN$4</f>
        <v>0.12612688420229182</v>
      </c>
      <c r="D63" s="4" t="s">
        <v>8</v>
      </c>
      <c r="F63" s="12">
        <f>$E$3+($C62)*(EXP(-EXP($A62-$B62*F61)))</f>
        <v>5.6961540215805373</v>
      </c>
      <c r="G63" s="12">
        <f t="shared" ref="G63:AF63" si="308">$E$3+($C62)*(EXP(-EXP($A62-$B62*G61)))</f>
        <v>8.4748567566157007</v>
      </c>
      <c r="H63" s="12">
        <f t="shared" si="308"/>
        <v>12.364776603700999</v>
      </c>
      <c r="I63" s="12">
        <f t="shared" si="308"/>
        <v>17.707289144897199</v>
      </c>
      <c r="J63" s="12">
        <f t="shared" si="308"/>
        <v>24.912809670124552</v>
      </c>
      <c r="K63" s="12">
        <f t="shared" si="308"/>
        <v>34.464683716196511</v>
      </c>
      <c r="L63" s="12">
        <f t="shared" si="308"/>
        <v>46.920857203261761</v>
      </c>
      <c r="M63" s="12">
        <f t="shared" si="308"/>
        <v>62.912931604214968</v>
      </c>
      <c r="N63" s="12">
        <f t="shared" si="308"/>
        <v>83.142333172038093</v>
      </c>
      <c r="O63" s="12">
        <f t="shared" si="308"/>
        <v>108.37347556241355</v>
      </c>
      <c r="P63" s="12">
        <f t="shared" si="308"/>
        <v>139.42396017323895</v>
      </c>
      <c r="Q63" s="12">
        <f t="shared" si="308"/>
        <v>177.15202494123136</v>
      </c>
      <c r="R63" s="12">
        <f t="shared" si="308"/>
        <v>222.44160721447543</v>
      </c>
      <c r="S63" s="12">
        <f t="shared" si="308"/>
        <v>276.18551824896241</v>
      </c>
      <c r="T63" s="12">
        <f t="shared" si="308"/>
        <v>339.26732701651753</v>
      </c>
      <c r="U63" s="12">
        <f t="shared" si="308"/>
        <v>412.54261371183321</v>
      </c>
      <c r="V63" s="12">
        <f t="shared" si="308"/>
        <v>496.82027636610871</v>
      </c>
      <c r="W63" s="12">
        <f t="shared" si="308"/>
        <v>592.84455832404558</v>
      </c>
      <c r="X63" s="12">
        <f t="shared" si="308"/>
        <v>701.27841382588485</v>
      </c>
      <c r="Y63" s="12">
        <f t="shared" si="308"/>
        <v>822.68874950127542</v>
      </c>
      <c r="Z63" s="12">
        <f t="shared" si="308"/>
        <v>957.53397855164189</v>
      </c>
      <c r="AA63" s="12">
        <f t="shared" si="308"/>
        <v>1106.1542097129525</v>
      </c>
      <c r="AB63" s="52">
        <f t="shared" si="308"/>
        <v>1268.764272613857</v>
      </c>
      <c r="AC63" s="53">
        <f t="shared" si="308"/>
        <v>1445.4496620888294</v>
      </c>
      <c r="AD63" s="53">
        <f t="shared" si="308"/>
        <v>1636.165372519039</v>
      </c>
      <c r="AE63" s="53">
        <f t="shared" si="308"/>
        <v>1840.7374941771604</v>
      </c>
      <c r="AF63" s="54">
        <f t="shared" si="308"/>
        <v>2058.867360235462</v>
      </c>
      <c r="AG63" s="54">
        <f t="shared" ref="AG63:BH63" si="309">$E$3+($C62)*(EXP(-EXP($A62-$B62*AG61)))</f>
        <v>2290.1379675364315</v>
      </c>
      <c r="AH63" s="54">
        <f t="shared" si="309"/>
        <v>2534.022347107064</v>
      </c>
      <c r="AI63" s="54">
        <f t="shared" si="309"/>
        <v>2789.8935313032612</v>
      </c>
      <c r="AJ63" s="54">
        <f t="shared" si="309"/>
        <v>3057.0357521047868</v>
      </c>
      <c r="AK63" s="54">
        <f t="shared" si="309"/>
        <v>3334.6565075120989</v>
      </c>
      <c r="AL63" s="54">
        <f t="shared" si="309"/>
        <v>3621.8991478877829</v>
      </c>
      <c r="AM63" s="54">
        <f t="shared" si="309"/>
        <v>3917.8556589043656</v>
      </c>
      <c r="AN63" s="76">
        <f t="shared" si="309"/>
        <v>4221.5793499547344</v>
      </c>
      <c r="AO63" s="54">
        <f t="shared" si="309"/>
        <v>4532.0971940184836</v>
      </c>
      <c r="AP63" s="54">
        <f t="shared" si="309"/>
        <v>4848.4216048460785</v>
      </c>
      <c r="AQ63" s="54">
        <f t="shared" si="309"/>
        <v>5169.5614780001397</v>
      </c>
      <c r="AR63" s="54">
        <f t="shared" si="309"/>
        <v>5494.532362180099</v>
      </c>
      <c r="AS63" s="54">
        <f t="shared" si="309"/>
        <v>5822.3656650875491</v>
      </c>
      <c r="AT63" s="54">
        <f t="shared" si="309"/>
        <v>6152.1168329223583</v>
      </c>
      <c r="AU63" s="54">
        <f t="shared" si="309"/>
        <v>6482.8724737902421</v>
      </c>
      <c r="AV63" s="54">
        <f t="shared" si="309"/>
        <v>6813.7564224709195</v>
      </c>
      <c r="AW63" s="54">
        <f t="shared" si="309"/>
        <v>7143.9347669867611</v>
      </c>
      <c r="AX63" s="76">
        <f t="shared" si="309"/>
        <v>7472.6198762525137</v>
      </c>
      <c r="AY63" s="54">
        <f t="shared" si="309"/>
        <v>7799.0734829470202</v>
      </c>
      <c r="AZ63" s="54">
        <f t="shared" si="309"/>
        <v>8122.6088869032446</v>
      </c>
      <c r="BA63" s="54">
        <f t="shared" si="309"/>
        <v>8442.5923521094664</v>
      </c>
      <c r="BB63" s="54">
        <f t="shared" si="309"/>
        <v>8758.4437752409522</v>
      </c>
      <c r="BC63" s="54">
        <f t="shared" si="309"/>
        <v>9069.6367059054683</v>
      </c>
      <c r="BD63" s="54">
        <f t="shared" si="309"/>
        <v>9375.6977988942508</v>
      </c>
      <c r="BE63" s="54">
        <f t="shared" si="309"/>
        <v>9676.2057770743904</v>
      </c>
      <c r="BF63" s="54">
        <f t="shared" si="309"/>
        <v>9970.7899805053239</v>
      </c>
      <c r="BG63" s="54">
        <f t="shared" si="309"/>
        <v>10259.128573244732</v>
      </c>
      <c r="BH63" s="76">
        <f t="shared" si="309"/>
        <v>10540.946474424849</v>
      </c>
    </row>
    <row r="64" spans="1:60" ht="15.75" thickBot="1" x14ac:dyDescent="0.3">
      <c r="A64" s="13" t="s">
        <v>69</v>
      </c>
      <c r="B64" s="17">
        <f>AX63</f>
        <v>7472.6198762525137</v>
      </c>
      <c r="C64" s="73">
        <f>AX63/$AX$4</f>
        <v>0.18958114063496992</v>
      </c>
      <c r="D64" s="4" t="s">
        <v>9</v>
      </c>
      <c r="E64" s="5">
        <f>SUM(F64:AF64)</f>
        <v>18293966.33087144</v>
      </c>
      <c r="F64" s="3">
        <f>(F63-F$3)^2</f>
        <v>32.379050725755008</v>
      </c>
      <c r="G64" s="3">
        <f t="shared" ref="G64:AF64" si="310">(G63-G$3)^2</f>
        <v>71.705489413805921</v>
      </c>
      <c r="H64" s="3">
        <f t="shared" si="310"/>
        <v>152.63790393673864</v>
      </c>
      <c r="I64" s="3">
        <f t="shared" si="310"/>
        <v>313.07855562871845</v>
      </c>
      <c r="J64" s="3">
        <f t="shared" si="310"/>
        <v>619.83016619323371</v>
      </c>
      <c r="K64" s="3">
        <f t="shared" si="310"/>
        <v>1186.4652425355434</v>
      </c>
      <c r="L64" s="3">
        <f t="shared" si="310"/>
        <v>2199.4336934095218</v>
      </c>
      <c r="M64" s="3">
        <f t="shared" si="310"/>
        <v>3955.1699771983594</v>
      </c>
      <c r="N64" s="3">
        <f t="shared" si="310"/>
        <v>6910.2760242763206</v>
      </c>
      <c r="O64" s="3">
        <f t="shared" si="310"/>
        <v>11741.125796307924</v>
      </c>
      <c r="P64" s="3">
        <f t="shared" si="310"/>
        <v>19433.185305061648</v>
      </c>
      <c r="Q64" s="3">
        <f t="shared" si="310"/>
        <v>31373.62871148171</v>
      </c>
      <c r="R64" s="3">
        <f t="shared" si="310"/>
        <v>49464.698932653955</v>
      </c>
      <c r="S64" s="3">
        <f t="shared" si="310"/>
        <v>76218.243928469688</v>
      </c>
      <c r="T64" s="3">
        <f t="shared" si="310"/>
        <v>114928.98118909952</v>
      </c>
      <c r="U64" s="3">
        <f t="shared" si="310"/>
        <v>169720.02126059588</v>
      </c>
      <c r="V64" s="3">
        <f t="shared" si="310"/>
        <v>245955.95720500461</v>
      </c>
      <c r="W64" s="3">
        <f t="shared" si="310"/>
        <v>349689.58129595226</v>
      </c>
      <c r="X64" s="3">
        <f t="shared" si="310"/>
        <v>488822.20654776087</v>
      </c>
      <c r="Y64" s="3">
        <f t="shared" si="310"/>
        <v>672061.87121651368</v>
      </c>
      <c r="Z64" s="3">
        <f t="shared" si="310"/>
        <v>909165.40862294682</v>
      </c>
      <c r="AA64" s="3">
        <f t="shared" si="310"/>
        <v>1215683.6957563313</v>
      </c>
      <c r="AB64" s="46">
        <f t="shared" si="310"/>
        <v>1600142.2774488241</v>
      </c>
      <c r="AC64" s="47">
        <f t="shared" si="310"/>
        <v>2077547.0851616876</v>
      </c>
      <c r="AD64" s="47">
        <f t="shared" si="310"/>
        <v>2663048.547049778</v>
      </c>
      <c r="AE64" s="47">
        <f t="shared" si="310"/>
        <v>3369320.4111365159</v>
      </c>
      <c r="AF64" s="48">
        <f t="shared" si="310"/>
        <v>4214208.4282031385</v>
      </c>
    </row>
    <row r="65" spans="1:60" ht="15.75" thickBot="1" x14ac:dyDescent="0.3">
      <c r="A65" s="13" t="s">
        <v>70</v>
      </c>
      <c r="B65" s="66">
        <f>BH63</f>
        <v>10540.946474424849</v>
      </c>
      <c r="C65" s="75">
        <f>BH63/$BH$4</f>
        <v>0.23237366227295297</v>
      </c>
      <c r="D65" s="4" t="s">
        <v>10</v>
      </c>
      <c r="E65" s="5">
        <f>SUM(F65:AF65)</f>
        <v>14859.781854556768</v>
      </c>
      <c r="F65">
        <f>SQRT(F64)</f>
        <v>5.6902592845805371</v>
      </c>
      <c r="G65">
        <f t="shared" ref="G65:AF65" si="311">SQRT(G64)</f>
        <v>8.4679093886157002</v>
      </c>
      <c r="H65">
        <f t="shared" si="311"/>
        <v>12.354671340701</v>
      </c>
      <c r="I65">
        <f t="shared" si="311"/>
        <v>17.694025987002462</v>
      </c>
      <c r="J65">
        <f t="shared" si="311"/>
        <v>24.896388617492974</v>
      </c>
      <c r="K65">
        <f t="shared" si="311"/>
        <v>34.445104768828088</v>
      </c>
      <c r="L65">
        <f t="shared" si="311"/>
        <v>46.898120361156501</v>
      </c>
      <c r="M65">
        <f t="shared" si="311"/>
        <v>62.890142130530755</v>
      </c>
      <c r="N65">
        <f t="shared" si="311"/>
        <v>83.128070014143361</v>
      </c>
      <c r="O65">
        <f t="shared" si="311"/>
        <v>108.35647556241355</v>
      </c>
      <c r="P65">
        <f t="shared" si="311"/>
        <v>139.40296017323897</v>
      </c>
      <c r="Q65">
        <f t="shared" si="311"/>
        <v>177.12602494123135</v>
      </c>
      <c r="R65">
        <f t="shared" si="311"/>
        <v>222.40660721447543</v>
      </c>
      <c r="S65">
        <f t="shared" si="311"/>
        <v>276.07651824896243</v>
      </c>
      <c r="T65">
        <f t="shared" si="311"/>
        <v>339.011771460962</v>
      </c>
      <c r="U65">
        <f t="shared" si="311"/>
        <v>411.97089856031806</v>
      </c>
      <c r="V65">
        <f t="shared" si="311"/>
        <v>495.93946929540164</v>
      </c>
      <c r="W65">
        <f t="shared" si="311"/>
        <v>591.34556842505572</v>
      </c>
      <c r="X65">
        <f t="shared" si="311"/>
        <v>699.15821281578383</v>
      </c>
      <c r="Y65">
        <f t="shared" si="311"/>
        <v>819.79379798612388</v>
      </c>
      <c r="Z65">
        <f t="shared" si="311"/>
        <v>953.50165632941969</v>
      </c>
      <c r="AA65">
        <f t="shared" si="311"/>
        <v>1102.5804713291141</v>
      </c>
      <c r="AB65" s="43">
        <f t="shared" si="311"/>
        <v>1264.9673029168873</v>
      </c>
      <c r="AC65" s="44">
        <f t="shared" si="311"/>
        <v>1441.3698641090314</v>
      </c>
      <c r="AD65" s="44">
        <f t="shared" si="311"/>
        <v>1631.8849674685339</v>
      </c>
      <c r="AE65" s="44">
        <f t="shared" si="311"/>
        <v>1835.5708679145341</v>
      </c>
      <c r="AF65" s="45">
        <f t="shared" si="311"/>
        <v>2052.8537279122297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-11506.137321183462</v>
      </c>
    </row>
    <row r="73" spans="1:60" ht="15.75" thickBot="1" x14ac:dyDescent="0.3">
      <c r="A73" s="13" t="s">
        <v>68</v>
      </c>
      <c r="B73" s="65">
        <f>AN73</f>
        <v>4262.956482255111</v>
      </c>
      <c r="C73" s="74">
        <f>AN73/$AN$4</f>
        <v>0.1273630966104107</v>
      </c>
      <c r="D73" s="4" t="s">
        <v>8</v>
      </c>
      <c r="F73" s="12">
        <f>$E$3+(E4*$C72)*(EXP(-EXP($A72-$B72*F71)))</f>
        <v>5.3102539633980692</v>
      </c>
      <c r="G73" s="12">
        <f t="shared" ref="G73:AF73" si="341">$E$3+(F4*$C72)*(EXP(-EXP($A72-$B72*G71)))</f>
        <v>8.0097802220244354</v>
      </c>
      <c r="H73" s="12">
        <f t="shared" si="341"/>
        <v>11.822399878139967</v>
      </c>
      <c r="I73" s="12">
        <f t="shared" si="341"/>
        <v>17.095951485728861</v>
      </c>
      <c r="J73" s="12">
        <f t="shared" si="341"/>
        <v>24.248144514490964</v>
      </c>
      <c r="K73" s="12">
        <f t="shared" si="341"/>
        <v>33.769810126187465</v>
      </c>
      <c r="L73" s="12">
        <f t="shared" si="341"/>
        <v>46.225759655007707</v>
      </c>
      <c r="M73" s="12">
        <f t="shared" si="341"/>
        <v>62.252927135309953</v>
      </c>
      <c r="N73" s="12">
        <f t="shared" si="341"/>
        <v>82.555621108317723</v>
      </c>
      <c r="O73" s="12">
        <f t="shared" si="341"/>
        <v>107.89787733946285</v>
      </c>
      <c r="P73" s="12">
        <f t="shared" si="341"/>
        <v>139.09307341803208</v>
      </c>
      <c r="Q73" s="12">
        <f t="shared" si="341"/>
        <v>176.99112431590501</v>
      </c>
      <c r="R73" s="12">
        <f t="shared" si="341"/>
        <v>222.46371259190238</v>
      </c>
      <c r="S73" s="12">
        <f t="shared" si="341"/>
        <v>276.38810880755841</v>
      </c>
      <c r="T73" s="12">
        <f t="shared" si="341"/>
        <v>339.6302012801861</v>
      </c>
      <c r="U73" s="12">
        <f t="shared" si="341"/>
        <v>413.02737772303544</v>
      </c>
      <c r="V73" s="12">
        <f t="shared" si="341"/>
        <v>497.37188626457839</v>
      </c>
      <c r="W73" s="12">
        <f t="shared" si="341"/>
        <v>593.39525430682841</v>
      </c>
      <c r="X73" s="12">
        <f t="shared" si="341"/>
        <v>701.75426722999055</v>
      </c>
      <c r="Y73" s="12">
        <f t="shared" si="341"/>
        <v>823.01891280887651</v>
      </c>
      <c r="Z73" s="12">
        <f t="shared" si="341"/>
        <v>957.66258945753452</v>
      </c>
      <c r="AA73" s="12">
        <f t="shared" si="341"/>
        <v>1106.054764789061</v>
      </c>
      <c r="AB73" s="52">
        <f t="shared" si="341"/>
        <v>1268.4561622997796</v>
      </c>
      <c r="AC73" s="53">
        <f t="shared" si="341"/>
        <v>1445.0164538394506</v>
      </c>
      <c r="AD73" s="53">
        <f t="shared" si="341"/>
        <v>1635.7743480599404</v>
      </c>
      <c r="AE73" s="53">
        <f t="shared" si="341"/>
        <v>1840.6598929311176</v>
      </c>
      <c r="AF73" s="54">
        <f t="shared" si="341"/>
        <v>2059.4987549971843</v>
      </c>
      <c r="AG73" s="54">
        <f t="shared" ref="AG73" si="342">$E$3+(AF4*$C72)*(EXP(-EXP($A72-$B72*AG71)))</f>
        <v>2292.018199453832</v>
      </c>
      <c r="AH73" s="54">
        <f t="shared" ref="AH73" si="343">$E$3+(AG4*$C72)*(EXP(-EXP($A72-$B72*AH71)))</f>
        <v>2589.3369615191386</v>
      </c>
      <c r="AI73" s="54">
        <f t="shared" ref="AI73" si="344">$E$3+(AH4*$C72)*(EXP(-EXP($A72-$B72*AI71)))</f>
        <v>2796.5612795257834</v>
      </c>
      <c r="AJ73" s="54">
        <f t="shared" ref="AJ73" si="345">$E$3+(AI4*$C72)*(EXP(-EXP($A72-$B72*AJ71)))</f>
        <v>3067.6190561396297</v>
      </c>
      <c r="AK73" s="54">
        <f t="shared" ref="AK73" si="346">$E$3+(AJ4*$C72)*(EXP(-EXP($A72-$B72*AK71)))</f>
        <v>3350.4447452425679</v>
      </c>
      <c r="AL73" s="54">
        <f t="shared" ref="AL73" si="347">$E$3+(AK4*$C72)*(EXP(-EXP($A72-$B72*AL71)))</f>
        <v>3644.4018135136193</v>
      </c>
      <c r="AM73" s="54">
        <f t="shared" ref="AM73" si="348">$E$3+(AL4*$C72)*(EXP(-EXP($A72-$B72*AM71)))</f>
        <v>3948.8102702798724</v>
      </c>
      <c r="AN73" s="76">
        <f t="shared" ref="AN73" si="349">$E$3+(AM4*$C72)*(EXP(-EXP($A72-$B72*AN71)))</f>
        <v>4262.956482255111</v>
      </c>
      <c r="AO73" s="54">
        <f t="shared" ref="AO73" si="350">$E$3+(AN4*$C72)*(EXP(-EXP($A72-$B72*AO71)))</f>
        <v>4586.1026109116056</v>
      </c>
      <c r="AP73" s="54">
        <f t="shared" ref="AP73" si="351">$E$3+(AO4*$C72)*(EXP(-EXP($A72-$B72*AP71)))</f>
        <v>4917.495532378668</v>
      </c>
      <c r="AQ73" s="54">
        <f t="shared" ref="AQ73" si="352">$E$3+(AP4*$C72)*(EXP(-EXP($A72-$B72*AQ71)))</f>
        <v>5256.3751318156365</v>
      </c>
      <c r="AR73" s="54">
        <f t="shared" ref="AR73" si="353">$E$3+(AQ4*$C72)*(EXP(-EXP($A72-$B72*AR71)))</f>
        <v>5601.9818942211423</v>
      </c>
      <c r="AS73" s="54">
        <f t="shared" ref="AS73" si="354">$E$3+(AR4*$C72)*(EXP(-EXP($A72-$B72*AS71)))</f>
        <v>5953.5637409555429</v>
      </c>
      <c r="AT73" s="54">
        <f t="shared" ref="AT73" si="355">$E$3+(AS4*$C72)*(EXP(-EXP($A72-$B72*AT71)))</f>
        <v>6310.3820854538781</v>
      </c>
      <c r="AU73" s="54">
        <f t="shared" ref="AU73" si="356">$E$3+(AT4*$C72)*(EXP(-EXP($A72-$B72*AU71)))</f>
        <v>6671.7171024825439</v>
      </c>
      <c r="AV73" s="54">
        <f t="shared" ref="AV73" si="357">$E$3+(AU4*$C72)*(EXP(-EXP($A72-$B72*AV71)))</f>
        <v>7036.8722228081351</v>
      </c>
      <c r="AW73" s="54">
        <f t="shared" ref="AW73" si="358">$E$3+(AV4*$C72)*(EXP(-EXP($A72-$B72*AW71)))</f>
        <v>7405.1778793895583</v>
      </c>
      <c r="AX73" s="76">
        <f t="shared" ref="AX73" si="359">$E$3+(AW4*$C72)*(EXP(-EXP($A72-$B72*AX71)))</f>
        <v>7775.9945423704166</v>
      </c>
      <c r="AY73" s="54">
        <f t="shared" ref="AY73" si="360">$E$3+(AX4*$C72)*(EXP(-EXP($A72-$B72*AY71)))</f>
        <v>8148.7150884933708</v>
      </c>
      <c r="AZ73" s="54">
        <f t="shared" ref="AZ73" si="361">$E$3+(AY4*$C72)*(EXP(-EXP($A72-$B72*AZ71)))</f>
        <v>8522.7665563837018</v>
      </c>
      <c r="BA73" s="54">
        <f t="shared" ref="BA73" si="362">$E$3+(AZ4*$C72)*(EXP(-EXP($A72-$B72*BA71)))</f>
        <v>8897.6113427761611</v>
      </c>
      <c r="BB73" s="54">
        <f t="shared" ref="BB73" si="363">$E$3+(BA4*$C72)*(EXP(-EXP($A72-$B72*BB71)))</f>
        <v>9272.7478965122482</v>
      </c>
      <c r="BC73" s="54">
        <f t="shared" ref="BC73" si="364">$E$3+(BB4*$C72)*(EXP(-EXP($A72-$B72*BC71)))</f>
        <v>9647.7109673292871</v>
      </c>
      <c r="BD73" s="54">
        <f t="shared" ref="BD73" si="365">$E$3+(BC4*$C72)*(EXP(-EXP($A72-$B72*BD71)))</f>
        <v>10022.071465395156</v>
      </c>
      <c r="BE73" s="54">
        <f t="shared" ref="BE73" si="366">$E$3+(BD4*$C72)*(EXP(-EXP($A72-$B72*BE71)))</f>
        <v>10395.4359854834</v>
      </c>
      <c r="BF73" s="54">
        <f t="shared" ref="BF73" si="367">$E$3+(BE4*$C72)*(EXP(-EXP($A72-$B72*BF71)))</f>
        <v>10767.44604688007</v>
      </c>
      <c r="BG73" s="54">
        <f t="shared" ref="BG73" si="368">$E$3+(BF4*$C72)*(EXP(-EXP($A72-$B72*BG71)))</f>
        <v>11137.777096772767</v>
      </c>
      <c r="BH73" s="76">
        <f t="shared" ref="BH73" si="369">$E$3+(BG4*$C72)*(EXP(-EXP($A72-$B72*BH71)))</f>
        <v>11506.137321183462</v>
      </c>
    </row>
    <row r="74" spans="1:60" ht="15.75" thickBot="1" x14ac:dyDescent="0.3">
      <c r="A74" s="13" t="s">
        <v>69</v>
      </c>
      <c r="B74" s="17">
        <f>AX73</f>
        <v>7775.9945423704166</v>
      </c>
      <c r="C74" s="73">
        <f>AX73/$AX$4</f>
        <v>0.19727778735256374</v>
      </c>
      <c r="D74" s="4" t="s">
        <v>9</v>
      </c>
      <c r="E74" s="5">
        <f>SUM(F74:AF74)</f>
        <v>18295546.957128882</v>
      </c>
      <c r="F74" s="3">
        <f>(F73-F$3)^2</f>
        <v>28.136226802674322</v>
      </c>
      <c r="G74" s="3">
        <f t="shared" ref="G74:AF74" si="370">(G73-G$3)^2</f>
        <v>64.045333689452889</v>
      </c>
      <c r="H74" s="3">
        <f t="shared" si="370"/>
        <v>139.53030407486466</v>
      </c>
      <c r="I74" s="3">
        <f t="shared" si="370"/>
        <v>291.81824050592019</v>
      </c>
      <c r="J74" s="3">
        <f t="shared" si="370"/>
        <v>587.17642193202653</v>
      </c>
      <c r="K74" s="3">
        <f t="shared" si="370"/>
        <v>1139.0781046237291</v>
      </c>
      <c r="L74" s="3">
        <f t="shared" si="370"/>
        <v>2134.7193170495839</v>
      </c>
      <c r="M74" s="3">
        <f t="shared" si="370"/>
        <v>3872.5900333848904</v>
      </c>
      <c r="N74" s="3">
        <f t="shared" si="370"/>
        <v>6813.0757722998569</v>
      </c>
      <c r="O74" s="3">
        <f t="shared" si="370"/>
        <v>11638.283695532231</v>
      </c>
      <c r="P74" s="3">
        <f t="shared" si="370"/>
        <v>19341.041604790509</v>
      </c>
      <c r="Q74" s="3">
        <f t="shared" si="370"/>
        <v>31316.655224143713</v>
      </c>
      <c r="R74" s="3">
        <f t="shared" si="370"/>
        <v>49474.532185291115</v>
      </c>
      <c r="S74" s="3">
        <f t="shared" si="370"/>
        <v>76330.145963498711</v>
      </c>
      <c r="T74" s="3">
        <f t="shared" si="370"/>
        <v>115175.15016071851</v>
      </c>
      <c r="U74" s="3">
        <f t="shared" si="370"/>
        <v>170119.67358731182</v>
      </c>
      <c r="V74" s="3">
        <f t="shared" si="370"/>
        <v>246503.391719095</v>
      </c>
      <c r="W74" s="3">
        <f t="shared" si="370"/>
        <v>350341.18781995389</v>
      </c>
      <c r="X74" s="3">
        <f t="shared" si="370"/>
        <v>489487.82661537675</v>
      </c>
      <c r="Y74" s="3">
        <f t="shared" si="370"/>
        <v>672603.31188811129</v>
      </c>
      <c r="Z74" s="3">
        <f t="shared" si="370"/>
        <v>909410.68658729317</v>
      </c>
      <c r="AA74" s="3">
        <f t="shared" si="370"/>
        <v>1215464.4135835131</v>
      </c>
      <c r="AB74" s="46">
        <f t="shared" si="370"/>
        <v>1599362.8734347913</v>
      </c>
      <c r="AC74" s="47">
        <f t="shared" si="370"/>
        <v>2076298.4461999987</v>
      </c>
      <c r="AD74" s="47">
        <f t="shared" si="370"/>
        <v>2661772.4860764742</v>
      </c>
      <c r="AE74" s="47">
        <f t="shared" si="370"/>
        <v>3369035.531985369</v>
      </c>
      <c r="AF74" s="48">
        <f t="shared" si="370"/>
        <v>4216801.1490432555</v>
      </c>
    </row>
    <row r="75" spans="1:60" ht="15.75" thickBot="1" x14ac:dyDescent="0.3">
      <c r="A75" s="13" t="s">
        <v>70</v>
      </c>
      <c r="B75" s="66">
        <f>BH73</f>
        <v>11506.137321183462</v>
      </c>
      <c r="C75" s="75">
        <f>BH73/$BH$4</f>
        <v>0.25365115688862211</v>
      </c>
      <c r="D75" s="4" t="s">
        <v>10</v>
      </c>
      <c r="E75" s="5">
        <f>SUM(F75:AF75)</f>
        <v>14855.939698428238</v>
      </c>
      <c r="F75">
        <f>SQRT(F74)</f>
        <v>5.304359226398069</v>
      </c>
      <c r="G75">
        <f t="shared" ref="G75:AF75" si="371">SQRT(G74)</f>
        <v>8.0028328540244349</v>
      </c>
      <c r="H75">
        <f t="shared" si="371"/>
        <v>11.812294615139967</v>
      </c>
      <c r="I75">
        <f t="shared" si="371"/>
        <v>17.082688327834123</v>
      </c>
      <c r="J75">
        <f t="shared" si="371"/>
        <v>24.231723461859385</v>
      </c>
      <c r="K75">
        <f t="shared" si="371"/>
        <v>33.750231178819043</v>
      </c>
      <c r="L75">
        <f t="shared" si="371"/>
        <v>46.203022812902447</v>
      </c>
      <c r="M75">
        <f t="shared" si="371"/>
        <v>62.23013766162574</v>
      </c>
      <c r="N75">
        <f t="shared" si="371"/>
        <v>82.541357950422992</v>
      </c>
      <c r="O75">
        <f t="shared" si="371"/>
        <v>107.88087733946286</v>
      </c>
      <c r="P75">
        <f t="shared" si="371"/>
        <v>139.07207341803209</v>
      </c>
      <c r="Q75">
        <f t="shared" si="371"/>
        <v>176.965124315905</v>
      </c>
      <c r="R75">
        <f t="shared" si="371"/>
        <v>222.42871259190238</v>
      </c>
      <c r="S75">
        <f t="shared" si="371"/>
        <v>276.27910880755843</v>
      </c>
      <c r="T75">
        <f t="shared" si="371"/>
        <v>339.37464572463057</v>
      </c>
      <c r="U75">
        <f t="shared" si="371"/>
        <v>412.45566257152029</v>
      </c>
      <c r="V75">
        <f t="shared" si="371"/>
        <v>496.49107919387131</v>
      </c>
      <c r="W75">
        <f t="shared" si="371"/>
        <v>591.89626440783854</v>
      </c>
      <c r="X75">
        <f t="shared" si="371"/>
        <v>699.63406621988952</v>
      </c>
      <c r="Y75">
        <f t="shared" si="371"/>
        <v>820.12396129372496</v>
      </c>
      <c r="Z75">
        <f t="shared" si="371"/>
        <v>953.63026723531232</v>
      </c>
      <c r="AA75">
        <f t="shared" si="371"/>
        <v>1102.4810264052226</v>
      </c>
      <c r="AB75" s="43">
        <f t="shared" si="371"/>
        <v>1264.65919260281</v>
      </c>
      <c r="AC75" s="44">
        <f t="shared" si="371"/>
        <v>1440.9366558596525</v>
      </c>
      <c r="AD75" s="44">
        <f t="shared" si="371"/>
        <v>1631.4939430094353</v>
      </c>
      <c r="AE75" s="44">
        <f t="shared" si="371"/>
        <v>1835.4932666684913</v>
      </c>
      <c r="AF75" s="45">
        <f t="shared" si="371"/>
        <v>2053.485122673952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-10994.748031817946</v>
      </c>
    </row>
    <row r="83" spans="1:60" ht="15.75" thickBot="1" x14ac:dyDescent="0.3">
      <c r="A83" s="13" t="s">
        <v>68</v>
      </c>
      <c r="B83" s="65">
        <f>AN83</f>
        <v>4230.9379712438258</v>
      </c>
      <c r="C83" s="74">
        <f>AN83/$AN$4</f>
        <v>0.12640648897713394</v>
      </c>
      <c r="D83" s="4" t="s">
        <v>8</v>
      </c>
      <c r="F83" s="12">
        <f>$E$3+($C82/($C82+E5))*E4*(EXP(-EXP($A82-$B82*F81)))</f>
        <v>5.1934341360425789</v>
      </c>
      <c r="G83" s="12">
        <f>$E$3+($C82/($C82+F5))*F4*(EXP(-EXP($A82-$B82*G81)))</f>
        <v>7.8634543538596731</v>
      </c>
      <c r="H83" s="12">
        <f>$E$3+($C82/($C82+G5))*G4*(EXP(-EXP($A82-$B82*H81)))</f>
        <v>11.643032359957481</v>
      </c>
      <c r="I83" s="12">
        <f t="shared" ref="I83:AF83" si="401">$E$3+($C82/($C82+H5))*H4*(EXP(-EXP($A82-$B82*I81)))</f>
        <v>16.880454167461039</v>
      </c>
      <c r="J83" s="12">
        <f t="shared" si="401"/>
        <v>23.994089662647525</v>
      </c>
      <c r="K83" s="12">
        <f t="shared" si="401"/>
        <v>33.475690144615719</v>
      </c>
      <c r="L83" s="12">
        <f t="shared" si="401"/>
        <v>45.891318498986003</v>
      </c>
      <c r="M83" s="12">
        <f t="shared" si="401"/>
        <v>61.879584306529587</v>
      </c>
      <c r="N83" s="12">
        <f t="shared" si="401"/>
        <v>82.146994933454849</v>
      </c>
      <c r="O83" s="12">
        <f t="shared" si="401"/>
        <v>107.46038942667671</v>
      </c>
      <c r="P83" s="12">
        <f t="shared" si="401"/>
        <v>138.63658227791535</v>
      </c>
      <c r="Q83" s="12">
        <f t="shared" si="401"/>
        <v>176.52949658219723</v>
      </c>
      <c r="R83" s="12">
        <f t="shared" si="401"/>
        <v>222.0152000339377</v>
      </c>
      <c r="S83" s="12">
        <f t="shared" si="401"/>
        <v>275.97536412603262</v>
      </c>
      <c r="T83" s="12">
        <f t="shared" si="401"/>
        <v>339.2797411885681</v>
      </c>
      <c r="U83" s="12">
        <f t="shared" si="401"/>
        <v>412.76829280069671</v>
      </c>
      <c r="V83" s="12">
        <f t="shared" si="401"/>
        <v>497.23360668788928</v>
      </c>
      <c r="W83" s="12">
        <f t="shared" si="401"/>
        <v>593.40420993986436</v>
      </c>
      <c r="X83" s="12">
        <f t="shared" si="401"/>
        <v>701.92932861073132</v>
      </c>
      <c r="Y83" s="12">
        <f t="shared" si="401"/>
        <v>823.36556317213228</v>
      </c>
      <c r="Z83" s="12">
        <f t="shared" si="401"/>
        <v>958.16585230730743</v>
      </c>
      <c r="AA83" s="12">
        <f t="shared" si="401"/>
        <v>1106.6709907978827</v>
      </c>
      <c r="AB83" s="52">
        <f t="shared" si="401"/>
        <v>1269.1038571662939</v>
      </c>
      <c r="AC83" s="53">
        <f t="shared" si="401"/>
        <v>1445.5663990955675</v>
      </c>
      <c r="AD83" s="53">
        <f t="shared" si="401"/>
        <v>1636.0393243991593</v>
      </c>
      <c r="AE83" s="53">
        <f t="shared" si="401"/>
        <v>1840.3843563804403</v>
      </c>
      <c r="AF83" s="54">
        <f t="shared" si="401"/>
        <v>2058.3488376360583</v>
      </c>
      <c r="AG83" s="54">
        <f t="shared" ref="AG83" si="402">$E$3+($C82/($C82+AF5))*AF4*(EXP(-EXP($A82-$B82*AG81)))</f>
        <v>2289.5724074628665</v>
      </c>
      <c r="AH83" s="54">
        <f t="shared" ref="AH83" si="403">$E$3+($C82/($C82+AG5))*AG4*(EXP(-EXP($A82-$B82*AH81)))</f>
        <v>2584.9915264978649</v>
      </c>
      <c r="AI83" s="54">
        <f t="shared" ref="AI83" si="404">$E$3+($C82/($C82+AH5))*AH4*(EXP(-EXP($A82-$B82*AI81)))</f>
        <v>2789.8688703295147</v>
      </c>
      <c r="AJ83" s="54">
        <f t="shared" ref="AJ83" si="405">$E$3+($C82/($C82+AI5))*AI4*(EXP(-EXP($A82-$B82*AJ81)))</f>
        <v>3057.7651445255319</v>
      </c>
      <c r="AK83" s="54">
        <f t="shared" ref="AK83" si="406">$E$3+($C82/($C82+AJ5))*AJ4*(EXP(-EXP($A82-$B82*AK81)))</f>
        <v>3336.5897948445149</v>
      </c>
      <c r="AL83" s="54">
        <f t="shared" ref="AL83" si="407">$E$3+($C82/($C82+AK5))*AK4*(EXP(-EXP($A82-$B82*AL81)))</f>
        <v>3625.5934546132767</v>
      </c>
      <c r="AM83" s="54">
        <f t="shared" ref="AM83" si="408">$E$3+($C82/($C82+AL5))*AL4*(EXP(-EXP($A82-$B82*AM81)))</f>
        <v>3923.983914213753</v>
      </c>
      <c r="AN83" s="76">
        <f t="shared" ref="AN83" si="409">$E$3+($C82/($C82+AM5))*AM4*(EXP(-EXP($A82-$B82*AN81)))</f>
        <v>4230.9379712438258</v>
      </c>
      <c r="AO83" s="54">
        <f t="shared" ref="AO83" si="410">$E$3+($C82/($C82+AN5))*AN4*(EXP(-EXP($A82-$B82*AO81)))</f>
        <v>4545.6128314464686</v>
      </c>
      <c r="AP83" s="54">
        <f t="shared" ref="AP83" si="411">$E$3+($C82/($C82+AO5))*AO4*(EXP(-EXP($A82-$B82*AP81)))</f>
        <v>4867.1568616740724</v>
      </c>
      <c r="AQ83" s="54">
        <f t="shared" ref="AQ83" si="412">$E$3+($C82/($C82+AP5))*AP4*(EXP(-EXP($A82-$B82*AQ81)))</f>
        <v>5194.7195374756111</v>
      </c>
      <c r="AR83" s="54">
        <f t="shared" ref="AR83" si="413">$E$3+($C82/($C82+AQ5))*AQ4*(EXP(-EXP($A82-$B82*AR81)))</f>
        <v>5527.4604684380765</v>
      </c>
      <c r="AS83" s="54">
        <f t="shared" ref="AS83" si="414">$E$3+($C82/($C82+AR5))*AR4*(EXP(-EXP($A82-$B82*AS81)))</f>
        <v>5864.5574228116357</v>
      </c>
      <c r="AT83" s="54">
        <f t="shared" ref="AT83" si="415">$E$3+($C82/($C82+AS5))*AS4*(EXP(-EXP($A82-$B82*AT81)))</f>
        <v>6205.2133081531074</v>
      </c>
      <c r="AU83" s="54">
        <f t="shared" ref="AU83" si="416">$E$3+($C82/($C82+AT5))*AT4*(EXP(-EXP($A82-$B82*AU81)))</f>
        <v>6548.6620959975098</v>
      </c>
      <c r="AV83" s="54">
        <f t="shared" ref="AV83" si="417">$E$3+($C82/($C82+AU5))*AU4*(EXP(-EXP($A82-$B82*AV81)))</f>
        <v>6894.1737054687474</v>
      </c>
      <c r="AW83" s="54">
        <f t="shared" ref="AW83" si="418">$E$3+($C82/($C82+AV5))*AV4*(EXP(-EXP($A82-$B82*AW81)))</f>
        <v>7241.0578830712293</v>
      </c>
      <c r="AX83" s="76">
        <f t="shared" ref="AX83" si="419">$E$3+($C82/($C82+AW5))*AW4*(EXP(-EXP($A82-$B82*AX81)))</f>
        <v>7588.6671336921227</v>
      </c>
      <c r="AY83" s="54">
        <f t="shared" ref="AY83" si="420">$E$3+($C82/($C82+AX5))*AX4*(EXP(-EXP($A82-$B82*AY81)))</f>
        <v>7936.3987712808275</v>
      </c>
      <c r="AZ83" s="54">
        <f t="shared" ref="AZ83" si="421">$E$3+($C82/($C82+AY5))*AY4*(EXP(-EXP($A82-$B82*AZ81)))</f>
        <v>8283.6961670841902</v>
      </c>
      <c r="BA83" s="54">
        <f t="shared" ref="BA83" si="422">$E$3+($C82/($C82+AZ5))*AZ4*(EXP(-EXP($A82-$B82*BA81)))</f>
        <v>8630.0492791169145</v>
      </c>
      <c r="BB83" s="54">
        <f t="shared" ref="BB83" si="423">$E$3+($C82/($C82+BA5))*BA4*(EXP(-EXP($A82-$B82*BB81)))</f>
        <v>8974.9945492039806</v>
      </c>
      <c r="BC83" s="54">
        <f t="shared" ref="BC83" si="424">$E$3+($C82/($C82+BB5))*BB4*(EXP(-EXP($A82-$B82*BC81)))</f>
        <v>9318.1142539365737</v>
      </c>
      <c r="BD83" s="54">
        <f t="shared" ref="BD83" si="425">$E$3+($C82/($C82+BC5))*BC4*(EXP(-EXP($A82-$B82*BD81)))</f>
        <v>9659.0353937233576</v>
      </c>
      <c r="BE83" s="54">
        <f t="shared" ref="BE83" si="426">$E$3+($C82/($C82+BD5))*BD4*(EXP(-EXP($A82-$B82*BE81)))</f>
        <v>9997.4282002601867</v>
      </c>
      <c r="BF83" s="54">
        <f t="shared" ref="BF83" si="427">$E$3+($C82/($C82+BE5))*BE4*(EXP(-EXP($A82-$B82*BF81)))</f>
        <v>10333.004337618462</v>
      </c>
      <c r="BG83" s="54">
        <f t="shared" ref="BG83" si="428">$E$3+($C82/($C82+BF5))*BF4*(EXP(-EXP($A82-$B82*BG81)))</f>
        <v>10665.514866145108</v>
      </c>
      <c r="BH83" s="76">
        <f t="shared" ref="BH83" si="429">$E$3+($C82/($C82+BG5))*BG4*(EXP(-EXP($A82-$B82*BH81)))</f>
        <v>10994.748031817946</v>
      </c>
    </row>
    <row r="84" spans="1:60" ht="15.75" thickBot="1" x14ac:dyDescent="0.3">
      <c r="A84" s="13" t="s">
        <v>69</v>
      </c>
      <c r="B84" s="17">
        <f>AX83</f>
        <v>7588.6671336921227</v>
      </c>
      <c r="C84" s="73">
        <f>AX83/$AX$4</f>
        <v>0.19252527158198582</v>
      </c>
      <c r="D84" s="4" t="s">
        <v>9</v>
      </c>
      <c r="E84" s="5">
        <f>SUM(F84:AF84)</f>
        <v>18295454.696694635</v>
      </c>
      <c r="F84" s="3">
        <f>(F83-F$3)^2</f>
        <v>26.910565016619039</v>
      </c>
      <c r="G84" s="3">
        <f t="shared" ref="G84:AF84" si="430">(G83-G$3)^2</f>
        <v>61.724702018861848</v>
      </c>
      <c r="H84" s="3">
        <f t="shared" si="430"/>
        <v>135.3249928431276</v>
      </c>
      <c r="I84" s="3">
        <f t="shared" si="430"/>
        <v>284.50213255319426</v>
      </c>
      <c r="J84" s="3">
        <f t="shared" si="430"/>
        <v>574.92859197174403</v>
      </c>
      <c r="K84" s="3">
        <f t="shared" si="430"/>
        <v>1119.3113764425759</v>
      </c>
      <c r="L84" s="3">
        <f t="shared" si="430"/>
        <v>2103.9267832139367</v>
      </c>
      <c r="M84" s="3">
        <f t="shared" si="430"/>
        <v>3826.2630669927262</v>
      </c>
      <c r="N84" s="3">
        <f t="shared" si="430"/>
        <v>6745.7856289161027</v>
      </c>
      <c r="O84" s="3">
        <f t="shared" si="430"/>
        <v>11544.081931492507</v>
      </c>
      <c r="P84" s="3">
        <f t="shared" si="430"/>
        <v>19214.279650245524</v>
      </c>
      <c r="Q84" s="3">
        <f t="shared" si="430"/>
        <v>31153.484305741706</v>
      </c>
      <c r="R84" s="3">
        <f t="shared" si="430"/>
        <v>49275.209207107</v>
      </c>
      <c r="S84" s="3">
        <f t="shared" si="430"/>
        <v>76102.250856116822</v>
      </c>
      <c r="T84" s="3">
        <f t="shared" si="430"/>
        <v>114937.39844412736</v>
      </c>
      <c r="U84" s="3">
        <f t="shared" si="430"/>
        <v>169906.01862569776</v>
      </c>
      <c r="V84" s="3">
        <f t="shared" si="430"/>
        <v>246366.10168781463</v>
      </c>
      <c r="W84" s="3">
        <f t="shared" si="430"/>
        <v>350351.78951163607</v>
      </c>
      <c r="X84" s="3">
        <f t="shared" si="430"/>
        <v>489732.81507315527</v>
      </c>
      <c r="Y84" s="3">
        <f t="shared" si="430"/>
        <v>673172.02459278004</v>
      </c>
      <c r="Z84" s="3">
        <f t="shared" si="430"/>
        <v>910370.79323262628</v>
      </c>
      <c r="AA84" s="3">
        <f t="shared" si="430"/>
        <v>1216823.5482834138</v>
      </c>
      <c r="AB84" s="46">
        <f t="shared" si="430"/>
        <v>1601001.5194773092</v>
      </c>
      <c r="AC84" s="47">
        <f t="shared" si="430"/>
        <v>2077883.6211962933</v>
      </c>
      <c r="AD84" s="47">
        <f t="shared" si="430"/>
        <v>2662637.1708738878</v>
      </c>
      <c r="AE84" s="47">
        <f t="shared" si="430"/>
        <v>3368024.1169387815</v>
      </c>
      <c r="AF84" s="48">
        <f t="shared" si="430"/>
        <v>4212079.7949664397</v>
      </c>
    </row>
    <row r="85" spans="1:60" ht="15.75" thickBot="1" x14ac:dyDescent="0.3">
      <c r="A85" s="13" t="s">
        <v>70</v>
      </c>
      <c r="B85" s="66">
        <f>BH83</f>
        <v>10994.748031817946</v>
      </c>
      <c r="C85" s="75">
        <f>BH83/$BH$4</f>
        <v>0.24237765291008004</v>
      </c>
      <c r="D85" s="4" t="s">
        <v>10</v>
      </c>
      <c r="E85" s="5">
        <f>SUM(F85:AF85)</f>
        <v>14852.339733072115</v>
      </c>
      <c r="F85">
        <f>SQRT(F84)</f>
        <v>5.1875393990425787</v>
      </c>
      <c r="G85">
        <f t="shared" ref="G85:AF85" si="431">SQRT(G84)</f>
        <v>7.8565069858596734</v>
      </c>
      <c r="H85">
        <f t="shared" si="431"/>
        <v>11.632927096957481</v>
      </c>
      <c r="I85">
        <f t="shared" si="431"/>
        <v>16.867191009566302</v>
      </c>
      <c r="J85">
        <f t="shared" si="431"/>
        <v>23.977668610015947</v>
      </c>
      <c r="K85">
        <f t="shared" si="431"/>
        <v>33.456111197247296</v>
      </c>
      <c r="L85">
        <f t="shared" si="431"/>
        <v>45.868581656880743</v>
      </c>
      <c r="M85">
        <f t="shared" si="431"/>
        <v>61.856794832845374</v>
      </c>
      <c r="N85">
        <f t="shared" si="431"/>
        <v>82.132731775560117</v>
      </c>
      <c r="O85">
        <f t="shared" si="431"/>
        <v>107.44338942667672</v>
      </c>
      <c r="P85">
        <f t="shared" si="431"/>
        <v>138.61558227791537</v>
      </c>
      <c r="Q85">
        <f t="shared" si="431"/>
        <v>176.50349658219722</v>
      </c>
      <c r="R85">
        <f t="shared" si="431"/>
        <v>221.98020003393771</v>
      </c>
      <c r="S85">
        <f t="shared" si="431"/>
        <v>275.86636412603264</v>
      </c>
      <c r="T85">
        <f t="shared" si="431"/>
        <v>339.02418563301256</v>
      </c>
      <c r="U85">
        <f t="shared" si="431"/>
        <v>412.19657764918156</v>
      </c>
      <c r="V85">
        <f t="shared" si="431"/>
        <v>496.3527996171822</v>
      </c>
      <c r="W85">
        <f t="shared" si="431"/>
        <v>591.9052200408745</v>
      </c>
      <c r="X85">
        <f t="shared" si="431"/>
        <v>699.80912760063029</v>
      </c>
      <c r="Y85">
        <f t="shared" si="431"/>
        <v>820.47061165698074</v>
      </c>
      <c r="Z85">
        <f t="shared" si="431"/>
        <v>954.13353008508523</v>
      </c>
      <c r="AA85">
        <f t="shared" si="431"/>
        <v>1103.0972524140443</v>
      </c>
      <c r="AB85" s="43">
        <f t="shared" si="431"/>
        <v>1265.3068874693242</v>
      </c>
      <c r="AC85" s="44">
        <f t="shared" si="431"/>
        <v>1441.4866011157694</v>
      </c>
      <c r="AD85" s="44">
        <f t="shared" si="431"/>
        <v>1631.7589193486542</v>
      </c>
      <c r="AE85" s="44">
        <f t="shared" si="431"/>
        <v>1835.217730117814</v>
      </c>
      <c r="AF85" s="45">
        <f t="shared" si="431"/>
        <v>2052.335205312826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2024-02-05T08:13:49Z</dcterms:modified>
</cp:coreProperties>
</file>