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<sst xmlns="http://schemas.openxmlformats.org/spreadsheetml/2006/main" count="307" uniqueCount="74">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</sst>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1.1865061111111079</c:v>
                </c:pt>
                <c:pt idx="1">
                  <c:v>3.2117100000000001</c:v>
                </c:pt>
                <c:pt idx="2">
                  <c:v>9.9643200000000007</c:v>
                </c:pt>
                <c:pt idx="3">
                  <c:v>15.83562</c:v>
                </c:pt>
                <c:pt idx="4">
                  <c:v>20.19491</c:v>
                </c:pt>
                <c:pt idx="5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449.12987025067918</c:v>
                </c:pt>
                <c:pt idx="1">
                  <c:v>543.27163724049637</c:v>
                </c:pt>
                <c:pt idx="2">
                  <c:v>650.03835763924121</c:v>
                </c:pt>
                <c:pt idx="3">
                  <c:v>768.21037440022019</c:v>
                </c:pt>
                <c:pt idx="4">
                  <c:v>895.39656204599805</c:v>
                </c:pt>
                <c:pt idx="5">
                  <c:v>1028.047044039673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407.41849709176381</c:v>
                </c:pt>
                <c:pt idx="1">
                  <c:v>498.90434395570634</c:v>
                </c:pt>
                <c:pt idx="2">
                  <c:v>605.66400213821271</c:v>
                </c:pt>
                <c:pt idx="3">
                  <c:v>726.91562643633938</c:v>
                </c:pt>
                <c:pt idx="4">
                  <c:v>860.10014872267607</c:v>
                </c:pt>
                <c:pt idx="5">
                  <c:v>1007.4794132787819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21.763974462722835</c:v>
                </c:pt>
                <c:pt idx="1">
                  <c:v>24.036141055741755</c:v>
                </c:pt>
                <c:pt idx="2">
                  <c:v>27.869409585009436</c:v>
                </c:pt>
                <c:pt idx="3">
                  <c:v>36.278259521088529</c:v>
                </c:pt>
                <c:pt idx="4">
                  <c:v>44.412363396979927</c:v>
                </c:pt>
                <c:pt idx="5">
                  <c:v>52.276862146770583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4064"/>
        <c:axId val="1627530128"/>
      </c:lineChart>
      <c:catAx>
        <c:axId val="1627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auto val="1"/>
        <c:lblAlgn val="ctr"/>
        <c:lblOffset val="100"/>
        <c:noMultiLvlLbl val="0"/>
      </c:catAx>
      <c:valAx>
        <c:axId val="16275301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3.2117100000000001</c:v>
                </c:pt>
                <c:pt idx="1">
                  <c:v>9.9643200000000007</c:v>
                </c:pt>
                <c:pt idx="2">
                  <c:v>15.83562</c:v>
                </c:pt>
                <c:pt idx="3">
                  <c:v>20.19491</c:v>
                </c:pt>
                <c:pt idx="4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1229.4569754549379</c:v>
                </c:pt>
                <c:pt idx="1">
                  <c:v>1347.0260763267738</c:v>
                </c:pt>
                <c:pt idx="2">
                  <c:v>1454.1032697112016</c:v>
                </c:pt>
                <c:pt idx="3">
                  <c:v>1548.916928626611</c:v>
                </c:pt>
                <c:pt idx="4">
                  <c:v>1630.8007919959109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1251.6149425365666</c:v>
                </c:pt>
                <c:pt idx="1">
                  <c:v>1412.0909994378496</c:v>
                </c:pt>
                <c:pt idx="2">
                  <c:v>1532.6747870532706</c:v>
                </c:pt>
                <c:pt idx="3">
                  <c:v>1617.3863425636102</c:v>
                </c:pt>
                <c:pt idx="4">
                  <c:v>1793.9865725091177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1260.4186624418019</c:v>
                </c:pt>
                <c:pt idx="1">
                  <c:v>1433.8087831687781</c:v>
                </c:pt>
                <c:pt idx="2">
                  <c:v>1573.2266759015999</c:v>
                </c:pt>
                <c:pt idx="3">
                  <c:v>1682.297205634258</c:v>
                </c:pt>
                <c:pt idx="4">
                  <c:v>1894.7516360660775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672"/>
        <c:axId val="1627531760"/>
      </c:lineChart>
      <c:catAx>
        <c:axId val="16275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1760"/>
        <c:crosses val="autoZero"/>
        <c:auto val="1"/>
        <c:lblAlgn val="ctr"/>
        <c:lblOffset val="100"/>
        <c:noMultiLvlLbl val="0"/>
      </c:catAx>
      <c:valAx>
        <c:axId val="16275317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3.2117100000000001</c:v>
                </c:pt>
                <c:pt idx="1">
                  <c:v>9.9643200000000007</c:v>
                </c:pt>
                <c:pt idx="2">
                  <c:v>15.83562</c:v>
                </c:pt>
                <c:pt idx="3">
                  <c:v>20.19491</c:v>
                </c:pt>
                <c:pt idx="4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1270.484158547506</c:v>
                </c:pt>
                <c:pt idx="1">
                  <c:v>1435.6862475441551</c:v>
                </c:pt>
                <c:pt idx="2">
                  <c:v>1610.2613796418352</c:v>
                </c:pt>
                <c:pt idx="3">
                  <c:v>1793.4081425569188</c:v>
                </c:pt>
                <c:pt idx="4">
                  <c:v>1984.2435492345815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1282.6630547411698</c:v>
                </c:pt>
                <c:pt idx="1">
                  <c:v>1480.5718828869758</c:v>
                </c:pt>
                <c:pt idx="2">
                  <c:v>1653.1007633192305</c:v>
                </c:pt>
                <c:pt idx="3">
                  <c:v>1803.0324518681668</c:v>
                </c:pt>
                <c:pt idx="4">
                  <c:v>2075.1491216730174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1283.0609243794984</c:v>
                </c:pt>
                <c:pt idx="1">
                  <c:v>1481.4029198085657</c:v>
                </c:pt>
                <c:pt idx="2">
                  <c:v>1654.5291930226656</c:v>
                </c:pt>
                <c:pt idx="3">
                  <c:v>1805.2170528332679</c:v>
                </c:pt>
                <c:pt idx="4">
                  <c:v>2078.4611924132378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2304"/>
        <c:axId val="1627554608"/>
      </c:lineChart>
      <c:catAx>
        <c:axId val="16275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608"/>
        <c:crosses val="autoZero"/>
        <c:auto val="1"/>
        <c:lblAlgn val="ctr"/>
        <c:lblOffset val="100"/>
        <c:noMultiLvlLbl val="0"/>
      </c:catAx>
      <c:valAx>
        <c:axId val="16275546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568"/>
        <c:axId val="1627536112"/>
      </c:lineChart>
      <c:catAx>
        <c:axId val="1627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6112"/>
        <c:crosses val="autoZero"/>
        <c:auto val="1"/>
        <c:lblAlgn val="ctr"/>
        <c:lblOffset val="100"/>
        <c:noMultiLvlLbl val="0"/>
      </c:catAx>
      <c:valAx>
        <c:axId val="1627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3.035795869622965</c:v>
                </c:pt>
                <c:pt idx="1">
                  <c:v>6.6930287667912989</c:v>
                </c:pt>
                <c:pt idx="2">
                  <c:v>11.104898070344531</c:v>
                </c:pt>
                <c:pt idx="3">
                  <c:v>16.425254158784927</c:v>
                </c:pt>
                <c:pt idx="4">
                  <c:v>22.838463436376291</c:v>
                </c:pt>
                <c:pt idx="5">
                  <c:v>30.565072990483884</c:v>
                </c:pt>
                <c:pt idx="6">
                  <c:v>39.868348034858364</c:v>
                </c:pt>
                <c:pt idx="7">
                  <c:v>51.061731271883872</c:v>
                </c:pt>
                <c:pt idx="8">
                  <c:v>64.517228937163793</c:v>
                </c:pt>
                <c:pt idx="9">
                  <c:v>80.674654206236767</c:v>
                </c:pt>
                <c:pt idx="10">
                  <c:v>100.05154248702583</c:v>
                </c:pt>
                <c:pt idx="11">
                  <c:v>123.253379277495</c:v>
                </c:pt>
                <c:pt idx="12">
                  <c:v>150.98353118062315</c:v>
                </c:pt>
                <c:pt idx="13">
                  <c:v>184.05192434829064</c:v>
                </c:pt>
                <c:pt idx="14">
                  <c:v>223.3810543025084</c:v>
                </c:pt>
                <c:pt idx="15">
                  <c:v>270.00732839333295</c:v>
                </c:pt>
                <c:pt idx="16">
                  <c:v>325.07505059142017</c:v>
                </c:pt>
                <c:pt idx="17">
                  <c:v>389.81961262901973</c:v>
                </c:pt>
                <c:pt idx="18">
                  <c:v>465.53577860791734</c:v>
                </c:pt>
                <c:pt idx="19">
                  <c:v>553.52656482793316</c:v>
                </c:pt>
                <c:pt idx="20">
                  <c:v>655.02847211456515</c:v>
                </c:pt>
                <c:pt idx="21">
                  <c:v>771.11020113109566</c:v>
                </c:pt>
                <c:pt idx="22">
                  <c:v>902.54501546727795</c:v>
                </c:pt>
                <c:pt idx="23">
                  <c:v>1049.6620544222801</c:v>
                </c:pt>
                <c:pt idx="24">
                  <c:v>1212.189166894595</c:v>
                </c:pt>
                <c:pt idx="25">
                  <c:v>1389.1084289713904</c:v>
                </c:pt>
                <c:pt idx="26">
                  <c:v>1578.5533759541772</c:v>
                </c:pt>
                <c:pt idx="27">
                  <c:v>1777.7808090146341</c:v>
                </c:pt>
                <c:pt idx="28">
                  <c:v>1983.2459774222857</c:v>
                </c:pt>
                <c:pt idx="29">
                  <c:v>2190.7953323851107</c:v>
                </c:pt>
                <c:pt idx="30">
                  <c:v>2395.966716829279</c:v>
                </c:pt>
                <c:pt idx="31">
                  <c:v>2594.3585968499515</c:v>
                </c:pt>
                <c:pt idx="32">
                  <c:v>2782.0075690286872</c:v>
                </c:pt>
                <c:pt idx="33">
                  <c:v>2955.7066595390656</c:v>
                </c:pt>
                <c:pt idx="34">
                  <c:v>3113.2101839470379</c:v>
                </c:pt>
                <c:pt idx="35">
                  <c:v>3253.299886103167</c:v>
                </c:pt>
                <c:pt idx="36">
                  <c:v>3375.7206436898709</c:v>
                </c:pt>
                <c:pt idx="37">
                  <c:v>3481.0201820734947</c:v>
                </c:pt>
                <c:pt idx="38">
                  <c:v>3570.3388781638273</c:v>
                </c:pt>
                <c:pt idx="39">
                  <c:v>3645.1929205354882</c:v>
                </c:pt>
                <c:pt idx="40">
                  <c:v>3707.2820493686663</c:v>
                </c:pt>
                <c:pt idx="41">
                  <c:v>3758.3383747664329</c:v>
                </c:pt>
                <c:pt idx="42">
                  <c:v>3800.0202160290382</c:v>
                </c:pt>
                <c:pt idx="43">
                  <c:v>3833.8466582749211</c:v>
                </c:pt>
                <c:pt idx="44">
                  <c:v>3861.1645511093311</c:v>
                </c:pt>
                <c:pt idx="45">
                  <c:v>3883.1388448774833</c:v>
                </c:pt>
                <c:pt idx="46">
                  <c:v>3900.7581399120986</c:v>
                </c:pt>
                <c:pt idx="47">
                  <c:v>3914.8490504199976</c:v>
                </c:pt>
                <c:pt idx="48">
                  <c:v>3926.0947900922229</c:v>
                </c:pt>
                <c:pt idx="49">
                  <c:v>3935.0549404112057</c:v>
                </c:pt>
                <c:pt idx="50">
                  <c:v>3942.1845566160687</c:v>
                </c:pt>
                <c:pt idx="51">
                  <c:v>3947.8516121386383</c:v>
                </c:pt>
                <c:pt idx="52">
                  <c:v>3952.3523420268907</c:v>
                </c:pt>
                <c:pt idx="53">
                  <c:v>3955.9243920553599</c:v>
                </c:pt>
                <c:pt idx="54">
                  <c:v>3958.7578776980199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2.4746079463121822</c:v>
                </c:pt>
                <c:pt idx="1">
                  <c:v>5.584173238902979</c:v>
                </c:pt>
                <c:pt idx="2">
                  <c:v>9.4676209195330028</c:v>
                </c:pt>
                <c:pt idx="3">
                  <c:v>14.286036710746146</c:v>
                </c:pt>
                <c:pt idx="4">
                  <c:v>20.23280384446787</c:v>
                </c:pt>
                <c:pt idx="5">
                  <c:v>27.539549894824322</c:v>
                </c:pt>
                <c:pt idx="6">
                  <c:v>36.482958446106068</c:v>
                </c:pt>
                <c:pt idx="7">
                  <c:v>47.392466521923083</c:v>
                </c:pt>
                <c:pt idx="8">
                  <c:v>60.658811857894477</c:v>
                </c:pt>
                <c:pt idx="9">
                  <c:v>76.743305330402251</c:v>
                </c:pt>
                <c:pt idx="10">
                  <c:v>96.187572147705552</c:v>
                </c:pt>
                <c:pt idx="11">
                  <c:v>119.62331816470466</c:v>
                </c:pt>
                <c:pt idx="12">
                  <c:v>147.78142198707295</c:v>
                </c:pt>
                <c:pt idx="13">
                  <c:v>181.49931886528381</c:v>
                </c:pt>
                <c:pt idx="14">
                  <c:v>221.72522548151602</c:v>
                </c:pt>
                <c:pt idx="15">
                  <c:v>269.51726743584032</c:v>
                </c:pt>
                <c:pt idx="16">
                  <c:v>326.0350518776828</c:v>
                </c:pt>
                <c:pt idx="17">
                  <c:v>392.52075584798826</c:v>
                </c:pt>
                <c:pt idx="18">
                  <c:v>470.26651304296706</c:v>
                </c:pt>
                <c:pt idx="19">
                  <c:v>560.56498260758508</c:v>
                </c:pt>
                <c:pt idx="20">
                  <c:v>664.64074191127702</c:v>
                </c:pt>
                <c:pt idx="21">
                  <c:v>783.56185790967027</c:v>
                </c:pt>
                <c:pt idx="22">
                  <c:v>918.13389783588241</c:v>
                </c:pt>
                <c:pt idx="23">
                  <c:v>1068.7827744482518</c:v>
                </c:pt>
                <c:pt idx="24">
                  <c:v>1235.4378222917396</c:v>
                </c:pt>
                <c:pt idx="25">
                  <c:v>1417.4314378165541</c:v>
                </c:pt>
                <c:pt idx="26">
                  <c:v>1613.4349546187259</c:v>
                </c:pt>
                <c:pt idx="27">
                  <c:v>1821.4502942466352</c:v>
                </c:pt>
                <c:pt idx="28">
                  <c:v>2042.4735531459528</c:v>
                </c:pt>
                <c:pt idx="29">
                  <c:v>2266.227601973148</c:v>
                </c:pt>
                <c:pt idx="30">
                  <c:v>2492.8932300093179</c:v>
                </c:pt>
                <c:pt idx="31">
                  <c:v>2719.0898719983479</c:v>
                </c:pt>
                <c:pt idx="32">
                  <c:v>2941.64936750979</c:v>
                </c:pt>
                <c:pt idx="33">
                  <c:v>3157.8252201808773</c:v>
                </c:pt>
                <c:pt idx="34">
                  <c:v>3365.4407741824971</c:v>
                </c:pt>
                <c:pt idx="35">
                  <c:v>3562.96189649998</c:v>
                </c:pt>
                <c:pt idx="36">
                  <c:v>3749.4955452240406</c:v>
                </c:pt>
                <c:pt idx="37">
                  <c:v>3924.7283869984071</c:v>
                </c:pt>
                <c:pt idx="38">
                  <c:v>4088.8265507207261</c:v>
                </c:pt>
                <c:pt idx="39">
                  <c:v>4242.3183686599059</c:v>
                </c:pt>
                <c:pt idx="40">
                  <c:v>4385.9782037898976</c:v>
                </c:pt>
                <c:pt idx="41">
                  <c:v>4520.7235770890638</c:v>
                </c:pt>
                <c:pt idx="42">
                  <c:v>4647.5318659567774</c:v>
                </c:pt>
                <c:pt idx="43">
                  <c:v>4767.3781008559408</c:v>
                </c:pt>
                <c:pt idx="44">
                  <c:v>4881.192273892415</c:v>
                </c:pt>
                <c:pt idx="45">
                  <c:v>4989.8329611130894</c:v>
                </c:pt>
                <c:pt idx="46">
                  <c:v>5094.073562441692</c:v>
                </c:pt>
                <c:pt idx="47">
                  <c:v>5194.5976549953411</c:v>
                </c:pt>
                <c:pt idx="48">
                  <c:v>5292.0004901590892</c:v>
                </c:pt>
                <c:pt idx="49">
                  <c:v>5386.7943062204249</c:v>
                </c:pt>
                <c:pt idx="50">
                  <c:v>5479.4157403434801</c:v>
                </c:pt>
                <c:pt idx="51">
                  <c:v>5570.2341426057901</c:v>
                </c:pt>
                <c:pt idx="52">
                  <c:v>5659.56000253823</c:v>
                </c:pt>
                <c:pt idx="53">
                  <c:v>5747.6530012888697</c:v>
                </c:pt>
                <c:pt idx="54">
                  <c:v>5834.7294168980497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1.7994390163640575</c:v>
                </c:pt>
                <c:pt idx="1">
                  <c:v>4.1834335581769944</c:v>
                </c:pt>
                <c:pt idx="2">
                  <c:v>7.3001475041045278</c:v>
                </c:pt>
                <c:pt idx="3">
                  <c:v>11.323470397402243</c:v>
                </c:pt>
                <c:pt idx="4">
                  <c:v>16.463882525382939</c:v>
                </c:pt>
                <c:pt idx="5">
                  <c:v>22.975188730247606</c:v>
                </c:pt>
                <c:pt idx="6">
                  <c:v>31.162142984674116</c:v>
                </c:pt>
                <c:pt idx="7">
                  <c:v>41.388931226974407</c:v>
                </c:pt>
                <c:pt idx="8">
                  <c:v>54.088396814463877</c:v>
                </c:pt>
                <c:pt idx="9">
                  <c:v>69.771772865045193</c:v>
                </c:pt>
                <c:pt idx="10">
                  <c:v>89.038520109469857</c:v>
                </c:pt>
                <c:pt idx="11">
                  <c:v>112.58565035643979</c:v>
                </c:pt>
                <c:pt idx="12">
                  <c:v>141.21564092494214</c:v>
                </c:pt>
                <c:pt idx="13">
                  <c:v>175.84171916114153</c:v>
                </c:pt>
                <c:pt idx="14">
                  <c:v>217.48893705481044</c:v>
                </c:pt>
                <c:pt idx="15">
                  <c:v>267.28910372671658</c:v>
                </c:pt>
                <c:pt idx="16">
                  <c:v>326.46736653487397</c:v>
                </c:pt>
                <c:pt idx="17">
                  <c:v>396.3181321036825</c:v>
                </c:pt>
                <c:pt idx="18">
                  <c:v>478.16823189694691</c:v>
                </c:pt>
                <c:pt idx="19">
                  <c:v>573.32591714665534</c:v>
                </c:pt>
                <c:pt idx="20">
                  <c:v>683.01555473469466</c:v>
                </c:pt>
                <c:pt idx="21">
                  <c:v>808.29985759062322</c:v>
                </c:pt>
                <c:pt idx="22">
                  <c:v>949.99404194864519</c:v>
                </c:pt>
                <c:pt idx="23">
                  <c:v>1108.5791583868522</c:v>
                </c:pt>
                <c:pt idx="24">
                  <c:v>1284.1244321474619</c:v>
                </c:pt>
                <c:pt idx="25">
                  <c:v>1476.2299967413317</c:v>
                </c:pt>
                <c:pt idx="26">
                  <c:v>1684.001100647901</c:v>
                </c:pt>
                <c:pt idx="27">
                  <c:v>1906.0621500555349</c:v>
                </c:pt>
                <c:pt idx="28">
                  <c:v>2145.0505907610773</c:v>
                </c:pt>
                <c:pt idx="29">
                  <c:v>2389.9200081927179</c:v>
                </c:pt>
                <c:pt idx="30">
                  <c:v>2642.7570312815956</c:v>
                </c:pt>
                <c:pt idx="31">
                  <c:v>2901.1806803219138</c:v>
                </c:pt>
                <c:pt idx="32">
                  <c:v>3162.8889021862269</c:v>
                </c:pt>
                <c:pt idx="33">
                  <c:v>3425.7744160567017</c:v>
                </c:pt>
                <c:pt idx="34">
                  <c:v>3688.0096875105678</c:v>
                </c:pt>
                <c:pt idx="35">
                  <c:v>3948.0961296435835</c:v>
                </c:pt>
                <c:pt idx="36">
                  <c:v>4204.8786803601024</c:v>
                </c:pt>
                <c:pt idx="37">
                  <c:v>4457.5314927550926</c:v>
                </c:pt>
                <c:pt idx="38">
                  <c:v>4705.5229673603044</c:v>
                </c:pt>
                <c:pt idx="39">
                  <c:v>4948.5688163871428</c:v>
                </c:pt>
                <c:pt idx="40">
                  <c:v>5186.5808121118744</c:v>
                </c:pt>
                <c:pt idx="41">
                  <c:v>5419.6170263366976</c:v>
                </c:pt>
                <c:pt idx="42">
                  <c:v>5647.8373285570306</c:v>
                </c:pt>
                <c:pt idx="43">
                  <c:v>5871.4660915570566</c:v>
                </c:pt>
                <c:pt idx="44">
                  <c:v>6090.7626573517427</c:v>
                </c:pt>
                <c:pt idx="45">
                  <c:v>6305.9991829166975</c:v>
                </c:pt>
                <c:pt idx="46">
                  <c:v>6517.4449558420511</c:v>
                </c:pt>
                <c:pt idx="47">
                  <c:v>6725.3560462866808</c:v>
                </c:pt>
                <c:pt idx="48">
                  <c:v>6929.96914195924</c:v>
                </c:pt>
                <c:pt idx="49">
                  <c:v>7131.4985123202214</c:v>
                </c:pt>
                <c:pt idx="50">
                  <c:v>7330.1352043966308</c:v>
                </c:pt>
                <c:pt idx="51">
                  <c:v>7526.0477444989101</c:v>
                </c:pt>
                <c:pt idx="52">
                  <c:v>7719.383783677722</c:v>
                </c:pt>
                <c:pt idx="53">
                  <c:v>7910.2722679299713</c:v>
                </c:pt>
                <c:pt idx="54">
                  <c:v>8098.8258326710147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4320"/>
        <c:axId val="1799974656"/>
      </c:lineChart>
      <c:catAx>
        <c:axId val="17999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4656"/>
        <c:crosses val="autoZero"/>
        <c:auto val="1"/>
        <c:lblAlgn val="ctr"/>
        <c:lblOffset val="100"/>
        <c:noMultiLvlLbl val="0"/>
      </c:catAx>
      <c:valAx>
        <c:axId val="1799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19.514506166421224</c:v>
                </c:pt>
                <c:pt idx="1">
                  <c:v>24.012081377300738</c:v>
                </c:pt>
                <c:pt idx="2">
                  <c:v>29.538336216517756</c:v>
                </c:pt>
                <c:pt idx="3">
                  <c:v>36.32437140930007</c:v>
                </c:pt>
                <c:pt idx="4">
                  <c:v>44.651075421532603</c:v>
                </c:pt>
                <c:pt idx="5">
                  <c:v>54.858765907453396</c:v>
                </c:pt>
                <c:pt idx="6">
                  <c:v>67.358140922669321</c:v>
                </c:pt>
                <c:pt idx="7">
                  <c:v>82.642414853771029</c:v>
                </c:pt>
                <c:pt idx="8">
                  <c:v>101.30030419369515</c:v>
                </c:pt>
                <c:pt idx="9">
                  <c:v>124.02920816369672</c:v>
                </c:pt>
                <c:pt idx="10">
                  <c:v>151.64746443189301</c:v>
                </c:pt>
                <c:pt idx="11">
                  <c:v>185.10391889597338</c:v>
                </c:pt>
                <c:pt idx="12">
                  <c:v>225.4822144413468</c:v>
                </c:pt>
                <c:pt idx="13">
                  <c:v>273.99620009610595</c:v>
                </c:pt>
                <c:pt idx="14">
                  <c:v>331.97178964609685</c:v>
                </c:pt>
                <c:pt idx="15">
                  <c:v>400.80968598866332</c:v>
                </c:pt>
                <c:pt idx="16">
                  <c:v>481.92304363028518</c:v>
                </c:pt>
                <c:pt idx="17">
                  <c:v>576.64498301519689</c:v>
                </c:pt>
                <c:pt idx="18">
                  <c:v>686.10366341125689</c:v>
                </c:pt>
                <c:pt idx="19">
                  <c:v>811.06806742874232</c:v>
                </c:pt>
                <c:pt idx="20">
                  <c:v>951.77595266232447</c:v>
                </c:pt>
                <c:pt idx="21">
                  <c:v>1107.7656789256239</c:v>
                </c:pt>
                <c:pt idx="22">
                  <c:v>1277.7432802717647</c:v>
                </c:pt>
                <c:pt idx="23">
                  <c:v>1459.5210959303397</c:v>
                </c:pt>
                <c:pt idx="24">
                  <c:v>1650.0599862419554</c:v>
                </c:pt>
                <c:pt idx="25">
                  <c:v>1845.6310986770213</c:v>
                </c:pt>
                <c:pt idx="26">
                  <c:v>2042.0873142956568</c:v>
                </c:pt>
                <c:pt idx="27">
                  <c:v>2235.2062810986508</c:v>
                </c:pt>
                <c:pt idx="28">
                  <c:v>2421.046709165948</c:v>
                </c:pt>
                <c:pt idx="29">
                  <c:v>2596.2557166374327</c:v>
                </c:pt>
                <c:pt idx="30">
                  <c:v>2758.279148806183</c:v>
                </c:pt>
                <c:pt idx="31">
                  <c:v>2905.4529612292504</c:v>
                </c:pt>
                <c:pt idx="32">
                  <c:v>3036.981749315355</c:v>
                </c:pt>
                <c:pt idx="33">
                  <c:v>3152.8312027000252</c:v>
                </c:pt>
                <c:pt idx="34">
                  <c:v>3253.5703562868089</c:v>
                </c:pt>
                <c:pt idx="35">
                  <c:v>3340.1979112814347</c:v>
                </c:pt>
                <c:pt idx="36">
                  <c:v>3413.9786374830387</c:v>
                </c:pt>
                <c:pt idx="37">
                  <c:v>3476.3054505400864</c:v>
                </c:pt>
                <c:pt idx="38">
                  <c:v>3528.5934475948338</c:v>
                </c:pt>
                <c:pt idx="39">
                  <c:v>3572.2055247583207</c:v>
                </c:pt>
                <c:pt idx="40">
                  <c:v>3608.4053707766434</c:v>
                </c:pt>
                <c:pt idx="41">
                  <c:v>3638.3320736608143</c:v>
                </c:pt>
                <c:pt idx="42">
                  <c:v>3662.990513492045</c:v>
                </c:pt>
                <c:pt idx="43">
                  <c:v>3683.2524520607612</c:v>
                </c:pt>
                <c:pt idx="44">
                  <c:v>3699.8642729323747</c:v>
                </c:pt>
                <c:pt idx="45">
                  <c:v>3713.45837600102</c:v>
                </c:pt>
                <c:pt idx="46">
                  <c:v>3724.5661414641891</c:v>
                </c:pt>
                <c:pt idx="47">
                  <c:v>3733.631099332667</c:v>
                </c:pt>
                <c:pt idx="48">
                  <c:v>3741.0214754831491</c:v>
                </c:pt>
                <c:pt idx="49">
                  <c:v>3747.0416613863599</c:v>
                </c:pt>
                <c:pt idx="50">
                  <c:v>3751.9424063987576</c:v>
                </c:pt>
                <c:pt idx="51">
                  <c:v>3755.929691414553</c:v>
                </c:pt>
                <c:pt idx="52">
                  <c:v>3759.172337833128</c:v>
                </c:pt>
                <c:pt idx="53">
                  <c:v>3761.8084571364338</c:v>
                </c:pt>
                <c:pt idx="54">
                  <c:v>3763.9508692354366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16.222625576529772</c:v>
                </c:pt>
                <c:pt idx="1">
                  <c:v>20.470184446994558</c:v>
                </c:pt>
                <c:pt idx="2">
                  <c:v>25.766947684237675</c:v>
                </c:pt>
                <c:pt idx="3">
                  <c:v>32.35776721345767</c:v>
                </c:pt>
                <c:pt idx="4">
                  <c:v>40.540224722029372</c:v>
                </c:pt>
                <c:pt idx="5">
                  <c:v>50.674259044984211</c:v>
                </c:pt>
                <c:pt idx="6">
                  <c:v>63.192776164128702</c:v>
                </c:pt>
                <c:pt idx="7">
                  <c:v>78.612947815448635</c:v>
                </c:pt>
                <c:pt idx="8">
                  <c:v>97.547654582844331</c:v>
                </c:pt>
                <c:pt idx="9">
                  <c:v>120.71618190402353</c:v>
                </c:pt>
                <c:pt idx="10">
                  <c:v>148.95282007471866</c:v>
                </c:pt>
                <c:pt idx="11">
                  <c:v>183.21145498030094</c:v>
                </c:pt>
                <c:pt idx="12">
                  <c:v>224.5635981384454</c:v>
                </c:pt>
                <c:pt idx="13">
                  <c:v>274.18667651778946</c:v>
                </c:pt>
                <c:pt idx="14">
                  <c:v>333.33894142588855</c:v>
                </c:pt>
                <c:pt idx="15">
                  <c:v>403.3173078801359</c:v>
                </c:pt>
                <c:pt idx="16">
                  <c:v>485.39513085965581</c:v>
                </c:pt>
                <c:pt idx="17">
                  <c:v>580.7387229806867</c:v>
                </c:pt>
                <c:pt idx="18">
                  <c:v>690.30458779060814</c:v>
                </c:pt>
                <c:pt idx="19">
                  <c:v>814.72386242665596</c:v>
                </c:pt>
                <c:pt idx="20">
                  <c:v>954.18579042202862</c:v>
                </c:pt>
                <c:pt idx="21">
                  <c:v>1108.3369670505388</c:v>
                </c:pt>
                <c:pt idx="22">
                  <c:v>1276.2158346538961</c:v>
                </c:pt>
                <c:pt idx="23">
                  <c:v>1456.2405989888116</c:v>
                </c:pt>
                <c:pt idx="24">
                  <c:v>1646.2623066316467</c:v>
                </c:pt>
                <c:pt idx="25">
                  <c:v>1843.6838167105286</c:v>
                </c:pt>
                <c:pt idx="26">
                  <c:v>2045.6323218072723</c:v>
                </c:pt>
                <c:pt idx="27">
                  <c:v>2249.1617422448398</c:v>
                </c:pt>
                <c:pt idx="28">
                  <c:v>2501.1851591337781</c:v>
                </c:pt>
                <c:pt idx="29">
                  <c:v>2650.0004523788343</c:v>
                </c:pt>
                <c:pt idx="30">
                  <c:v>2842.7140452204653</c:v>
                </c:pt>
                <c:pt idx="31">
                  <c:v>3028.0110039845003</c:v>
                </c:pt>
                <c:pt idx="32">
                  <c:v>3204.8159915579504</c:v>
                </c:pt>
                <c:pt idx="33">
                  <c:v>3372.5299864475696</c:v>
                </c:pt>
                <c:pt idx="34">
                  <c:v>3530.9658895365469</c:v>
                </c:pt>
                <c:pt idx="35">
                  <c:v>3680.2681862336453</c:v>
                </c:pt>
                <c:pt idx="36">
                  <c:v>3820.8292569984274</c:v>
                </c:pt>
                <c:pt idx="37">
                  <c:v>3953.2113172530489</c:v>
                </c:pt>
                <c:pt idx="38">
                  <c:v>4078.0792709787906</c:v>
                </c:pt>
                <c:pt idx="39">
                  <c:v>4196.1466841848069</c:v>
                </c:pt>
                <c:pt idx="40">
                  <c:v>4308.1348960088144</c:v>
                </c:pt>
                <c:pt idx="41">
                  <c:v>4414.7439621277326</c:v>
                </c:pt>
                <c:pt idx="42">
                  <c:v>4516.6334941668183</c:v>
                </c:pt>
                <c:pt idx="43">
                  <c:v>4614.4113065862812</c:v>
                </c:pt>
                <c:pt idx="44">
                  <c:v>4708.6279175928184</c:v>
                </c:pt>
                <c:pt idx="45">
                  <c:v>4799.7752279015567</c:v>
                </c:pt>
                <c:pt idx="46">
                  <c:v>4888.2880240199611</c:v>
                </c:pt>
                <c:pt idx="47">
                  <c:v>4974.5472643865578</c:v>
                </c:pt>
                <c:pt idx="48">
                  <c:v>5058.8843789663788</c:v>
                </c:pt>
                <c:pt idx="49">
                  <c:v>5141.5860358443324</c:v>
                </c:pt>
                <c:pt idx="50">
                  <c:v>5222.8990024791356</c:v>
                </c:pt>
                <c:pt idx="51">
                  <c:v>5303.0348602352951</c:v>
                </c:pt>
                <c:pt idx="52">
                  <c:v>5382.1744261240046</c:v>
                </c:pt>
                <c:pt idx="53">
                  <c:v>5460.4718029259029</c:v>
                </c:pt>
                <c:pt idx="54">
                  <c:v>5538.0580247867174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13.057953960524019</c:v>
                </c:pt>
                <c:pt idx="1">
                  <c:v>16.89471238050746</c:v>
                </c:pt>
                <c:pt idx="2">
                  <c:v>21.781291915413018</c:v>
                </c:pt>
                <c:pt idx="3">
                  <c:v>27.981589569244001</c:v>
                </c:pt>
                <c:pt idx="4">
                  <c:v>35.817758338254279</c:v>
                </c:pt>
                <c:pt idx="5">
                  <c:v>45.679985593300941</c:v>
                </c:pt>
                <c:pt idx="6">
                  <c:v>58.03664806588953</c:v>
                </c:pt>
                <c:pt idx="7">
                  <c:v>73.444247467103438</c:v>
                </c:pt>
                <c:pt idx="8">
                  <c:v>92.556240313532726</c:v>
                </c:pt>
                <c:pt idx="9">
                  <c:v>116.12953559698069</c:v>
                </c:pt>
                <c:pt idx="10">
                  <c:v>145.02707304920631</c:v>
                </c:pt>
                <c:pt idx="11">
                  <c:v>180.21456757793987</c:v>
                </c:pt>
                <c:pt idx="12">
                  <c:v>222.74929844945692</c:v>
                </c:pt>
                <c:pt idx="13">
                  <c:v>273.75885269933576</c:v>
                </c:pt>
                <c:pt idx="14">
                  <c:v>334.40813751180013</c:v>
                </c:pt>
                <c:pt idx="15">
                  <c:v>405.85388082808203</c:v>
                </c:pt>
                <c:pt idx="16">
                  <c:v>489.18730673454218</c:v>
                </c:pt>
                <c:pt idx="17">
                  <c:v>585.36764181155172</c:v>
                </c:pt>
                <c:pt idx="18">
                  <c:v>695.1513411739727</c:v>
                </c:pt>
                <c:pt idx="19">
                  <c:v>819.02398492436691</c:v>
                </c:pt>
                <c:pt idx="20">
                  <c:v>957.14311848283648</c:v>
                </c:pt>
                <c:pt idx="21">
                  <c:v>1109.30033672631</c:v>
                </c:pt>
                <c:pt idx="22">
                  <c:v>1274.909303201646</c:v>
                </c:pt>
                <c:pt idx="23">
                  <c:v>1453.0232202901916</c:v>
                </c:pt>
                <c:pt idx="24">
                  <c:v>1642.3810721604989</c:v>
                </c:pt>
                <c:pt idx="25">
                  <c:v>1841.4776659305794</c:v>
                </c:pt>
                <c:pt idx="26">
                  <c:v>2048.6491042520497</c:v>
                </c:pt>
                <c:pt idx="27">
                  <c:v>2262.1635962886062</c:v>
                </c:pt>
                <c:pt idx="28">
                  <c:v>2530.6228069566296</c:v>
                </c:pt>
                <c:pt idx="29">
                  <c:v>2701.460190865133</c:v>
                </c:pt>
                <c:pt idx="30">
                  <c:v>2924.1479122621608</c:v>
                </c:pt>
                <c:pt idx="31">
                  <c:v>3147.0826216020232</c:v>
                </c:pt>
                <c:pt idx="32">
                  <c:v>3369.178710493255</c:v>
                </c:pt>
                <c:pt idx="33">
                  <c:v>3589.5551131412735</c:v>
                </c:pt>
                <c:pt idx="34">
                  <c:v>3807.5249839087505</c:v>
                </c:pt>
                <c:pt idx="35">
                  <c:v>4022.5771551855623</c:v>
                </c:pt>
                <c:pt idx="36">
                  <c:v>4234.353002736173</c:v>
                </c:pt>
                <c:pt idx="37">
                  <c:v>4442.6216676129288</c:v>
                </c:pt>
                <c:pt idx="38">
                  <c:v>4647.2557972793365</c:v>
                </c:pt>
                <c:pt idx="39">
                  <c:v>4848.2092209252014</c:v>
                </c:pt>
                <c:pt idx="40">
                  <c:v>5045.4973467302489</c:v>
                </c:pt>
                <c:pt idx="41">
                  <c:v>5239.1805920104443</c:v>
                </c:pt>
                <c:pt idx="42">
                  <c:v>5429.3508268321775</c:v>
                </c:pt>
                <c:pt idx="43">
                  <c:v>5616.1206058343232</c:v>
                </c:pt>
                <c:pt idx="44">
                  <c:v>5799.6148532163888</c:v>
                </c:pt>
                <c:pt idx="45">
                  <c:v>5979.9646243057778</c:v>
                </c:pt>
                <c:pt idx="46">
                  <c:v>6157.3025701632678</c:v>
                </c:pt>
                <c:pt idx="47">
                  <c:v>6331.7597610309103</c:v>
                </c:pt>
                <c:pt idx="48">
                  <c:v>6503.4635669481031</c:v>
                </c:pt>
                <c:pt idx="49">
                  <c:v>6672.5363407873792</c:v>
                </c:pt>
                <c:pt idx="50">
                  <c:v>6839.0946948659439</c:v>
                </c:pt>
                <c:pt idx="51">
                  <c:v>7003.2492041511287</c:v>
                </c:pt>
                <c:pt idx="52">
                  <c:v>7165.1044055054172</c:v>
                </c:pt>
                <c:pt idx="53">
                  <c:v>7324.7589930405838</c:v>
                </c:pt>
                <c:pt idx="54">
                  <c:v>7482.3061347161238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4112"/>
        <c:axId val="1799948000"/>
      </c:lineChart>
      <c:catAx>
        <c:axId val="17999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8000"/>
        <c:crosses val="autoZero"/>
        <c:auto val="1"/>
        <c:lblAlgn val="ctr"/>
        <c:lblOffset val="100"/>
        <c:noMultiLvlLbl val="0"/>
      </c:catAx>
      <c:valAx>
        <c:axId val="17999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5.6973119165805368</c:v>
                </c:pt>
                <c:pt idx="1">
                  <c:v>8.4760146516157011</c:v>
                </c:pt>
                <c:pt idx="2">
                  <c:v>12.365934498701</c:v>
                </c:pt>
                <c:pt idx="3">
                  <c:v>17.708447039897198</c:v>
                </c:pt>
                <c:pt idx="4">
                  <c:v>24.913967565124551</c:v>
                </c:pt>
                <c:pt idx="5">
                  <c:v>34.465841611196517</c:v>
                </c:pt>
                <c:pt idx="6">
                  <c:v>46.922015098261767</c:v>
                </c:pt>
                <c:pt idx="7">
                  <c:v>62.914089499214974</c:v>
                </c:pt>
                <c:pt idx="8">
                  <c:v>83.143491067038084</c:v>
                </c:pt>
                <c:pt idx="9">
                  <c:v>108.37463345741354</c:v>
                </c:pt>
                <c:pt idx="10">
                  <c:v>139.42511806823896</c:v>
                </c:pt>
                <c:pt idx="11">
                  <c:v>177.15318283623137</c:v>
                </c:pt>
                <c:pt idx="12">
                  <c:v>222.44276510947543</c:v>
                </c:pt>
                <c:pt idx="13">
                  <c:v>276.18667614396242</c:v>
                </c:pt>
                <c:pt idx="14">
                  <c:v>339.26848491151753</c:v>
                </c:pt>
                <c:pt idx="15">
                  <c:v>412.54377160683322</c:v>
                </c:pt>
                <c:pt idx="16">
                  <c:v>496.82143426110872</c:v>
                </c:pt>
                <c:pt idx="17">
                  <c:v>592.84571621904558</c:v>
                </c:pt>
                <c:pt idx="18">
                  <c:v>701.27957172088486</c:v>
                </c:pt>
                <c:pt idx="19">
                  <c:v>822.68990739627543</c:v>
                </c:pt>
                <c:pt idx="20">
                  <c:v>957.5351364466419</c:v>
                </c:pt>
                <c:pt idx="21">
                  <c:v>1106.1553676079525</c:v>
                </c:pt>
                <c:pt idx="22">
                  <c:v>1268.765430508857</c:v>
                </c:pt>
                <c:pt idx="23">
                  <c:v>1445.4508199838294</c:v>
                </c:pt>
                <c:pt idx="24">
                  <c:v>1636.166530414039</c:v>
                </c:pt>
                <c:pt idx="25">
                  <c:v>1840.7386520721604</c:v>
                </c:pt>
                <c:pt idx="26">
                  <c:v>2058.8685181304622</c:v>
                </c:pt>
                <c:pt idx="27">
                  <c:v>2290.1391254314317</c:v>
                </c:pt>
                <c:pt idx="28">
                  <c:v>2534.0235050020642</c:v>
                </c:pt>
                <c:pt idx="29">
                  <c:v>2789.8946891982614</c:v>
                </c:pt>
                <c:pt idx="30">
                  <c:v>3057.036909999787</c:v>
                </c:pt>
                <c:pt idx="31">
                  <c:v>3334.6576654070991</c:v>
                </c:pt>
                <c:pt idx="32">
                  <c:v>3621.9003057827831</c:v>
                </c:pt>
                <c:pt idx="33">
                  <c:v>3917.8568167993658</c:v>
                </c:pt>
                <c:pt idx="34">
                  <c:v>4221.5805078497342</c:v>
                </c:pt>
                <c:pt idx="35">
                  <c:v>4532.0983519134834</c:v>
                </c:pt>
                <c:pt idx="36">
                  <c:v>4848.4227627410783</c:v>
                </c:pt>
                <c:pt idx="37">
                  <c:v>5169.5626358951395</c:v>
                </c:pt>
                <c:pt idx="38">
                  <c:v>5494.5335200750987</c:v>
                </c:pt>
                <c:pt idx="39">
                  <c:v>5822.3668229825489</c:v>
                </c:pt>
                <c:pt idx="40">
                  <c:v>6152.1179908173581</c:v>
                </c:pt>
                <c:pt idx="41">
                  <c:v>6482.8736316852419</c:v>
                </c:pt>
                <c:pt idx="42">
                  <c:v>6813.7575803659192</c:v>
                </c:pt>
                <c:pt idx="43">
                  <c:v>7143.9359248817609</c:v>
                </c:pt>
                <c:pt idx="44">
                  <c:v>7472.6210341475135</c:v>
                </c:pt>
                <c:pt idx="45">
                  <c:v>7799.07464084202</c:v>
                </c:pt>
                <c:pt idx="46">
                  <c:v>8122.6100447982444</c:v>
                </c:pt>
                <c:pt idx="47">
                  <c:v>8442.5935100044662</c:v>
                </c:pt>
                <c:pt idx="48">
                  <c:v>8758.4449331359519</c:v>
                </c:pt>
                <c:pt idx="49">
                  <c:v>9069.637863800468</c:v>
                </c:pt>
                <c:pt idx="50">
                  <c:v>9375.6989567892506</c:v>
                </c:pt>
                <c:pt idx="51">
                  <c:v>9676.2069349693902</c:v>
                </c:pt>
                <c:pt idx="52">
                  <c:v>9970.7911384003237</c:v>
                </c:pt>
                <c:pt idx="53">
                  <c:v>10259.129731139732</c:v>
                </c:pt>
                <c:pt idx="54">
                  <c:v>10540.947632319849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5.3114118583980687</c:v>
                </c:pt>
                <c:pt idx="1">
                  <c:v>8.0109381170244358</c:v>
                </c:pt>
                <c:pt idx="2">
                  <c:v>11.823557773139967</c:v>
                </c:pt>
                <c:pt idx="3">
                  <c:v>17.09710938072886</c:v>
                </c:pt>
                <c:pt idx="4">
                  <c:v>24.249302409490962</c:v>
                </c:pt>
                <c:pt idx="5">
                  <c:v>33.770968021187471</c:v>
                </c:pt>
                <c:pt idx="6">
                  <c:v>46.226917550007713</c:v>
                </c:pt>
                <c:pt idx="7">
                  <c:v>62.254085030309959</c:v>
                </c:pt>
                <c:pt idx="8">
                  <c:v>82.556779003317715</c:v>
                </c:pt>
                <c:pt idx="9">
                  <c:v>107.89903523446284</c:v>
                </c:pt>
                <c:pt idx="10">
                  <c:v>139.09423131303208</c:v>
                </c:pt>
                <c:pt idx="11">
                  <c:v>176.99228221090502</c:v>
                </c:pt>
                <c:pt idx="12">
                  <c:v>222.46487048690238</c:v>
                </c:pt>
                <c:pt idx="13">
                  <c:v>276.38926670255842</c:v>
                </c:pt>
                <c:pt idx="14">
                  <c:v>339.63135917518611</c:v>
                </c:pt>
                <c:pt idx="15">
                  <c:v>413.02853561803545</c:v>
                </c:pt>
                <c:pt idx="16">
                  <c:v>497.3730441595784</c:v>
                </c:pt>
                <c:pt idx="17">
                  <c:v>593.39641220182841</c:v>
                </c:pt>
                <c:pt idx="18">
                  <c:v>701.75542512499055</c:v>
                </c:pt>
                <c:pt idx="19">
                  <c:v>823.02007070387651</c:v>
                </c:pt>
                <c:pt idx="20">
                  <c:v>957.66374735253453</c:v>
                </c:pt>
                <c:pt idx="21">
                  <c:v>1106.055922684061</c:v>
                </c:pt>
                <c:pt idx="22">
                  <c:v>1268.4573201947796</c:v>
                </c:pt>
                <c:pt idx="23">
                  <c:v>1445.0176117344506</c:v>
                </c:pt>
                <c:pt idx="24">
                  <c:v>1635.7755059549404</c:v>
                </c:pt>
                <c:pt idx="25">
                  <c:v>1840.6610508261176</c:v>
                </c:pt>
                <c:pt idx="26">
                  <c:v>2059.4999128921845</c:v>
                </c:pt>
                <c:pt idx="27">
                  <c:v>2292.0193573488323</c:v>
                </c:pt>
                <c:pt idx="28">
                  <c:v>2589.3381194141389</c:v>
                </c:pt>
                <c:pt idx="29">
                  <c:v>2796.5624374207837</c:v>
                </c:pt>
                <c:pt idx="30">
                  <c:v>3067.62021403463</c:v>
                </c:pt>
                <c:pt idx="31">
                  <c:v>3350.4459031375682</c:v>
                </c:pt>
                <c:pt idx="32">
                  <c:v>3644.4029714086196</c:v>
                </c:pt>
                <c:pt idx="33">
                  <c:v>3948.8114281748726</c:v>
                </c:pt>
                <c:pt idx="34">
                  <c:v>4262.9576401501108</c:v>
                </c:pt>
                <c:pt idx="35">
                  <c:v>4586.1037688066053</c:v>
                </c:pt>
                <c:pt idx="36">
                  <c:v>4917.4966902736678</c:v>
                </c:pt>
                <c:pt idx="37">
                  <c:v>5256.3762897106362</c:v>
                </c:pt>
                <c:pt idx="38">
                  <c:v>5601.9830521161421</c:v>
                </c:pt>
                <c:pt idx="39">
                  <c:v>5953.5648988505427</c:v>
                </c:pt>
                <c:pt idx="40">
                  <c:v>6310.3832433488778</c:v>
                </c:pt>
                <c:pt idx="41">
                  <c:v>6671.7182603775436</c:v>
                </c:pt>
                <c:pt idx="42">
                  <c:v>7036.8733807031349</c:v>
                </c:pt>
                <c:pt idx="43">
                  <c:v>7405.179037284558</c:v>
                </c:pt>
                <c:pt idx="44">
                  <c:v>7775.9957002654164</c:v>
                </c:pt>
                <c:pt idx="45">
                  <c:v>8148.7162463883706</c:v>
                </c:pt>
                <c:pt idx="46">
                  <c:v>8522.7677142787015</c:v>
                </c:pt>
                <c:pt idx="47">
                  <c:v>8897.6125006711609</c:v>
                </c:pt>
                <c:pt idx="48">
                  <c:v>9272.749054407248</c:v>
                </c:pt>
                <c:pt idx="49">
                  <c:v>9647.7121252242869</c:v>
                </c:pt>
                <c:pt idx="50">
                  <c:v>10022.072623290156</c:v>
                </c:pt>
                <c:pt idx="51">
                  <c:v>10395.4371433784</c:v>
                </c:pt>
                <c:pt idx="52">
                  <c:v>10767.44720477507</c:v>
                </c:pt>
                <c:pt idx="53">
                  <c:v>11137.778254667766</c:v>
                </c:pt>
                <c:pt idx="54">
                  <c:v>11506.138479078461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5.1945920310425784</c:v>
                </c:pt>
                <c:pt idx="1">
                  <c:v>7.8646122488596726</c:v>
                </c:pt>
                <c:pt idx="2">
                  <c:v>11.644190254957481</c:v>
                </c:pt>
                <c:pt idx="3">
                  <c:v>16.881612062461038</c:v>
                </c:pt>
                <c:pt idx="4">
                  <c:v>23.995247557647524</c:v>
                </c:pt>
                <c:pt idx="5">
                  <c:v>33.476848039615724</c:v>
                </c:pt>
                <c:pt idx="6">
                  <c:v>45.892476393986009</c:v>
                </c:pt>
                <c:pt idx="7">
                  <c:v>61.880742201529593</c:v>
                </c:pt>
                <c:pt idx="8">
                  <c:v>82.14815282845484</c:v>
                </c:pt>
                <c:pt idx="9">
                  <c:v>107.4615473216767</c:v>
                </c:pt>
                <c:pt idx="10">
                  <c:v>138.63774017291536</c:v>
                </c:pt>
                <c:pt idx="11">
                  <c:v>176.53065447719723</c:v>
                </c:pt>
                <c:pt idx="12">
                  <c:v>222.01635792893771</c:v>
                </c:pt>
                <c:pt idx="13">
                  <c:v>275.97652202103262</c:v>
                </c:pt>
                <c:pt idx="14">
                  <c:v>339.2808990835681</c:v>
                </c:pt>
                <c:pt idx="15">
                  <c:v>412.76945069569672</c:v>
                </c:pt>
                <c:pt idx="16">
                  <c:v>497.23476458288928</c:v>
                </c:pt>
                <c:pt idx="17">
                  <c:v>593.40536783486436</c:v>
                </c:pt>
                <c:pt idx="18">
                  <c:v>701.93048650573132</c:v>
                </c:pt>
                <c:pt idx="19">
                  <c:v>823.36672106713229</c:v>
                </c:pt>
                <c:pt idx="20">
                  <c:v>958.16701020230744</c:v>
                </c:pt>
                <c:pt idx="21">
                  <c:v>1106.6721486928827</c:v>
                </c:pt>
                <c:pt idx="22">
                  <c:v>1269.1050150612939</c:v>
                </c:pt>
                <c:pt idx="23">
                  <c:v>1445.5675569905675</c:v>
                </c:pt>
                <c:pt idx="24">
                  <c:v>1636.0404822941593</c:v>
                </c:pt>
                <c:pt idx="25">
                  <c:v>1840.3855142754403</c:v>
                </c:pt>
                <c:pt idx="26">
                  <c:v>2058.3499955310585</c:v>
                </c:pt>
                <c:pt idx="27">
                  <c:v>2289.5735653578668</c:v>
                </c:pt>
                <c:pt idx="28">
                  <c:v>2584.9926843928652</c:v>
                </c:pt>
                <c:pt idx="29">
                  <c:v>2789.870028224515</c:v>
                </c:pt>
                <c:pt idx="30">
                  <c:v>3057.7663024205322</c:v>
                </c:pt>
                <c:pt idx="31">
                  <c:v>3336.5909527395152</c:v>
                </c:pt>
                <c:pt idx="32">
                  <c:v>3625.5946125082769</c:v>
                </c:pt>
                <c:pt idx="33">
                  <c:v>3923.9850721087532</c:v>
                </c:pt>
                <c:pt idx="34">
                  <c:v>4230.9391291388256</c:v>
                </c:pt>
                <c:pt idx="35">
                  <c:v>4545.6139893414684</c:v>
                </c:pt>
                <c:pt idx="36">
                  <c:v>4867.1580195690722</c:v>
                </c:pt>
                <c:pt idx="37">
                  <c:v>5194.7206953706109</c:v>
                </c:pt>
                <c:pt idx="38">
                  <c:v>5527.4616263330763</c:v>
                </c:pt>
                <c:pt idx="39">
                  <c:v>5864.5585807066354</c:v>
                </c:pt>
                <c:pt idx="40">
                  <c:v>6205.2144660481072</c:v>
                </c:pt>
                <c:pt idx="41">
                  <c:v>6548.6632538925096</c:v>
                </c:pt>
                <c:pt idx="42">
                  <c:v>6894.1748633637471</c:v>
                </c:pt>
                <c:pt idx="43">
                  <c:v>7241.0590409662291</c:v>
                </c:pt>
                <c:pt idx="44">
                  <c:v>7588.6682915871224</c:v>
                </c:pt>
                <c:pt idx="45">
                  <c:v>7936.3999291758273</c:v>
                </c:pt>
                <c:pt idx="46">
                  <c:v>8283.6973249791899</c:v>
                </c:pt>
                <c:pt idx="47">
                  <c:v>8630.0504370119143</c:v>
                </c:pt>
                <c:pt idx="48">
                  <c:v>8974.9957070989803</c:v>
                </c:pt>
                <c:pt idx="49">
                  <c:v>9318.1154118315735</c:v>
                </c:pt>
                <c:pt idx="50">
                  <c:v>9659.0365516183574</c:v>
                </c:pt>
                <c:pt idx="51">
                  <c:v>9997.4293581551865</c:v>
                </c:pt>
                <c:pt idx="52">
                  <c:v>10333.005495513462</c:v>
                </c:pt>
                <c:pt idx="53">
                  <c:v>10665.516024040107</c:v>
                </c:pt>
                <c:pt idx="54">
                  <c:v>10994.749189712946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8336"/>
        <c:axId val="1799969216"/>
      </c:lineChart>
      <c:catAx>
        <c:axId val="179995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9216"/>
        <c:crosses val="autoZero"/>
        <c:auto val="1"/>
        <c:lblAlgn val="ctr"/>
        <c:lblOffset val="100"/>
        <c:noMultiLvlLbl val="0"/>
      </c:catAx>
      <c:valAx>
        <c:axId val="1799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5.0000000000000001E-3</v>
      </c>
      <c r="F3" s="7">
        <v>6.0000000000000001E-3</v>
      </c>
      <c r="G3" s="7">
        <v>6.0000000000000001E-3</v>
      </c>
      <c r="H3" s="7">
        <v>7.0000000000000001E-3</v>
      </c>
      <c r="I3" s="7">
        <v>7.0000000000000001E-3</v>
      </c>
      <c r="J3" s="7">
        <v>7.0000000000000001E-3</v>
      </c>
      <c r="K3" s="7">
        <v>8.0000000000000002E-3</v>
      </c>
      <c r="L3" s="7">
        <v>8.0000000000000002E-3</v>
      </c>
      <c r="M3" s="7">
        <v>8.0000000000000002E-3</v>
      </c>
      <c r="N3" s="7">
        <v>9.0000000000000011E-3</v>
      </c>
      <c r="O3" s="7">
        <v>9.0000000000000011E-3</v>
      </c>
      <c r="P3" s="7">
        <v>0.01</v>
      </c>
      <c r="Q3" s="7">
        <v>9.0000000000000011E-3</v>
      </c>
      <c r="R3" s="7">
        <v>1.9E-2</v>
      </c>
      <c r="S3" s="7">
        <v>2.7E-2</v>
      </c>
      <c r="T3" s="7">
        <v>3.1E-2</v>
      </c>
      <c r="U3" s="7">
        <v>4.1000000000000002E-2</v>
      </c>
      <c r="V3" s="7">
        <v>6.9000000000000006E-2</v>
      </c>
      <c r="W3" s="7">
        <v>0.106</v>
      </c>
      <c r="X3" s="7">
        <v>0.221</v>
      </c>
      <c r="Y3" s="7">
        <v>0.20219750016175769</v>
      </c>
      <c r="Z3" s="7">
        <v>0.25227611111111042</v>
      </c>
      <c r="AA3" s="7">
        <v>1.1865061111111079</v>
      </c>
      <c r="AB3" s="36">
        <v>3.2117100000000001</v>
      </c>
      <c r="AC3" s="7">
        <v>9.9643200000000007</v>
      </c>
      <c r="AD3" s="7">
        <v>15.83562</v>
      </c>
      <c r="AE3" s="7">
        <v>20.19491</v>
      </c>
      <c r="AF3" s="37">
        <v>19.27355044930443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0</v>
      </c>
      <c r="H8" s="3">
        <f t="shared" si="0"/>
        <v>1E-3</v>
      </c>
      <c r="I8" s="3">
        <f t="shared" si="0"/>
        <v>0</v>
      </c>
      <c r="J8" s="3">
        <f t="shared" si="0"/>
        <v>0</v>
      </c>
      <c r="K8" s="3">
        <f t="shared" si="0"/>
        <v>1E-3</v>
      </c>
      <c r="L8" s="3">
        <f t="shared" si="0"/>
        <v>0</v>
      </c>
      <c r="M8" s="3">
        <f t="shared" si="0"/>
        <v>0</v>
      </c>
      <c r="N8" s="3">
        <f t="shared" si="0"/>
        <v>1.0000000000000009E-3</v>
      </c>
      <c r="O8" s="3">
        <f t="shared" si="0"/>
        <v>0</v>
      </c>
      <c r="P8" s="3">
        <f t="shared" si="0"/>
        <v>9.9999999999999915E-4</v>
      </c>
      <c r="Q8" s="3">
        <f t="shared" si="0"/>
        <v>-9.9999999999999915E-4</v>
      </c>
      <c r="R8" s="3">
        <f t="shared" si="0"/>
        <v>9.9999999999999985E-3</v>
      </c>
      <c r="S8" s="3">
        <f t="shared" si="0"/>
        <v>8.0000000000000002E-3</v>
      </c>
      <c r="T8" s="3">
        <f t="shared" si="0"/>
        <v>4.0000000000000001E-3</v>
      </c>
      <c r="U8" s="3">
        <f t="shared" si="0"/>
        <v>1.0000000000000002E-2</v>
      </c>
      <c r="V8" s="3">
        <f t="shared" si="0"/>
        <v>2.8000000000000004E-2</v>
      </c>
      <c r="W8" s="3">
        <f t="shared" si="0"/>
        <v>3.6999999999999991E-2</v>
      </c>
      <c r="X8" s="3">
        <f t="shared" si="0"/>
        <v>0.115</v>
      </c>
      <c r="Y8" s="3">
        <f t="shared" si="0"/>
        <v>-1.8802499838242309E-2</v>
      </c>
      <c r="Z8" s="3">
        <f t="shared" si="0"/>
        <v>5.0078610949352731E-2</v>
      </c>
      <c r="AA8" s="3">
        <f t="shared" si="0"/>
        <v>0.93422999999999745</v>
      </c>
      <c r="AB8" s="46">
        <f t="shared" si="0"/>
        <v>2.0252038888888921</v>
      </c>
      <c r="AC8" s="47">
        <f t="shared" si="0"/>
        <v>6.7526100000000007</v>
      </c>
      <c r="AD8" s="47">
        <f t="shared" si="0"/>
        <v>5.8712999999999997</v>
      </c>
      <c r="AE8" s="47">
        <f t="shared" si="0"/>
        <v>4.3592899999999997</v>
      </c>
      <c r="AF8" s="48">
        <f t="shared" si="0"/>
        <v>-0.92135955069556985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0.77957738105240171</v>
      </c>
      <c r="G9">
        <f>$A9*$C9+($B9-$A9)*F$10-($B9/$C9)*(F$10^2)</f>
        <v>0.98909385720098231</v>
      </c>
      <c r="H9">
        <f t="shared" ref="H9:AF9" si="1">$A9*$C9+($B9-$A9)*G$10-($B9/$C9)*(G$10^2)</f>
        <v>1.2546816967755714</v>
      </c>
      <c r="I9">
        <f t="shared" si="1"/>
        <v>1.5912019262984554</v>
      </c>
      <c r="J9">
        <f t="shared" si="1"/>
        <v>2.0173658899390463</v>
      </c>
      <c r="K9">
        <f t="shared" si="1"/>
        <v>2.5566787772191391</v>
      </c>
      <c r="L9">
        <f t="shared" si="1"/>
        <v>3.2385810015766174</v>
      </c>
      <c r="M9">
        <f t="shared" si="1"/>
        <v>4.0998075908488003</v>
      </c>
      <c r="N9">
        <f t="shared" si="1"/>
        <v>5.1859723380070504</v>
      </c>
      <c r="O9">
        <f t="shared" si="1"/>
        <v>6.553356369727255</v>
      </c>
      <c r="P9">
        <f t="shared" si="1"/>
        <v>8.2708316311472618</v>
      </c>
      <c r="Q9">
        <f t="shared" si="1"/>
        <v>10.421766415191472</v>
      </c>
      <c r="R9">
        <f t="shared" si="1"/>
        <v>13.105625917589284</v>
      </c>
      <c r="S9">
        <f t="shared" si="1"/>
        <v>16.438775250075086</v>
      </c>
      <c r="T9">
        <f t="shared" si="1"/>
        <v>20.553693792912643</v>
      </c>
      <c r="U9">
        <f t="shared" si="1"/>
        <v>25.595404549208549</v>
      </c>
      <c r="V9">
        <f t="shared" si="1"/>
        <v>31.713424396843113</v>
      </c>
      <c r="W9">
        <f t="shared" si="1"/>
        <v>39.047030341761946</v>
      </c>
      <c r="X9">
        <f t="shared" si="1"/>
        <v>47.701319026628845</v>
      </c>
      <c r="Y9">
        <f t="shared" si="1"/>
        <v>57.711823794701154</v>
      </c>
      <c r="Z9">
        <f t="shared" si="1"/>
        <v>68.997024994417728</v>
      </c>
      <c r="AA9">
        <f t="shared" si="1"/>
        <v>81.301833311556791</v>
      </c>
      <c r="AB9" s="43">
        <f>$A9*$C9+($B9-$A9)*AA$10-($B9/$C9)*(AA$10^2)</f>
        <v>94.141766989817256</v>
      </c>
      <c r="AC9" s="44">
        <f t="shared" si="1"/>
        <v>106.76672039874484</v>
      </c>
      <c r="AD9" s="44">
        <f t="shared" si="1"/>
        <v>118.17201676097895</v>
      </c>
      <c r="AE9" s="44">
        <f t="shared" si="1"/>
        <v>127.18618764577782</v>
      </c>
      <c r="AF9" s="45">
        <f t="shared" si="1"/>
        <v>132.65048199367487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0.78457738105240171</v>
      </c>
      <c r="G10" s="6">
        <f>F10+G9</f>
        <v>1.7736712382533839</v>
      </c>
      <c r="H10" s="6">
        <f t="shared" ref="H10:AF10" si="2">G10+H9</f>
        <v>3.0283529350289555</v>
      </c>
      <c r="I10" s="6">
        <f t="shared" si="2"/>
        <v>4.6195548613274111</v>
      </c>
      <c r="J10" s="6">
        <f t="shared" si="2"/>
        <v>6.636920751266457</v>
      </c>
      <c r="K10" s="6">
        <f t="shared" si="2"/>
        <v>9.1935995284855956</v>
      </c>
      <c r="L10" s="6">
        <f t="shared" si="2"/>
        <v>12.432180530062213</v>
      </c>
      <c r="M10" s="6">
        <f t="shared" si="2"/>
        <v>16.531988120911013</v>
      </c>
      <c r="N10" s="6">
        <f t="shared" si="2"/>
        <v>21.717960458918064</v>
      </c>
      <c r="O10" s="6">
        <f t="shared" si="2"/>
        <v>28.271316828645318</v>
      </c>
      <c r="P10" s="6">
        <f t="shared" si="2"/>
        <v>36.542148459792578</v>
      </c>
      <c r="Q10" s="6">
        <f t="shared" si="2"/>
        <v>46.963914874984049</v>
      </c>
      <c r="R10" s="6">
        <f t="shared" si="2"/>
        <v>60.069540792573335</v>
      </c>
      <c r="S10" s="6">
        <f t="shared" si="2"/>
        <v>76.508316042648417</v>
      </c>
      <c r="T10" s="6">
        <f t="shared" si="2"/>
        <v>97.062009835561057</v>
      </c>
      <c r="U10" s="6">
        <f t="shared" si="2"/>
        <v>122.65741438476961</v>
      </c>
      <c r="V10" s="6">
        <f t="shared" si="2"/>
        <v>154.37083878161272</v>
      </c>
      <c r="W10" s="6">
        <f t="shared" si="2"/>
        <v>193.41786912337466</v>
      </c>
      <c r="X10" s="6">
        <f t="shared" si="2"/>
        <v>241.11918815000351</v>
      </c>
      <c r="Y10" s="6">
        <f t="shared" si="2"/>
        <v>298.83101194470464</v>
      </c>
      <c r="Z10" s="6">
        <f t="shared" si="2"/>
        <v>367.8280369391224</v>
      </c>
      <c r="AA10" s="6">
        <f t="shared" si="2"/>
        <v>449.12987025067918</v>
      </c>
      <c r="AB10" s="49">
        <f t="shared" si="2"/>
        <v>543.27163724049637</v>
      </c>
      <c r="AC10" s="50">
        <f t="shared" si="2"/>
        <v>650.03835763924121</v>
      </c>
      <c r="AD10" s="50">
        <f t="shared" si="2"/>
        <v>768.21037440022019</v>
      </c>
      <c r="AE10" s="50">
        <f t="shared" si="2"/>
        <v>895.39656204599805</v>
      </c>
      <c r="AF10" s="51">
        <f t="shared" si="2"/>
        <v>1028.047044039673</v>
      </c>
    </row>
    <row r="11" spans="1:32" x14ac:dyDescent="0.25">
      <c r="A11" s="16" t="s">
        <v>27</v>
      </c>
      <c r="B11" s="17">
        <f>AF10-$AF$3</f>
        <v>1008.7734935903685</v>
      </c>
      <c r="C11" s="18">
        <f>((AF10-AA10)-($AF$3-$AA$3))</f>
        <v>560.83012945080043</v>
      </c>
      <c r="D11" s="4" t="s">
        <v>9</v>
      </c>
      <c r="E11" s="5">
        <f>SUM(F11:AA11)</f>
        <v>583459.36862233048</v>
      </c>
      <c r="F11">
        <f>(F10-F3)^2</f>
        <v>0.60618273828641678</v>
      </c>
      <c r="G11">
        <f t="shared" ref="G11:AF11" si="3">(G10-G3)^2</f>
        <v>3.1246616065482513</v>
      </c>
      <c r="H11">
        <f t="shared" si="3"/>
        <v>9.1285735580080836</v>
      </c>
      <c r="I11">
        <f t="shared" si="3"/>
        <v>21.275662348755137</v>
      </c>
      <c r="J11">
        <f t="shared" si="3"/>
        <v>43.955849168073584</v>
      </c>
      <c r="K11">
        <f t="shared" si="3"/>
        <v>84.375238697714806</v>
      </c>
      <c r="L11">
        <f t="shared" si="3"/>
        <v>154.36026184357701</v>
      </c>
      <c r="M11">
        <f t="shared" si="3"/>
        <v>273.04218342000831</v>
      </c>
      <c r="N11">
        <f t="shared" si="3"/>
        <v>471.27896420686801</v>
      </c>
      <c r="O11">
        <f t="shared" si="3"/>
        <v>798.75855252272834</v>
      </c>
      <c r="P11">
        <f t="shared" si="3"/>
        <v>1334.5978710883253</v>
      </c>
      <c r="Q11">
        <f t="shared" si="3"/>
        <v>2204.7640309169983</v>
      </c>
      <c r="R11">
        <f t="shared" si="3"/>
        <v>3606.0674494805144</v>
      </c>
      <c r="S11">
        <f t="shared" si="3"/>
        <v>5849.3917036154699</v>
      </c>
      <c r="T11">
        <f t="shared" si="3"/>
        <v>9415.0168697087447</v>
      </c>
      <c r="U11">
        <f t="shared" si="3"/>
        <v>15034.785076577537</v>
      </c>
      <c r="V11">
        <f t="shared" si="3"/>
        <v>23809.057451386805</v>
      </c>
      <c r="W11">
        <f t="shared" si="3"/>
        <v>37369.478743972737</v>
      </c>
      <c r="X11">
        <f t="shared" si="3"/>
        <v>58031.937053954491</v>
      </c>
      <c r="Y11">
        <f t="shared" si="3"/>
        <v>89179.16881655324</v>
      </c>
      <c r="Z11">
        <f t="shared" si="3"/>
        <v>135111.93994829137</v>
      </c>
      <c r="AA11">
        <f t="shared" si="3"/>
        <v>200653.25747667369</v>
      </c>
      <c r="AB11" s="43">
        <f t="shared" si="3"/>
        <v>291664.72501101019</v>
      </c>
      <c r="AC11" s="44">
        <f t="shared" si="3"/>
        <v>409694.7736598007</v>
      </c>
      <c r="AD11" s="44">
        <f t="shared" si="3"/>
        <v>566067.77105879178</v>
      </c>
      <c r="AE11" s="44">
        <f t="shared" si="3"/>
        <v>765977.93174404418</v>
      </c>
      <c r="AF11" s="45">
        <f t="shared" si="3"/>
        <v>1017623.9613705173</v>
      </c>
    </row>
    <row r="12" spans="1:32" ht="15.75" thickBot="1" x14ac:dyDescent="0.3">
      <c r="A12" s="19" t="s">
        <v>30</v>
      </c>
      <c r="B12" s="20">
        <f>(B11/$AF$3)*100</f>
        <v>5233.9785357335368</v>
      </c>
      <c r="C12" s="21">
        <f>((C11)/($AF$3-$AA$3))*100</f>
        <v>3100.7284494046894</v>
      </c>
      <c r="D12" s="4" t="s">
        <v>10</v>
      </c>
      <c r="E12" s="5">
        <f>SUM(F12:AA12)</f>
        <v>2247.2413024913931</v>
      </c>
      <c r="F12">
        <f>SQRT(F11)</f>
        <v>0.77857738105240171</v>
      </c>
      <c r="G12">
        <f t="shared" ref="G12:AF12" si="4">SQRT(G11)</f>
        <v>1.7676712382533839</v>
      </c>
      <c r="H12">
        <f t="shared" si="4"/>
        <v>3.0213529350289554</v>
      </c>
      <c r="I12">
        <f t="shared" si="4"/>
        <v>4.6125548613274114</v>
      </c>
      <c r="J12">
        <f t="shared" si="4"/>
        <v>6.6299207512664573</v>
      </c>
      <c r="K12">
        <f t="shared" si="4"/>
        <v>9.1855995284855965</v>
      </c>
      <c r="L12">
        <f t="shared" si="4"/>
        <v>12.424180530062214</v>
      </c>
      <c r="M12">
        <f t="shared" si="4"/>
        <v>16.523988120911014</v>
      </c>
      <c r="N12">
        <f t="shared" si="4"/>
        <v>21.708960458918064</v>
      </c>
      <c r="O12">
        <f t="shared" si="4"/>
        <v>28.262316828645318</v>
      </c>
      <c r="P12">
        <f t="shared" si="4"/>
        <v>36.53214845979258</v>
      </c>
      <c r="Q12">
        <f t="shared" si="4"/>
        <v>46.954914874984048</v>
      </c>
      <c r="R12">
        <f t="shared" si="4"/>
        <v>60.050540792573337</v>
      </c>
      <c r="S12">
        <f t="shared" si="4"/>
        <v>76.481316042648416</v>
      </c>
      <c r="T12">
        <f t="shared" si="4"/>
        <v>97.031009835561051</v>
      </c>
      <c r="U12">
        <f t="shared" si="4"/>
        <v>122.61641438476961</v>
      </c>
      <c r="V12">
        <f t="shared" si="4"/>
        <v>154.30183878161273</v>
      </c>
      <c r="W12">
        <f t="shared" si="4"/>
        <v>193.31186912337466</v>
      </c>
      <c r="X12">
        <f t="shared" si="4"/>
        <v>240.89818815000351</v>
      </c>
      <c r="Y12">
        <f t="shared" si="4"/>
        <v>298.62881444454291</v>
      </c>
      <c r="Z12">
        <f t="shared" si="4"/>
        <v>367.57576082801131</v>
      </c>
      <c r="AA12">
        <f t="shared" si="4"/>
        <v>447.94336413956808</v>
      </c>
      <c r="AB12" s="43">
        <f t="shared" si="4"/>
        <v>540.05992724049634</v>
      </c>
      <c r="AC12" s="44">
        <f t="shared" si="4"/>
        <v>640.07403763924117</v>
      </c>
      <c r="AD12" s="44">
        <f t="shared" si="4"/>
        <v>752.37475440022024</v>
      </c>
      <c r="AE12" s="44">
        <f t="shared" si="4"/>
        <v>875.201652045998</v>
      </c>
      <c r="AF12" s="45">
        <f t="shared" si="4"/>
        <v>1008.7734935903685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5">G$3-F$3</f>
        <v>0</v>
      </c>
      <c r="H15" s="3">
        <f t="shared" si="5"/>
        <v>1E-3</v>
      </c>
      <c r="I15" s="3">
        <f t="shared" si="5"/>
        <v>0</v>
      </c>
      <c r="J15" s="3">
        <f t="shared" si="5"/>
        <v>0</v>
      </c>
      <c r="K15" s="3">
        <f t="shared" si="5"/>
        <v>1E-3</v>
      </c>
      <c r="L15" s="3">
        <f t="shared" si="5"/>
        <v>0</v>
      </c>
      <c r="M15" s="3">
        <f t="shared" si="5"/>
        <v>0</v>
      </c>
      <c r="N15" s="3">
        <f t="shared" si="5"/>
        <v>1.0000000000000009E-3</v>
      </c>
      <c r="O15" s="3">
        <f t="shared" si="5"/>
        <v>0</v>
      </c>
      <c r="P15" s="3">
        <f t="shared" si="5"/>
        <v>9.9999999999999915E-4</v>
      </c>
      <c r="Q15" s="3">
        <f t="shared" si="5"/>
        <v>-9.9999999999999915E-4</v>
      </c>
      <c r="R15" s="3">
        <f t="shared" si="5"/>
        <v>9.9999999999999985E-3</v>
      </c>
      <c r="S15" s="3">
        <f t="shared" si="5"/>
        <v>8.0000000000000002E-3</v>
      </c>
      <c r="T15" s="3">
        <f t="shared" si="5"/>
        <v>4.0000000000000001E-3</v>
      </c>
      <c r="U15" s="3">
        <f t="shared" si="5"/>
        <v>1.0000000000000002E-2</v>
      </c>
      <c r="V15" s="3">
        <f t="shared" si="5"/>
        <v>2.8000000000000004E-2</v>
      </c>
      <c r="W15" s="3">
        <f t="shared" si="5"/>
        <v>3.6999999999999991E-2</v>
      </c>
      <c r="X15" s="3">
        <f t="shared" si="5"/>
        <v>0.115</v>
      </c>
      <c r="Y15" s="3">
        <f t="shared" si="5"/>
        <v>-1.8802499838242309E-2</v>
      </c>
      <c r="Z15" s="3">
        <f t="shared" si="5"/>
        <v>5.0078610949352731E-2</v>
      </c>
      <c r="AA15" s="3">
        <f t="shared" si="5"/>
        <v>0.93422999999999745</v>
      </c>
      <c r="AB15" s="46">
        <f t="shared" si="5"/>
        <v>2.0252038888888921</v>
      </c>
      <c r="AC15" s="47">
        <f t="shared" si="5"/>
        <v>6.7526100000000007</v>
      </c>
      <c r="AD15" s="47">
        <f t="shared" si="5"/>
        <v>5.8712999999999997</v>
      </c>
      <c r="AE15" s="47">
        <f t="shared" si="5"/>
        <v>4.3592899999999997</v>
      </c>
      <c r="AF15" s="48">
        <f t="shared" si="5"/>
        <v>-0.92135955069556985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0.54636811447773126</v>
      </c>
      <c r="G16">
        <f>$A16*($C16*F$4)+($B16-$A16)*(F$17)-($B16/($C16*F$4))*(F17^2)</f>
        <v>0.71596012617251503</v>
      </c>
      <c r="H16">
        <f t="shared" ref="H16:AF16" si="6">$A16*($C16*G$4)+($B16-$A16)*(G$17)-($B16/($C16*G$4))*(G17^2)</f>
        <v>0.92930063029118815</v>
      </c>
      <c r="I16">
        <f t="shared" si="6"/>
        <v>1.2039000903688448</v>
      </c>
      <c r="J16">
        <f t="shared" si="6"/>
        <v>1.5557862694602815</v>
      </c>
      <c r="K16">
        <f t="shared" si="6"/>
        <v>2.0138301255071709</v>
      </c>
      <c r="L16">
        <f t="shared" si="6"/>
        <v>2.581037090310744</v>
      </c>
      <c r="M16">
        <f t="shared" si="6"/>
        <v>3.3163068916137042</v>
      </c>
      <c r="N16">
        <f t="shared" si="6"/>
        <v>4.2517635195437924</v>
      </c>
      <c r="O16">
        <f t="shared" si="6"/>
        <v>5.4486504337650672</v>
      </c>
      <c r="P16">
        <f t="shared" si="6"/>
        <v>6.9614570301774066</v>
      </c>
      <c r="Q16">
        <f t="shared" si="6"/>
        <v>8.8713365161834243</v>
      </c>
      <c r="R16">
        <f t="shared" si="6"/>
        <v>11.286177548123824</v>
      </c>
      <c r="S16">
        <f t="shared" si="6"/>
        <v>14.2851894564907</v>
      </c>
      <c r="T16">
        <f t="shared" si="6"/>
        <v>17.97840626428999</v>
      </c>
      <c r="U16">
        <f t="shared" si="6"/>
        <v>22.661345312553806</v>
      </c>
      <c r="V16">
        <f t="shared" si="6"/>
        <v>28.370569993658318</v>
      </c>
      <c r="W16">
        <f t="shared" si="6"/>
        <v>35.295893270520175</v>
      </c>
      <c r="X16">
        <f t="shared" si="6"/>
        <v>43.619780829115768</v>
      </c>
      <c r="Y16">
        <f t="shared" si="6"/>
        <v>53.447368231145283</v>
      </c>
      <c r="Z16">
        <f t="shared" si="6"/>
        <v>64.652556040214748</v>
      </c>
      <c r="AA16">
        <f t="shared" si="6"/>
        <v>77.420513307779373</v>
      </c>
      <c r="AB16" s="43">
        <f t="shared" si="6"/>
        <v>91.485846863942527</v>
      </c>
      <c r="AC16" s="44">
        <f t="shared" si="6"/>
        <v>106.75965818250634</v>
      </c>
      <c r="AD16" s="44">
        <f t="shared" si="6"/>
        <v>121.25162429812664</v>
      </c>
      <c r="AE16" s="44">
        <f t="shared" si="6"/>
        <v>133.18452228633669</v>
      </c>
      <c r="AF16" s="45">
        <f t="shared" si="6"/>
        <v>147.3792645561058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0.55136811447773126</v>
      </c>
      <c r="G17" s="6">
        <f>F17+G16</f>
        <v>1.2673282406502464</v>
      </c>
      <c r="H17" s="6">
        <f t="shared" ref="H17" si="7">G17+H16</f>
        <v>2.1966288709414346</v>
      </c>
      <c r="I17" s="6">
        <f t="shared" ref="I17" si="8">H17+I16</f>
        <v>3.4005289613102794</v>
      </c>
      <c r="J17" s="6">
        <f t="shared" ref="J17" si="9">I17+J16</f>
        <v>4.9563152307705609</v>
      </c>
      <c r="K17" s="6">
        <f t="shared" ref="K17" si="10">J17+K16</f>
        <v>6.9701453562777314</v>
      </c>
      <c r="L17" s="6">
        <f t="shared" ref="L17" si="11">K17+L16</f>
        <v>9.5511824465884754</v>
      </c>
      <c r="M17" s="6">
        <f t="shared" ref="M17" si="12">L17+M16</f>
        <v>12.86748933820218</v>
      </c>
      <c r="N17" s="6">
        <f t="shared" ref="N17" si="13">M17+N16</f>
        <v>17.119252857745973</v>
      </c>
      <c r="O17" s="6">
        <f t="shared" ref="O17" si="14">N17+O16</f>
        <v>22.56790329151104</v>
      </c>
      <c r="P17" s="6">
        <f t="shared" ref="P17" si="15">O17+P16</f>
        <v>29.529360321688447</v>
      </c>
      <c r="Q17" s="6">
        <f t="shared" ref="Q17" si="16">P17+Q16</f>
        <v>38.40069683787187</v>
      </c>
      <c r="R17" s="6">
        <f t="shared" ref="R17" si="17">Q17+R16</f>
        <v>49.686874385995694</v>
      </c>
      <c r="S17" s="6">
        <f t="shared" ref="S17" si="18">R17+S16</f>
        <v>63.972063842486392</v>
      </c>
      <c r="T17" s="6">
        <f t="shared" ref="T17" si="19">S17+T16</f>
        <v>81.950470106776379</v>
      </c>
      <c r="U17" s="6">
        <f t="shared" ref="U17" si="20">T17+U16</f>
        <v>104.61181541933018</v>
      </c>
      <c r="V17" s="6">
        <f t="shared" ref="V17" si="21">U17+V16</f>
        <v>132.98238541298849</v>
      </c>
      <c r="W17" s="6">
        <f t="shared" ref="W17" si="22">V17+W16</f>
        <v>168.27827868350866</v>
      </c>
      <c r="X17" s="6">
        <f t="shared" ref="X17" si="23">W17+X16</f>
        <v>211.89805951262443</v>
      </c>
      <c r="Y17" s="6">
        <f t="shared" ref="Y17" si="24">X17+Y16</f>
        <v>265.34542774376973</v>
      </c>
      <c r="Z17" s="6">
        <f t="shared" ref="Z17" si="25">Y17+Z16</f>
        <v>329.99798378398447</v>
      </c>
      <c r="AA17" s="6">
        <f t="shared" ref="AA17" si="26">Z17+AA16</f>
        <v>407.41849709176381</v>
      </c>
      <c r="AB17" s="49">
        <f t="shared" ref="AB17" si="27">AA17+AB16</f>
        <v>498.90434395570634</v>
      </c>
      <c r="AC17" s="50">
        <f t="shared" ref="AC17" si="28">AB17+AC16</f>
        <v>605.66400213821271</v>
      </c>
      <c r="AD17" s="50">
        <f t="shared" ref="AD17" si="29">AC17+AD16</f>
        <v>726.91562643633938</v>
      </c>
      <c r="AE17" s="50">
        <f t="shared" ref="AE17" si="30">AD17+AE16</f>
        <v>860.10014872267607</v>
      </c>
      <c r="AF17" s="51">
        <f t="shared" ref="AF17" si="31">AE17+AF16</f>
        <v>1007.4794132787819</v>
      </c>
    </row>
    <row r="18" spans="1:32" x14ac:dyDescent="0.25">
      <c r="A18" s="16" t="s">
        <v>27</v>
      </c>
      <c r="B18" s="17">
        <f>AF17-$AF$3</f>
        <v>988.20586282947738</v>
      </c>
      <c r="C18" s="18">
        <f>((AF17-AA17)-($AF$3-$AA$3))</f>
        <v>581.97387184882473</v>
      </c>
      <c r="D18" s="4" t="s">
        <v>9</v>
      </c>
      <c r="E18" s="5">
        <f>SUM(F18:AA18)</f>
        <v>462508.9643537848</v>
      </c>
      <c r="F18">
        <f>(F3-F17)^2</f>
        <v>0.29742638028899576</v>
      </c>
      <c r="G18">
        <f t="shared" ref="G18:AF18" si="32">(G3-G17)^2</f>
        <v>1.5909489306618458</v>
      </c>
      <c r="H18">
        <f t="shared" si="32"/>
        <v>4.7944745924602605</v>
      </c>
      <c r="I18">
        <f>(I3-I17)^2</f>
        <v>11.516038811251622</v>
      </c>
      <c r="J18">
        <f t="shared" si="32"/>
        <v>24.495721253537454</v>
      </c>
      <c r="K18">
        <f t="shared" si="32"/>
        <v>48.471467961939581</v>
      </c>
      <c r="L18">
        <f t="shared" si="32"/>
        <v>91.072331208874417</v>
      </c>
      <c r="M18">
        <f t="shared" si="32"/>
        <v>165.36646603933556</v>
      </c>
      <c r="N18">
        <f t="shared" si="32"/>
        <v>292.76075285600422</v>
      </c>
      <c r="O18">
        <f t="shared" si="32"/>
        <v>508.90411771574765</v>
      </c>
      <c r="P18">
        <f t="shared" si="32"/>
        <v>871.39263380167415</v>
      </c>
      <c r="Q18">
        <f t="shared" si="32"/>
        <v>1473.9223860910608</v>
      </c>
      <c r="R18">
        <f t="shared" si="32"/>
        <v>2466.8977460230471</v>
      </c>
      <c r="S18">
        <f t="shared" si="32"/>
        <v>4088.9711898196606</v>
      </c>
      <c r="T18">
        <f t="shared" si="32"/>
        <v>6710.7995825750277</v>
      </c>
      <c r="U18">
        <f t="shared" si="32"/>
        <v>10935.055437463625</v>
      </c>
      <c r="V18">
        <f t="shared" si="32"/>
        <v>17665.968021941626</v>
      </c>
      <c r="W18">
        <f t="shared" si="32"/>
        <v>28281.915317603703</v>
      </c>
      <c r="X18">
        <f t="shared" si="32"/>
        <v>44807.177523911145</v>
      </c>
      <c r="Y18">
        <f t="shared" si="32"/>
        <v>70300.932544014926</v>
      </c>
      <c r="Z18">
        <f t="shared" si="32"/>
        <v>108732.23172868407</v>
      </c>
      <c r="AA18">
        <f t="shared" si="32"/>
        <v>165024.43049610511</v>
      </c>
      <c r="AB18" s="43">
        <f t="shared" si="32"/>
        <v>245711.18735794589</v>
      </c>
      <c r="AC18" s="44">
        <f t="shared" si="32"/>
        <v>354858.11129956762</v>
      </c>
      <c r="AD18" s="44">
        <f t="shared" si="32"/>
        <v>505634.77555350453</v>
      </c>
      <c r="AE18" s="44">
        <f t="shared" si="32"/>
        <v>705440.81003379542</v>
      </c>
      <c r="AF18" s="45">
        <f t="shared" si="32"/>
        <v>976550.82733055193</v>
      </c>
    </row>
    <row r="19" spans="1:32" ht="15.75" thickBot="1" x14ac:dyDescent="0.3">
      <c r="A19" s="19" t="s">
        <v>30</v>
      </c>
      <c r="B19" s="20">
        <f>(B18/$AF$3)*100</f>
        <v>5127.2642548593903</v>
      </c>
      <c r="C19" s="21">
        <f>((C18)/($AF$3-$AA$3))*100</f>
        <v>3217.628380663089</v>
      </c>
      <c r="D19" s="4" t="s">
        <v>10</v>
      </c>
      <c r="E19" s="5">
        <f>SUM(F19:AA19)</f>
        <v>1963.2710761288802</v>
      </c>
      <c r="F19">
        <f>SQRT(F18)</f>
        <v>0.54536811447773126</v>
      </c>
      <c r="G19">
        <f t="shared" ref="G19" si="33">SQRT(G18)</f>
        <v>1.2613282406502464</v>
      </c>
      <c r="H19">
        <f t="shared" ref="H19" si="34">SQRT(H18)</f>
        <v>2.1896288709414344</v>
      </c>
      <c r="I19">
        <f t="shared" ref="I19" si="35">SQRT(I18)</f>
        <v>3.3935289613102793</v>
      </c>
      <c r="J19">
        <f t="shared" ref="J19" si="36">SQRT(J18)</f>
        <v>4.9493152307705612</v>
      </c>
      <c r="K19">
        <f t="shared" ref="K19" si="37">SQRT(K18)</f>
        <v>6.9621453562777313</v>
      </c>
      <c r="L19">
        <f t="shared" ref="L19" si="38">SQRT(L18)</f>
        <v>9.5431824465884763</v>
      </c>
      <c r="M19">
        <f t="shared" ref="M19" si="39">SQRT(M18)</f>
        <v>12.859489338202181</v>
      </c>
      <c r="N19">
        <f t="shared" ref="N19" si="40">SQRT(N18)</f>
        <v>17.110252857745973</v>
      </c>
      <c r="O19">
        <f t="shared" ref="O19" si="41">SQRT(O18)</f>
        <v>22.55890329151104</v>
      </c>
      <c r="P19">
        <f t="shared" ref="P19" si="42">SQRT(P18)</f>
        <v>29.519360321688445</v>
      </c>
      <c r="Q19">
        <f t="shared" ref="Q19" si="43">SQRT(Q18)</f>
        <v>38.391696837871869</v>
      </c>
      <c r="R19">
        <f t="shared" ref="R19" si="44">SQRT(R18)</f>
        <v>49.667874385995695</v>
      </c>
      <c r="S19">
        <f t="shared" ref="S19" si="45">SQRT(S18)</f>
        <v>63.945063842486391</v>
      </c>
      <c r="T19">
        <f t="shared" ref="T19" si="46">SQRT(T18)</f>
        <v>81.919470106776373</v>
      </c>
      <c r="U19">
        <f t="shared" ref="U19" si="47">SQRT(U18)</f>
        <v>104.57081541933019</v>
      </c>
      <c r="V19">
        <f t="shared" ref="V19" si="48">SQRT(V18)</f>
        <v>132.9133854129885</v>
      </c>
      <c r="W19">
        <f t="shared" ref="W19" si="49">SQRT(W18)</f>
        <v>168.17227868350867</v>
      </c>
      <c r="X19">
        <f t="shared" ref="X19" si="50">SQRT(X18)</f>
        <v>211.67705951262442</v>
      </c>
      <c r="Y19">
        <f t="shared" ref="Y19" si="51">SQRT(Y18)</f>
        <v>265.143230243608</v>
      </c>
      <c r="Z19">
        <f t="shared" ref="Z19" si="52">SQRT(Z18)</f>
        <v>329.74570767287338</v>
      </c>
      <c r="AA19">
        <f t="shared" ref="AA19" si="53">SQRT(AA18)</f>
        <v>406.23199098065271</v>
      </c>
      <c r="AB19" s="43">
        <f t="shared" ref="AB19" si="54">SQRT(AB18)</f>
        <v>495.69263395570636</v>
      </c>
      <c r="AC19" s="44">
        <f t="shared" ref="AC19" si="55">SQRT(AC18)</f>
        <v>595.69968213821267</v>
      </c>
      <c r="AD19" s="44">
        <f t="shared" ref="AD19" si="56">SQRT(AD18)</f>
        <v>711.08000643633943</v>
      </c>
      <c r="AE19" s="44">
        <f t="shared" ref="AE19" si="57">SQRT(AE18)</f>
        <v>839.90523872267602</v>
      </c>
      <c r="AF19" s="45">
        <f t="shared" ref="AF19" si="58">SQRT(AF18)</f>
        <v>988.20586282947738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59">G$3-F$3</f>
        <v>0</v>
      </c>
      <c r="H23" s="3">
        <f t="shared" si="59"/>
        <v>1E-3</v>
      </c>
      <c r="I23" s="3">
        <f t="shared" si="59"/>
        <v>0</v>
      </c>
      <c r="J23" s="3">
        <f t="shared" si="59"/>
        <v>0</v>
      </c>
      <c r="K23" s="3">
        <f t="shared" si="59"/>
        <v>1E-3</v>
      </c>
      <c r="L23" s="3">
        <f t="shared" si="59"/>
        <v>0</v>
      </c>
      <c r="M23" s="3">
        <f t="shared" si="59"/>
        <v>0</v>
      </c>
      <c r="N23" s="3">
        <f t="shared" si="59"/>
        <v>1.0000000000000009E-3</v>
      </c>
      <c r="O23" s="3">
        <f t="shared" si="59"/>
        <v>0</v>
      </c>
      <c r="P23" s="3">
        <f t="shared" si="59"/>
        <v>9.9999999999999915E-4</v>
      </c>
      <c r="Q23" s="3">
        <f t="shared" si="59"/>
        <v>-9.9999999999999915E-4</v>
      </c>
      <c r="R23" s="3">
        <f t="shared" si="59"/>
        <v>9.9999999999999985E-3</v>
      </c>
      <c r="S23" s="3">
        <f t="shared" si="59"/>
        <v>8.0000000000000002E-3</v>
      </c>
      <c r="T23" s="3">
        <f t="shared" si="59"/>
        <v>4.0000000000000001E-3</v>
      </c>
      <c r="U23" s="3">
        <f t="shared" si="59"/>
        <v>1.0000000000000002E-2</v>
      </c>
      <c r="V23" s="3">
        <f t="shared" si="59"/>
        <v>2.8000000000000004E-2</v>
      </c>
      <c r="W23" s="3">
        <f t="shared" si="59"/>
        <v>3.6999999999999991E-2</v>
      </c>
      <c r="X23" s="3">
        <f t="shared" si="59"/>
        <v>0.115</v>
      </c>
      <c r="Y23" s="3">
        <f t="shared" si="59"/>
        <v>-1.8802499838242309E-2</v>
      </c>
      <c r="Z23" s="3">
        <f t="shared" si="59"/>
        <v>5.0078610949352731E-2</v>
      </c>
      <c r="AA23" s="3">
        <f t="shared" si="59"/>
        <v>0.93422999999999745</v>
      </c>
      <c r="AB23" s="46">
        <f t="shared" si="59"/>
        <v>2.0252038888888921</v>
      </c>
      <c r="AC23" s="47">
        <f t="shared" si="59"/>
        <v>6.7526100000000007</v>
      </c>
      <c r="AD23" s="47">
        <f t="shared" si="59"/>
        <v>5.8712999999999997</v>
      </c>
      <c r="AE23" s="47">
        <f t="shared" si="59"/>
        <v>4.3592899999999997</v>
      </c>
      <c r="AF23" s="48">
        <f t="shared" si="59"/>
        <v>-0.92135955069556985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3.7703685602597448</v>
      </c>
      <c r="G24">
        <f>$A24*($C24/($C24+F5))*F$4+($B24-$A24)*(F$25)-($B24/(($C24/($C24+F5))*F$4)*(F$25^2))</f>
        <v>4.8936284534138093</v>
      </c>
      <c r="H24">
        <f t="shared" ref="H24:AF24" si="60">$A24*($C24/($C24+G5))*G$4+($B24-$A24)*(G$25)-($B24/(($C24/($C24+G5))*G$4)*(G$25^2))</f>
        <v>5.4471765872804951</v>
      </c>
      <c r="I24">
        <f t="shared" si="60"/>
        <v>5.9150218479244483</v>
      </c>
      <c r="J24">
        <f t="shared" si="60"/>
        <v>6.3965107607997993</v>
      </c>
      <c r="K24">
        <f t="shared" si="60"/>
        <v>6.983327172080128</v>
      </c>
      <c r="L24">
        <f t="shared" si="60"/>
        <v>7.4699032995999728</v>
      </c>
      <c r="M24">
        <f t="shared" si="60"/>
        <v>8.0801782973349034</v>
      </c>
      <c r="N24">
        <f t="shared" si="60"/>
        <v>8.7527972469166748</v>
      </c>
      <c r="O24">
        <f t="shared" si="60"/>
        <v>9.5658719241607368</v>
      </c>
      <c r="P24">
        <f t="shared" si="60"/>
        <v>10.413617447766212</v>
      </c>
      <c r="Q24">
        <f t="shared" si="60"/>
        <v>11.293156963179985</v>
      </c>
      <c r="R24">
        <f t="shared" si="60"/>
        <v>12.309002910956513</v>
      </c>
      <c r="S24">
        <f t="shared" si="60"/>
        <v>13.131406527521843</v>
      </c>
      <c r="T24">
        <f t="shared" si="60"/>
        <v>13.650671182160124</v>
      </c>
      <c r="U24">
        <f t="shared" si="60"/>
        <v>14.923699779428919</v>
      </c>
      <c r="V24">
        <f t="shared" si="60"/>
        <v>16.055256652019914</v>
      </c>
      <c r="W24">
        <f t="shared" si="60"/>
        <v>17.112208877779047</v>
      </c>
      <c r="X24">
        <f t="shared" si="60"/>
        <v>18.234705163964055</v>
      </c>
      <c r="Y24">
        <f t="shared" si="60"/>
        <v>19.384643598908397</v>
      </c>
      <c r="Z24">
        <f t="shared" si="60"/>
        <v>20.33709680577461</v>
      </c>
      <c r="AA24">
        <f t="shared" si="60"/>
        <v>21.511698351611724</v>
      </c>
      <c r="AB24" s="43">
        <f t="shared" si="60"/>
        <v>22.849634944630647</v>
      </c>
      <c r="AC24" s="44">
        <f t="shared" si="60"/>
        <v>24.657699585009436</v>
      </c>
      <c r="AD24" s="44">
        <f t="shared" si="60"/>
        <v>26.313939521088528</v>
      </c>
      <c r="AE24" s="44">
        <f t="shared" si="60"/>
        <v>28.576743396979928</v>
      </c>
      <c r="AF24" s="45">
        <f t="shared" si="60"/>
        <v>32.081952146770583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3.7753685602597447</v>
      </c>
      <c r="G25" s="6">
        <f t="shared" ref="G25:AF25" si="61">F$3+G24</f>
        <v>4.8996284534138095</v>
      </c>
      <c r="H25" s="6">
        <f t="shared" si="61"/>
        <v>5.4531765872804954</v>
      </c>
      <c r="I25" s="6">
        <f t="shared" si="61"/>
        <v>5.922021847924448</v>
      </c>
      <c r="J25" s="6">
        <f t="shared" si="61"/>
        <v>6.403510760799799</v>
      </c>
      <c r="K25" s="6">
        <f t="shared" si="61"/>
        <v>6.9903271720801277</v>
      </c>
      <c r="L25" s="6">
        <f t="shared" si="61"/>
        <v>7.4779032995999728</v>
      </c>
      <c r="M25" s="6">
        <f t="shared" si="61"/>
        <v>8.0881782973349026</v>
      </c>
      <c r="N25" s="6">
        <f t="shared" si="61"/>
        <v>8.7607972469166739</v>
      </c>
      <c r="O25" s="6">
        <f t="shared" si="61"/>
        <v>9.5748719241607372</v>
      </c>
      <c r="P25" s="6">
        <f t="shared" si="61"/>
        <v>10.422617447766212</v>
      </c>
      <c r="Q25" s="6">
        <f t="shared" si="61"/>
        <v>11.303156963179985</v>
      </c>
      <c r="R25" s="6">
        <f t="shared" si="61"/>
        <v>12.318002910956514</v>
      </c>
      <c r="S25" s="6">
        <f t="shared" si="61"/>
        <v>13.150406527521843</v>
      </c>
      <c r="T25" s="6">
        <f t="shared" si="61"/>
        <v>13.677671182160124</v>
      </c>
      <c r="U25" s="6">
        <f t="shared" si="61"/>
        <v>14.954699779428919</v>
      </c>
      <c r="V25" s="6">
        <f t="shared" si="61"/>
        <v>16.096256652019914</v>
      </c>
      <c r="W25" s="6">
        <f t="shared" si="61"/>
        <v>17.181208877779046</v>
      </c>
      <c r="X25" s="6">
        <f t="shared" si="61"/>
        <v>18.340705163964056</v>
      </c>
      <c r="Y25" s="6">
        <f t="shared" si="61"/>
        <v>19.605643598908397</v>
      </c>
      <c r="Z25" s="6">
        <f t="shared" si="61"/>
        <v>20.53929430593637</v>
      </c>
      <c r="AA25" s="6">
        <f t="shared" si="61"/>
        <v>21.763974462722835</v>
      </c>
      <c r="AB25" s="49">
        <f t="shared" si="61"/>
        <v>24.036141055741755</v>
      </c>
      <c r="AC25" s="50">
        <f t="shared" si="61"/>
        <v>27.869409585009436</v>
      </c>
      <c r="AD25" s="50">
        <f t="shared" si="61"/>
        <v>36.278259521088529</v>
      </c>
      <c r="AE25" s="50">
        <f t="shared" si="61"/>
        <v>44.412363396979927</v>
      </c>
      <c r="AF25" s="51">
        <f t="shared" si="61"/>
        <v>52.276862146770583</v>
      </c>
    </row>
    <row r="26" spans="1:32" x14ac:dyDescent="0.25">
      <c r="A26" s="16" t="s">
        <v>27</v>
      </c>
      <c r="B26" s="17">
        <f>AF25-$AF$3</f>
        <v>33.003311697466152</v>
      </c>
      <c r="C26" s="18">
        <f>((AF25-AA25)-($AF$3-$AA$3))</f>
        <v>12.425843345854425</v>
      </c>
      <c r="D26" s="4" t="s">
        <v>9</v>
      </c>
      <c r="E26" s="5">
        <f>SUM(F26:AA26)</f>
        <v>3538.0292929800153</v>
      </c>
      <c r="F26">
        <f>(F3-F25)^2</f>
        <v>14.208139343074622</v>
      </c>
      <c r="G26">
        <f t="shared" ref="G26:AF26" si="62">(G3-G25)^2</f>
        <v>23.947599440061232</v>
      </c>
      <c r="H26">
        <f t="shared" si="62"/>
        <v>29.660839419842226</v>
      </c>
      <c r="I26">
        <f t="shared" si="62"/>
        <v>34.987483461423558</v>
      </c>
      <c r="J26">
        <f t="shared" si="62"/>
        <v>40.915349913027626</v>
      </c>
      <c r="K26">
        <f t="shared" si="62"/>
        <v>48.752892737968473</v>
      </c>
      <c r="L26">
        <f t="shared" si="62"/>
        <v>55.799455305374558</v>
      </c>
      <c r="M26">
        <f t="shared" si="62"/>
        <v>65.289281316721983</v>
      </c>
      <c r="N26">
        <f t="shared" si="62"/>
        <v>76.593955051138266</v>
      </c>
      <c r="O26">
        <f t="shared" si="62"/>
        <v>91.505905669446634</v>
      </c>
      <c r="P26">
        <f t="shared" si="62"/>
        <v>108.42260211352536</v>
      </c>
      <c r="Q26">
        <f t="shared" si="62"/>
        <v>127.55798150894694</v>
      </c>
      <c r="R26">
        <f t="shared" si="62"/>
        <v>151.2654726037168</v>
      </c>
      <c r="S26">
        <f t="shared" si="62"/>
        <v>172.22379888660294</v>
      </c>
      <c r="T26">
        <f t="shared" si="62"/>
        <v>186.23163435399957</v>
      </c>
      <c r="U26">
        <f t="shared" si="62"/>
        <v>222.41844111093818</v>
      </c>
      <c r="V26">
        <f t="shared" si="62"/>
        <v>256.87295578971663</v>
      </c>
      <c r="W26">
        <f t="shared" si="62"/>
        <v>291.56275821978426</v>
      </c>
      <c r="X26">
        <f t="shared" si="62"/>
        <v>328.32371522898569</v>
      </c>
      <c r="Y26">
        <f t="shared" si="62"/>
        <v>376.49372050696616</v>
      </c>
      <c r="Z26">
        <f t="shared" si="62"/>
        <v>411.56310723717104</v>
      </c>
      <c r="AA26">
        <f t="shared" si="62"/>
        <v>423.43220376158229</v>
      </c>
      <c r="AB26" s="43">
        <f t="shared" si="62"/>
        <v>433.65692879534168</v>
      </c>
      <c r="AC26" s="44">
        <f t="shared" si="62"/>
        <v>320.59223304721331</v>
      </c>
      <c r="AD26" s="44">
        <f t="shared" si="62"/>
        <v>417.9015105891707</v>
      </c>
      <c r="AE26" s="44">
        <f t="shared" si="62"/>
        <v>586.48504903489459</v>
      </c>
      <c r="AF26" s="45">
        <f t="shared" si="62"/>
        <v>1089.2185830001063</v>
      </c>
    </row>
    <row r="27" spans="1:32" ht="15.75" thickBot="1" x14ac:dyDescent="0.3">
      <c r="A27" s="19" t="s">
        <v>30</v>
      </c>
      <c r="B27" s="20">
        <f>(B26/$AF$3)*100</f>
        <v>171.23628458739537</v>
      </c>
      <c r="C27" s="21">
        <f>((C26)/($AF$3-$AA$3))*100</f>
        <v>68.700242635086155</v>
      </c>
      <c r="D27" s="4" t="s">
        <v>10</v>
      </c>
      <c r="E27" s="5">
        <f>SUM(F27:AA27)</f>
        <v>254.45044229973092</v>
      </c>
      <c r="F27">
        <f>SQRT(F26)</f>
        <v>3.7693685602597449</v>
      </c>
      <c r="G27">
        <f t="shared" ref="G27" si="63">SQRT(G26)</f>
        <v>4.8936284534138093</v>
      </c>
      <c r="H27">
        <f t="shared" ref="H27" si="64">SQRT(H26)</f>
        <v>5.4461765872804957</v>
      </c>
      <c r="I27">
        <f t="shared" ref="I27" si="65">SQRT(I26)</f>
        <v>5.9150218479244483</v>
      </c>
      <c r="J27">
        <f t="shared" ref="J27" si="66">SQRT(J26)</f>
        <v>6.3965107607997993</v>
      </c>
      <c r="K27">
        <f t="shared" ref="K27" si="67">SQRT(K26)</f>
        <v>6.9823271720801277</v>
      </c>
      <c r="L27">
        <f t="shared" ref="L27" si="68">SQRT(L26)</f>
        <v>7.4699032995999728</v>
      </c>
      <c r="M27">
        <f t="shared" ref="M27" si="69">SQRT(M26)</f>
        <v>8.0801782973349034</v>
      </c>
      <c r="N27">
        <f t="shared" ref="N27" si="70">SQRT(N26)</f>
        <v>8.7517972469166736</v>
      </c>
      <c r="O27">
        <f t="shared" ref="O27" si="71">SQRT(O26)</f>
        <v>9.5658719241607368</v>
      </c>
      <c r="P27">
        <f t="shared" ref="P27" si="72">SQRT(P26)</f>
        <v>10.412617447766213</v>
      </c>
      <c r="Q27">
        <f t="shared" ref="Q27" si="73">SQRT(Q26)</f>
        <v>11.294156963179985</v>
      </c>
      <c r="R27">
        <f t="shared" ref="R27" si="74">SQRT(R26)</f>
        <v>12.299002910956514</v>
      </c>
      <c r="S27">
        <f t="shared" ref="S27" si="75">SQRT(S26)</f>
        <v>13.123406527521844</v>
      </c>
      <c r="T27">
        <f t="shared" ref="T27" si="76">SQRT(T26)</f>
        <v>13.646671182160123</v>
      </c>
      <c r="U27">
        <f t="shared" ref="U27" si="77">SQRT(U26)</f>
        <v>14.913699779428919</v>
      </c>
      <c r="V27">
        <f t="shared" ref="V27" si="78">SQRT(V26)</f>
        <v>16.027256652019915</v>
      </c>
      <c r="W27">
        <f t="shared" ref="W27" si="79">SQRT(W26)</f>
        <v>17.075208877779044</v>
      </c>
      <c r="X27">
        <f t="shared" ref="X27" si="80">SQRT(X26)</f>
        <v>18.119705163964056</v>
      </c>
      <c r="Y27">
        <f t="shared" ref="Y27" si="81">SQRT(Y26)</f>
        <v>19.403446098746638</v>
      </c>
      <c r="Z27">
        <f t="shared" ref="Z27" si="82">SQRT(Z26)</f>
        <v>20.287018194825258</v>
      </c>
      <c r="AA27">
        <f t="shared" ref="AA27" si="83">SQRT(AA26)</f>
        <v>20.577468351611728</v>
      </c>
      <c r="AB27" s="43">
        <f t="shared" ref="AB27" si="84">SQRT(AB26)</f>
        <v>20.824431055741755</v>
      </c>
      <c r="AC27" s="44">
        <f t="shared" ref="AC27" si="85">SQRT(AC26)</f>
        <v>17.905089585009435</v>
      </c>
      <c r="AD27" s="44">
        <f t="shared" ref="AD27" si="86">SQRT(AD26)</f>
        <v>20.44263952108853</v>
      </c>
      <c r="AE27" s="44">
        <f t="shared" ref="AE27" si="87">SQRT(AE26)</f>
        <v>24.217453396979927</v>
      </c>
      <c r="AF27" s="45">
        <f t="shared" ref="AF27" si="88">SQRT(AF26)</f>
        <v>33.003311697466152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8.4770186003649712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10.276534457410023</v>
      </c>
      <c r="G34" s="12">
        <f t="shared" ref="G34:AF34" si="90">$E$3+$C33*(1/(1+EXP(-$A33*(G32-$B33))))</f>
        <v>13.323093128302959</v>
      </c>
      <c r="H34" s="12">
        <f t="shared" si="90"/>
        <v>17.265355785759006</v>
      </c>
      <c r="I34" s="12">
        <f t="shared" si="90"/>
        <v>22.361305568641303</v>
      </c>
      <c r="J34" s="12">
        <f t="shared" si="90"/>
        <v>28.939622842952204</v>
      </c>
      <c r="K34" s="12">
        <f t="shared" si="90"/>
        <v>37.416641443317175</v>
      </c>
      <c r="L34" s="12">
        <f t="shared" si="90"/>
        <v>48.315740461848385</v>
      </c>
      <c r="M34" s="12">
        <f t="shared" si="90"/>
        <v>62.288344583391137</v>
      </c>
      <c r="N34" s="12">
        <f t="shared" si="90"/>
        <v>80.134659471042951</v>
      </c>
      <c r="O34" s="12">
        <f t="shared" si="90"/>
        <v>102.82062979784523</v>
      </c>
      <c r="P34" s="12">
        <f t="shared" si="90"/>
        <v>131.4852487991183</v>
      </c>
      <c r="Q34" s="12">
        <f t="shared" si="90"/>
        <v>167.42931001542146</v>
      </c>
      <c r="R34" s="12">
        <f t="shared" si="90"/>
        <v>212.07342692942817</v>
      </c>
      <c r="S34" s="12">
        <f t="shared" si="90"/>
        <v>266.87087846177496</v>
      </c>
      <c r="T34" s="12">
        <f t="shared" si="90"/>
        <v>333.16190781735042</v>
      </c>
      <c r="U34" s="12">
        <f t="shared" si="90"/>
        <v>411.9639002532777</v>
      </c>
      <c r="V34" s="12">
        <f t="shared" si="90"/>
        <v>503.70964373191032</v>
      </c>
      <c r="W34" s="12">
        <f t="shared" si="90"/>
        <v>607.9737674181639</v>
      </c>
      <c r="X34" s="12">
        <f t="shared" si="90"/>
        <v>723.25827392706344</v>
      </c>
      <c r="Y34" s="12">
        <f t="shared" si="90"/>
        <v>846.92526501759505</v>
      </c>
      <c r="Z34" s="12">
        <f t="shared" si="90"/>
        <v>975.34814865968804</v>
      </c>
      <c r="AA34" s="12">
        <f t="shared" si="90"/>
        <v>1104.2929440689031</v>
      </c>
      <c r="AB34" s="52">
        <f t="shared" si="90"/>
        <v>1229.4569754549379</v>
      </c>
      <c r="AC34" s="53">
        <f t="shared" si="90"/>
        <v>1347.0260763267738</v>
      </c>
      <c r="AD34" s="53">
        <f t="shared" si="90"/>
        <v>1454.1032697112016</v>
      </c>
      <c r="AE34" s="53">
        <f t="shared" si="90"/>
        <v>1548.916928626611</v>
      </c>
      <c r="AF34" s="54">
        <f t="shared" si="90"/>
        <v>1630.8007919959109</v>
      </c>
    </row>
    <row r="35" spans="1:32" x14ac:dyDescent="0.25">
      <c r="A35" s="16" t="s">
        <v>27</v>
      </c>
      <c r="B35" s="17">
        <f>AF34-$AF$3</f>
        <v>1611.5272415466065</v>
      </c>
      <c r="C35" s="18">
        <f>((AF34-AA34)-($AF$3-$AA$3))</f>
        <v>508.42080358881447</v>
      </c>
      <c r="D35" s="4" t="s">
        <v>9</v>
      </c>
      <c r="E35" s="5">
        <f>SUM(F35:AA35)</f>
        <v>4499200.1909913039</v>
      </c>
      <c r="F35" s="3">
        <f>(F34-F$3)^2</f>
        <v>105.48387804084658</v>
      </c>
      <c r="G35" s="3">
        <f t="shared" ref="G35:AF35" si="91">(G34-G$3)^2</f>
        <v>177.34496938789388</v>
      </c>
      <c r="H35" s="3">
        <f t="shared" si="91"/>
        <v>297.85084442784131</v>
      </c>
      <c r="I35" s="3">
        <f t="shared" si="91"/>
        <v>499.71497745618751</v>
      </c>
      <c r="J35" s="3">
        <f t="shared" si="91"/>
        <v>837.09666457251956</v>
      </c>
      <c r="K35" s="3">
        <f t="shared" si="91"/>
        <v>1399.4064546346672</v>
      </c>
      <c r="L35" s="3">
        <f t="shared" si="91"/>
        <v>2333.6377885293032</v>
      </c>
      <c r="M35" s="3">
        <f t="shared" si="91"/>
        <v>3878.8413214259372</v>
      </c>
      <c r="N35" s="3">
        <f t="shared" si="91"/>
        <v>6420.1213056695351</v>
      </c>
      <c r="O35" s="3">
        <f t="shared" si="91"/>
        <v>10570.231221689177</v>
      </c>
      <c r="P35" s="3">
        <f t="shared" si="91"/>
        <v>17285.741046790059</v>
      </c>
      <c r="Q35" s="3">
        <f t="shared" si="91"/>
        <v>28029.560205659836</v>
      </c>
      <c r="R35" s="3">
        <f t="shared" si="91"/>
        <v>44967.079980368188</v>
      </c>
      <c r="S35" s="3">
        <f t="shared" si="91"/>
        <v>71205.655472522529</v>
      </c>
      <c r="T35" s="3">
        <f t="shared" si="91"/>
        <v>110976.20174321202</v>
      </c>
      <c r="U35" s="3">
        <f t="shared" si="91"/>
        <v>169680.47575307178</v>
      </c>
      <c r="V35" s="3">
        <f t="shared" si="91"/>
        <v>253653.898018693</v>
      </c>
      <c r="W35" s="3">
        <f t="shared" si="91"/>
        <v>369503.22266594303</v>
      </c>
      <c r="X35" s="3">
        <f t="shared" si="91"/>
        <v>522782.89948787936</v>
      </c>
      <c r="Y35" s="3">
        <f t="shared" si="91"/>
        <v>716939.9530661318</v>
      </c>
      <c r="Z35" s="3">
        <f t="shared" si="91"/>
        <v>950811.96066127066</v>
      </c>
      <c r="AA35" s="3">
        <f t="shared" si="91"/>
        <v>1216843.8134639279</v>
      </c>
      <c r="AB35" s="46">
        <f t="shared" si="91"/>
        <v>1503677.451050651</v>
      </c>
      <c r="AC35" s="47">
        <f t="shared" si="91"/>
        <v>1787734.1402316371</v>
      </c>
      <c r="AD35" s="47">
        <f t="shared" si="91"/>
        <v>2068613.8322057836</v>
      </c>
      <c r="AE35" s="47">
        <f t="shared" si="91"/>
        <v>2336991.0102338209</v>
      </c>
      <c r="AF35" s="48">
        <f t="shared" si="91"/>
        <v>2597020.0502468147</v>
      </c>
    </row>
    <row r="36" spans="1:32" ht="15.75" thickBot="1" x14ac:dyDescent="0.3">
      <c r="A36" s="19" t="s">
        <v>30</v>
      </c>
      <c r="B36" s="20">
        <f>(B35/$AF$3)*100</f>
        <v>8361.3408218970144</v>
      </c>
      <c r="C36" s="21">
        <f>((C35)/($AF$3-$AA$3))*100</f>
        <v>2810.9667565485688</v>
      </c>
      <c r="D36" s="4" t="s">
        <v>10</v>
      </c>
      <c r="E36" s="5">
        <f>SUM(F36:AA36)</f>
        <v>6705.3856629178208</v>
      </c>
      <c r="F36">
        <f>SQRT(F35)</f>
        <v>10.270534457410022</v>
      </c>
      <c r="G36">
        <f t="shared" ref="G36:AF36" si="92">SQRT(G35)</f>
        <v>13.317093128302959</v>
      </c>
      <c r="H36">
        <f t="shared" si="92"/>
        <v>17.258355785759004</v>
      </c>
      <c r="I36">
        <f t="shared" si="92"/>
        <v>22.354305568641301</v>
      </c>
      <c r="J36">
        <f t="shared" si="92"/>
        <v>28.932622842952203</v>
      </c>
      <c r="K36">
        <f t="shared" si="92"/>
        <v>37.408641443317173</v>
      </c>
      <c r="L36">
        <f t="shared" si="92"/>
        <v>48.307740461848383</v>
      </c>
      <c r="M36">
        <f t="shared" si="92"/>
        <v>62.280344583391134</v>
      </c>
      <c r="N36">
        <f t="shared" si="92"/>
        <v>80.125659471042951</v>
      </c>
      <c r="O36">
        <f t="shared" si="92"/>
        <v>102.81162979784523</v>
      </c>
      <c r="P36">
        <f t="shared" si="92"/>
        <v>131.4752487991183</v>
      </c>
      <c r="Q36">
        <f t="shared" si="92"/>
        <v>167.42031001542148</v>
      </c>
      <c r="R36">
        <f t="shared" si="92"/>
        <v>212.05442692942816</v>
      </c>
      <c r="S36">
        <f t="shared" si="92"/>
        <v>266.84387846177498</v>
      </c>
      <c r="T36">
        <f t="shared" si="92"/>
        <v>333.13090781735042</v>
      </c>
      <c r="U36">
        <f t="shared" si="92"/>
        <v>411.9229002532777</v>
      </c>
      <c r="V36">
        <f t="shared" si="92"/>
        <v>503.6406437319103</v>
      </c>
      <c r="W36">
        <f t="shared" si="92"/>
        <v>607.86776741816391</v>
      </c>
      <c r="X36">
        <f t="shared" si="92"/>
        <v>723.03727392706344</v>
      </c>
      <c r="Y36">
        <f t="shared" si="92"/>
        <v>846.72306751743326</v>
      </c>
      <c r="Z36">
        <f t="shared" si="92"/>
        <v>975.09587254857695</v>
      </c>
      <c r="AA36">
        <f t="shared" si="92"/>
        <v>1103.106437957792</v>
      </c>
      <c r="AB36" s="43">
        <f t="shared" si="92"/>
        <v>1226.2452654549379</v>
      </c>
      <c r="AC36" s="44">
        <f t="shared" si="92"/>
        <v>1337.0617563267738</v>
      </c>
      <c r="AD36" s="44">
        <f t="shared" si="92"/>
        <v>1438.2676497112016</v>
      </c>
      <c r="AE36" s="44">
        <f t="shared" si="92"/>
        <v>1528.7220186266111</v>
      </c>
      <c r="AF36" s="45">
        <f t="shared" si="92"/>
        <v>1611.5272415466065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3.767655493628336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8.6838484908003934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17.725915203819007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9.9697167305578613</v>
      </c>
      <c r="G44" s="12">
        <f>$E$3+$C43*F4*(1/(1+EXP(-$A43*(G42-$B43))))</f>
        <v>12.963574377795911</v>
      </c>
      <c r="H44" s="12">
        <f t="shared" ref="H44:AF44" si="118">$E$3+$C43*G4*(1/(1+EXP(-$A43*(H42-$B43))))</f>
        <v>16.731229871424247</v>
      </c>
      <c r="I44" s="12">
        <f t="shared" si="118"/>
        <v>21.64037537693677</v>
      </c>
      <c r="J44" s="12">
        <f t="shared" si="118"/>
        <v>28.002669727071634</v>
      </c>
      <c r="K44" s="12">
        <f>$E$3+$C43*J4*(1/(1+EXP(-$A43*(K42-$B43))))</f>
        <v>36.686518217872027</v>
      </c>
      <c r="L44" s="12">
        <f t="shared" si="118"/>
        <v>46.715439171332029</v>
      </c>
      <c r="M44" s="12">
        <f t="shared" si="118"/>
        <v>60.545772735901203</v>
      </c>
      <c r="N44" s="12">
        <f t="shared" si="118"/>
        <v>78.271687939720209</v>
      </c>
      <c r="O44" s="12">
        <f t="shared" si="118"/>
        <v>102.04809164406645</v>
      </c>
      <c r="P44" s="12">
        <f t="shared" si="118"/>
        <v>131.73958598197203</v>
      </c>
      <c r="Q44" s="12">
        <f t="shared" si="118"/>
        <v>168.80783531733297</v>
      </c>
      <c r="R44" s="12">
        <f t="shared" si="118"/>
        <v>216.86531245231606</v>
      </c>
      <c r="S44" s="12">
        <f t="shared" si="118"/>
        <v>269.42981596418906</v>
      </c>
      <c r="T44" s="12">
        <f t="shared" si="118"/>
        <v>323.49529624351317</v>
      </c>
      <c r="U44" s="12">
        <f t="shared" si="118"/>
        <v>412.99466915671519</v>
      </c>
      <c r="V44" s="12">
        <f t="shared" si="118"/>
        <v>505.81773993282263</v>
      </c>
      <c r="W44" s="12">
        <f t="shared" si="118"/>
        <v>608.3411909868671</v>
      </c>
      <c r="X44" s="12">
        <f t="shared" si="118"/>
        <v>724.66474949177439</v>
      </c>
      <c r="Y44" s="12">
        <f t="shared" si="118"/>
        <v>850.2864591641719</v>
      </c>
      <c r="Z44" s="12">
        <f t="shared" si="118"/>
        <v>968.73817981339141</v>
      </c>
      <c r="AA44" s="12">
        <f t="shared" si="118"/>
        <v>1106.6607327252825</v>
      </c>
      <c r="AB44" s="52">
        <f t="shared" si="118"/>
        <v>1251.6149425365666</v>
      </c>
      <c r="AC44" s="53">
        <f t="shared" si="118"/>
        <v>1412.0909994378496</v>
      </c>
      <c r="AD44" s="53">
        <f t="shared" si="118"/>
        <v>1532.6747870532706</v>
      </c>
      <c r="AE44" s="53">
        <f t="shared" si="118"/>
        <v>1617.3863425636102</v>
      </c>
      <c r="AF44" s="54">
        <f t="shared" si="118"/>
        <v>1793.9865725091177</v>
      </c>
    </row>
    <row r="45" spans="1:32" x14ac:dyDescent="0.25">
      <c r="A45" s="16" t="s">
        <v>27</v>
      </c>
      <c r="B45" s="17">
        <f>AF44-$AF$3</f>
        <v>1774.7130220598133</v>
      </c>
      <c r="C45" s="18">
        <f>((AF44-AA44)-($AF$3-$AA$3))</f>
        <v>669.23879544564181</v>
      </c>
      <c r="D45" s="4" t="s">
        <v>9</v>
      </c>
      <c r="E45" s="5">
        <f>SUM(F45:AA45)</f>
        <v>4499365.2396494392</v>
      </c>
      <c r="F45" s="3">
        <f>(F44-F$3)^2</f>
        <v>99.275651086798632</v>
      </c>
      <c r="G45" s="3">
        <f t="shared" ref="G45" si="119">(G44-G$3)^2</f>
        <v>167.8987337561131</v>
      </c>
      <c r="H45" s="3">
        <f t="shared" ref="H45" si="120">(H44-H$3)^2</f>
        <v>279.69986479223905</v>
      </c>
      <c r="I45" s="3">
        <f t="shared" ref="I45" si="121">(I44-I$3)^2</f>
        <v>468.00293019945411</v>
      </c>
      <c r="J45" s="3">
        <f t="shared" ref="J45" si="122">(J44-J$3)^2</f>
        <v>783.75752346727506</v>
      </c>
      <c r="K45" s="3">
        <f t="shared" ref="K45" si="123">(K44-K$3)^2</f>
        <v>1345.3136986587699</v>
      </c>
      <c r="L45" s="3">
        <f t="shared" ref="L45" si="124">(L44-L$3)^2</f>
        <v>2181.5848739436815</v>
      </c>
      <c r="M45" s="3">
        <f t="shared" ref="M45" si="125">(M44-M$3)^2</f>
        <v>3664.8219278236224</v>
      </c>
      <c r="N45" s="3">
        <f t="shared" ref="N45" si="126">(N44-N$3)^2</f>
        <v>6125.0483235500269</v>
      </c>
      <c r="O45" s="3">
        <f t="shared" ref="O45" si="127">(O44-O$3)^2</f>
        <v>10411.976223546191</v>
      </c>
      <c r="P45" s="3">
        <f t="shared" ref="P45" si="128">(P44-P$3)^2</f>
        <v>17352.683822981762</v>
      </c>
      <c r="Q45" s="3">
        <f t="shared" ref="Q45" si="129">(Q44-Q$3)^2</f>
        <v>28493.046804488102</v>
      </c>
      <c r="R45" s="3">
        <f t="shared" ref="R45" si="130">(R44-R$3)^2</f>
        <v>47022.323224167478</v>
      </c>
      <c r="S45" s="3">
        <f t="shared" ref="S45" si="131">(S44-S$3)^2</f>
        <v>72577.877249434721</v>
      </c>
      <c r="T45" s="3">
        <f t="shared" ref="T45" si="132">(T44-T$3)^2</f>
        <v>104629.15094431124</v>
      </c>
      <c r="U45" s="3">
        <f t="shared" ref="U45" si="133">(U44-U$3)^2</f>
        <v>170530.73286999378</v>
      </c>
      <c r="V45" s="3">
        <f t="shared" ref="V45" si="134">(V44-V$3)^2</f>
        <v>255781.78794363784</v>
      </c>
      <c r="W45" s="3">
        <f t="shared" ref="W45" si="135">(W44-W$3)^2</f>
        <v>369950.04755483073</v>
      </c>
      <c r="X45" s="3">
        <f t="shared" ref="X45" si="136">(X44-X$3)^2</f>
        <v>524818.74617770081</v>
      </c>
      <c r="Y45" s="3">
        <f t="shared" ref="Y45" si="137">(Y44-Y$3)^2</f>
        <v>722643.25192884519</v>
      </c>
      <c r="Z45" s="3">
        <f t="shared" ref="Z45" si="138">(Z44-Z$3)^2</f>
        <v>937964.94567002263</v>
      </c>
      <c r="AA45" s="3">
        <f t="shared" ref="AA45" si="139">(AA44-AA$3)^2</f>
        <v>1222073.2657082004</v>
      </c>
      <c r="AB45" s="46">
        <f t="shared" ref="AB45" si="140">(AB44-AB$3)^2</f>
        <v>1558510.6310077487</v>
      </c>
      <c r="AC45" s="47">
        <f t="shared" ref="AC45" si="141">(AC44-AC$3)^2</f>
        <v>1965959.2251914102</v>
      </c>
      <c r="AD45" s="47">
        <f t="shared" ref="AD45" si="142">(AD44-AD$3)^2</f>
        <v>2300801.0587068596</v>
      </c>
      <c r="AE45" s="47">
        <f t="shared" ref="AE45" si="143">(AE44-AE$3)^2</f>
        <v>2551020.4722545976</v>
      </c>
      <c r="AF45" s="48">
        <f t="shared" ref="AF45" si="144">(AF44-AF$3)^2</f>
        <v>3149606.3106686752</v>
      </c>
    </row>
    <row r="46" spans="1:32" ht="15.75" thickBot="1" x14ac:dyDescent="0.3">
      <c r="A46" s="19" t="s">
        <v>30</v>
      </c>
      <c r="B46" s="20">
        <f>(B45/$AF$3)*100</f>
        <v>9208.0233308744719</v>
      </c>
      <c r="C46" s="21">
        <f>((C45)/($AF$3-$AA$3))*100</f>
        <v>3700.1003753413188</v>
      </c>
      <c r="D46" s="4" t="s">
        <v>10</v>
      </c>
      <c r="E46" s="5">
        <f>SUM(F46:AA46)</f>
        <v>6699.1676633006427</v>
      </c>
      <c r="F46">
        <f>SQRT(F45)</f>
        <v>9.9637167305578611</v>
      </c>
      <c r="G46">
        <f t="shared" ref="G46" si="145">SQRT(G45)</f>
        <v>12.957574377795911</v>
      </c>
      <c r="H46">
        <f t="shared" ref="H46" si="146">SQRT(H45)</f>
        <v>16.724229871424246</v>
      </c>
      <c r="I46">
        <f t="shared" ref="I46" si="147">SQRT(I45)</f>
        <v>21.633375376936769</v>
      </c>
      <c r="J46">
        <f t="shared" ref="J46" si="148">SQRT(J45)</f>
        <v>27.995669727071633</v>
      </c>
      <c r="K46">
        <f t="shared" ref="K46" si="149">SQRT(K45)</f>
        <v>36.678518217872025</v>
      </c>
      <c r="L46">
        <f t="shared" ref="L46" si="150">SQRT(L45)</f>
        <v>46.707439171332027</v>
      </c>
      <c r="M46">
        <f t="shared" ref="M46" si="151">SQRT(M45)</f>
        <v>60.5377727359012</v>
      </c>
      <c r="N46">
        <f t="shared" ref="N46" si="152">SQRT(N45)</f>
        <v>78.262687939720209</v>
      </c>
      <c r="O46">
        <f t="shared" ref="O46" si="153">SQRT(O45)</f>
        <v>102.03909164406645</v>
      </c>
      <c r="P46">
        <f t="shared" ref="P46" si="154">SQRT(P45)</f>
        <v>131.72958598197204</v>
      </c>
      <c r="Q46">
        <f t="shared" ref="Q46" si="155">SQRT(Q45)</f>
        <v>168.79883531733299</v>
      </c>
      <c r="R46">
        <f t="shared" ref="R46" si="156">SQRT(R45)</f>
        <v>216.84631245231606</v>
      </c>
      <c r="S46">
        <f t="shared" ref="S46" si="157">SQRT(S45)</f>
        <v>269.40281596418907</v>
      </c>
      <c r="T46">
        <f t="shared" ref="T46" si="158">SQRT(T45)</f>
        <v>323.46429624351316</v>
      </c>
      <c r="U46">
        <f t="shared" ref="U46" si="159">SQRT(U45)</f>
        <v>412.95366915671519</v>
      </c>
      <c r="V46">
        <f t="shared" ref="V46" si="160">SQRT(V45)</f>
        <v>505.74873993282262</v>
      </c>
      <c r="W46">
        <f t="shared" ref="W46" si="161">SQRT(W45)</f>
        <v>608.23519098686711</v>
      </c>
      <c r="X46">
        <f t="shared" ref="X46" si="162">SQRT(X45)</f>
        <v>724.44374949177438</v>
      </c>
      <c r="Y46">
        <f t="shared" ref="Y46" si="163">SQRT(Y45)</f>
        <v>850.08426166401011</v>
      </c>
      <c r="Z46">
        <f t="shared" ref="Z46" si="164">SQRT(Z45)</f>
        <v>968.48590370228032</v>
      </c>
      <c r="AA46">
        <f t="shared" ref="AA46" si="165">SQRT(AA45)</f>
        <v>1105.4742266141714</v>
      </c>
      <c r="AB46" s="43">
        <f t="shared" ref="AB46" si="166">SQRT(AB45)</f>
        <v>1248.4032325365665</v>
      </c>
      <c r="AC46" s="44">
        <f t="shared" ref="AC46" si="167">SQRT(AC45)</f>
        <v>1402.1266794378496</v>
      </c>
      <c r="AD46" s="44">
        <f t="shared" ref="AD46" si="168">SQRT(AD45)</f>
        <v>1516.8391670532706</v>
      </c>
      <c r="AE46" s="44">
        <f t="shared" ref="AE46" si="169">SQRT(AE45)</f>
        <v>1597.1914325636103</v>
      </c>
      <c r="AF46" s="45">
        <f t="shared" ref="AF46" si="170">SQRT(AF45)</f>
        <v>1774.7130220598133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4.7244433367460541</v>
      </c>
      <c r="I53">
        <f t="shared" ref="I53" si="173">J54-I54</f>
        <v>6.2210724060144749</v>
      </c>
      <c r="J53">
        <f t="shared" ref="J53" si="174">K54-J54</f>
        <v>8.5828693826187319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18.061010086658733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8.3150805600049118</v>
      </c>
      <c r="G54" s="12">
        <f t="shared" ref="G54:AF54" si="196">$E$3+($C53/($C53+F5))*F4*(1/(1+EXP(-$A53*(G52-$B53))))</f>
        <v>11.084494904627167</v>
      </c>
      <c r="H54" s="12">
        <f t="shared" si="196"/>
        <v>14.648210877016018</v>
      </c>
      <c r="I54" s="12">
        <f t="shared" si="196"/>
        <v>19.372654213762072</v>
      </c>
      <c r="J54" s="12">
        <f t="shared" si="196"/>
        <v>25.593726619776547</v>
      </c>
      <c r="K54" s="12">
        <f t="shared" si="196"/>
        <v>34.176596002395279</v>
      </c>
      <c r="L54" s="12">
        <f t="shared" si="196"/>
        <v>44.277564227059102</v>
      </c>
      <c r="M54" s="12">
        <f t="shared" si="196"/>
        <v>58.271327030105788</v>
      </c>
      <c r="N54" s="12">
        <f t="shared" si="196"/>
        <v>76.332337116764521</v>
      </c>
      <c r="O54" s="12">
        <f t="shared" si="196"/>
        <v>100.61754470742196</v>
      </c>
      <c r="P54" s="12">
        <f t="shared" si="196"/>
        <v>131.02243946478177</v>
      </c>
      <c r="Q54" s="12">
        <f t="shared" si="196"/>
        <v>168.95320676938496</v>
      </c>
      <c r="R54" s="12">
        <f t="shared" si="196"/>
        <v>217.92920175716927</v>
      </c>
      <c r="S54" s="12">
        <f t="shared" si="196"/>
        <v>271.26738808354077</v>
      </c>
      <c r="T54" s="12">
        <f t="shared" si="196"/>
        <v>325.71888635331879</v>
      </c>
      <c r="U54" s="12">
        <f t="shared" si="196"/>
        <v>415.25788933976145</v>
      </c>
      <c r="V54" s="12">
        <f t="shared" si="196"/>
        <v>507.42957703638581</v>
      </c>
      <c r="W54" s="12">
        <f t="shared" si="196"/>
        <v>608.73171063344068</v>
      </c>
      <c r="X54" s="12">
        <f t="shared" si="196"/>
        <v>723.61094181073975</v>
      </c>
      <c r="Y54" s="12">
        <f t="shared" si="196"/>
        <v>848.23503744191032</v>
      </c>
      <c r="Z54" s="12">
        <f t="shared" si="196"/>
        <v>967.17130336083142</v>
      </c>
      <c r="AA54" s="12">
        <f t="shared" si="196"/>
        <v>1108.2336344525627</v>
      </c>
      <c r="AB54" s="52">
        <f t="shared" si="196"/>
        <v>1260.4186624418019</v>
      </c>
      <c r="AC54" s="53">
        <f t="shared" si="196"/>
        <v>1433.8087831687781</v>
      </c>
      <c r="AD54" s="53">
        <f t="shared" si="196"/>
        <v>1573.2266759015999</v>
      </c>
      <c r="AE54" s="53">
        <f t="shared" si="196"/>
        <v>1682.297205634258</v>
      </c>
      <c r="AF54" s="54">
        <f t="shared" si="196"/>
        <v>1894.7516360660775</v>
      </c>
    </row>
    <row r="55" spans="1:32" x14ac:dyDescent="0.25">
      <c r="A55" s="16" t="s">
        <v>27</v>
      </c>
      <c r="B55" s="17">
        <f>AF54-$AF$3</f>
        <v>1875.4780856167731</v>
      </c>
      <c r="C55" s="18">
        <f>((AF54-AA54)-($AF$3-$AA$3))</f>
        <v>768.43095727532148</v>
      </c>
      <c r="D55" s="4" t="s">
        <v>9</v>
      </c>
      <c r="E55" s="5">
        <f>SUM(F55:AA55)</f>
        <v>4499923.8205675799</v>
      </c>
      <c r="F55" s="3">
        <f>(F54-F$3)^2</f>
        <v>69.040819752651529</v>
      </c>
      <c r="G55" s="3">
        <f t="shared" ref="G55" si="197">(G54-G$3)^2</f>
        <v>122.7330493518501</v>
      </c>
      <c r="H55" s="3">
        <f t="shared" ref="H55" si="198">(H54-H$3)^2</f>
        <v>214.36505594525215</v>
      </c>
      <c r="I55" s="3">
        <f t="shared" ref="I55" si="199">(I54-I$3)^2</f>
        <v>375.02856312700061</v>
      </c>
      <c r="J55" s="3">
        <f t="shared" ref="J55" si="200">(J54-J$3)^2</f>
        <v>654.68057911518167</v>
      </c>
      <c r="K55" s="3">
        <f t="shared" ref="K55" si="201">(K54-K$3)^2</f>
        <v>1167.4929527749025</v>
      </c>
      <c r="L55" s="3">
        <f t="shared" ref="L55" si="202">(L54-L$3)^2</f>
        <v>1959.7943168537108</v>
      </c>
      <c r="M55" s="3">
        <f t="shared" ref="M55" si="203">(M54-M$3)^2</f>
        <v>3394.6152766170553</v>
      </c>
      <c r="N55" s="3">
        <f t="shared" ref="N55" si="204">(N54-N$3)^2</f>
        <v>5825.2517886392843</v>
      </c>
      <c r="O55" s="3">
        <f t="shared" ref="O55" si="205">(O54-O$3)^2</f>
        <v>10122.079268145322</v>
      </c>
      <c r="P55" s="3">
        <f t="shared" ref="P55" si="206">(P54-P$3)^2</f>
        <v>17164.259294513111</v>
      </c>
      <c r="Q55" s="3">
        <f t="shared" ref="Q55" si="207">(Q54-Q$3)^2</f>
        <v>28542.145000936704</v>
      </c>
      <c r="R55" s="3">
        <f t="shared" ref="R55" si="208">(R54-R$3)^2</f>
        <v>47484.856029850213</v>
      </c>
      <c r="S55" s="3">
        <f t="shared" ref="S55" si="209">(S54-S$3)^2</f>
        <v>73571.348127709804</v>
      </c>
      <c r="T55" s="3">
        <f t="shared" ref="T55" si="210">(T54-T$3)^2</f>
        <v>106072.59931729229</v>
      </c>
      <c r="U55" s="3">
        <f t="shared" ref="U55" si="211">(U54-U$3)^2</f>
        <v>172405.06519298771</v>
      </c>
      <c r="V55" s="3">
        <f t="shared" ref="V55" si="212">(V54-V$3)^2</f>
        <v>257414.75513069436</v>
      </c>
      <c r="W55" s="3">
        <f t="shared" ref="W55" si="213">(W54-W$3)^2</f>
        <v>370425.25564406067</v>
      </c>
      <c r="X55" s="3">
        <f t="shared" ref="X55" si="214">(X54-X$3)^2</f>
        <v>523293.00791294541</v>
      </c>
      <c r="Y55" s="3">
        <f t="shared" ref="Y55" si="215">(Y54-Y$3)^2</f>
        <v>719159.69761966728</v>
      </c>
      <c r="Z55" s="3">
        <f t="shared" ref="Z55" si="216">(Z54-Z$3)^2</f>
        <v>934932.40525754541</v>
      </c>
      <c r="AA55" s="3">
        <f t="shared" ref="AA55" si="217">(AA54-AA$3)^2</f>
        <v>1225553.3443690543</v>
      </c>
      <c r="AB55" s="46">
        <f t="shared" ref="AB55" si="218">(AB54-AB$3)^2</f>
        <v>1580569.321268003</v>
      </c>
      <c r="AC55" s="47">
        <f t="shared" ref="AC55" si="219">(AC54-AC$3)^2</f>
        <v>2027333.0552963857</v>
      </c>
      <c r="AD55" s="47">
        <f t="shared" ref="AD55" si="220">(AD54-AD$3)^2</f>
        <v>2425466.9010023004</v>
      </c>
      <c r="AE55" s="47">
        <f t="shared" ref="AE55" si="221">(AE54-AE$3)^2</f>
        <v>2762584.0411526705</v>
      </c>
      <c r="AF55" s="48">
        <f t="shared" ref="AF55" si="222">(AF54-AF$3)^2</f>
        <v>3517418.049628756</v>
      </c>
    </row>
    <row r="56" spans="1:32" ht="15.75" thickBot="1" x14ac:dyDescent="0.3">
      <c r="A56" s="19" t="s">
        <v>30</v>
      </c>
      <c r="B56" s="20">
        <f>(B55/$AF$3)*100</f>
        <v>9730.8385943206322</v>
      </c>
      <c r="C56" s="21">
        <f>((C55)/($AF$3-$AA$3))*100</f>
        <v>4248.5159150777999</v>
      </c>
      <c r="D56" s="4" t="s">
        <v>10</v>
      </c>
      <c r="E56" s="5">
        <f>SUM(F56:AA56)</f>
        <v>6684.0017730403761</v>
      </c>
      <c r="F56">
        <f>SQRT(F55)</f>
        <v>8.3090805600049116</v>
      </c>
      <c r="G56">
        <f t="shared" ref="G56" si="223">SQRT(G55)</f>
        <v>11.078494904627167</v>
      </c>
      <c r="H56">
        <f t="shared" ref="H56" si="224">SQRT(H55)</f>
        <v>14.641210877016018</v>
      </c>
      <c r="I56">
        <f t="shared" ref="I56" si="225">SQRT(I55)</f>
        <v>19.36565421376207</v>
      </c>
      <c r="J56">
        <f t="shared" ref="J56" si="226">SQRT(J55)</f>
        <v>25.586726619776545</v>
      </c>
      <c r="K56">
        <f t="shared" ref="K56" si="227">SQRT(K55)</f>
        <v>34.168596002395276</v>
      </c>
      <c r="L56">
        <f t="shared" ref="L56" si="228">SQRT(L55)</f>
        <v>44.269564227059099</v>
      </c>
      <c r="M56">
        <f t="shared" ref="M56" si="229">SQRT(M55)</f>
        <v>58.263327030105785</v>
      </c>
      <c r="N56">
        <f t="shared" ref="N56" si="230">SQRT(N55)</f>
        <v>76.32333711676452</v>
      </c>
      <c r="O56">
        <f t="shared" ref="O56" si="231">SQRT(O55)</f>
        <v>100.60854470742196</v>
      </c>
      <c r="P56">
        <f t="shared" ref="P56" si="232">SQRT(P55)</f>
        <v>131.01243946478178</v>
      </c>
      <c r="Q56">
        <f t="shared" ref="Q56" si="233">SQRT(Q55)</f>
        <v>168.94420676938498</v>
      </c>
      <c r="R56">
        <f t="shared" ref="R56" si="234">SQRT(R55)</f>
        <v>217.91020175716926</v>
      </c>
      <c r="S56">
        <f t="shared" ref="S56" si="235">SQRT(S55)</f>
        <v>271.24038808354078</v>
      </c>
      <c r="T56">
        <f t="shared" ref="T56" si="236">SQRT(T55)</f>
        <v>325.68788635331879</v>
      </c>
      <c r="U56">
        <f t="shared" ref="U56" si="237">SQRT(U55)</f>
        <v>415.21688933976145</v>
      </c>
      <c r="V56">
        <f t="shared" ref="V56" si="238">SQRT(V55)</f>
        <v>507.36057703638579</v>
      </c>
      <c r="W56">
        <f t="shared" ref="W56" si="239">SQRT(W55)</f>
        <v>608.62571063344069</v>
      </c>
      <c r="X56">
        <f t="shared" ref="X56" si="240">SQRT(X55)</f>
        <v>723.38994181073974</v>
      </c>
      <c r="Y56">
        <f t="shared" ref="Y56" si="241">SQRT(Y55)</f>
        <v>848.03283994174853</v>
      </c>
      <c r="Z56">
        <f t="shared" ref="Z56" si="242">SQRT(Z55)</f>
        <v>966.91902724972033</v>
      </c>
      <c r="AA56">
        <f t="shared" ref="AA56" si="243">SQRT(AA55)</f>
        <v>1107.0471283414515</v>
      </c>
      <c r="AB56" s="43">
        <f t="shared" ref="AB56" si="244">SQRT(AB55)</f>
        <v>1257.2069524418018</v>
      </c>
      <c r="AC56" s="44">
        <f t="shared" ref="AC56" si="245">SQRT(AC55)</f>
        <v>1423.844463168778</v>
      </c>
      <c r="AD56" s="44">
        <f t="shared" ref="AD56" si="246">SQRT(AD55)</f>
        <v>1557.3910559015999</v>
      </c>
      <c r="AE56" s="44">
        <f t="shared" ref="AE56" si="247">SQRT(AE55)</f>
        <v>1662.1022956342581</v>
      </c>
      <c r="AF56" s="45">
        <f t="shared" ref="AF56" si="248">SQRT(AF55)</f>
        <v>1875.4780856167731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11.640853181936624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3.0786129926533081</v>
      </c>
      <c r="G63">
        <f t="shared" ref="G63:AF63" si="274">$E$3+($C62)*(EXP(-EXP($A62-$B62*G61)))</f>
        <v>5.0292639553014897</v>
      </c>
      <c r="H63">
        <f t="shared" si="274"/>
        <v>7.9742370071443309</v>
      </c>
      <c r="I63">
        <f t="shared" si="274"/>
        <v>12.293067072503922</v>
      </c>
      <c r="J63">
        <f t="shared" si="274"/>
        <v>18.456230045670971</v>
      </c>
      <c r="K63">
        <f t="shared" si="274"/>
        <v>27.028915365598888</v>
      </c>
      <c r="L63">
        <f t="shared" si="274"/>
        <v>38.669768547535512</v>
      </c>
      <c r="M63">
        <f t="shared" si="274"/>
        <v>54.123919601672647</v>
      </c>
      <c r="N63">
        <f t="shared" si="274"/>
        <v>74.210075010396466</v>
      </c>
      <c r="O63">
        <f t="shared" si="274"/>
        <v>99.801959563868223</v>
      </c>
      <c r="P63">
        <f t="shared" si="274"/>
        <v>131.80488732391066</v>
      </c>
      <c r="Q63">
        <f t="shared" si="274"/>
        <v>171.12866052249058</v>
      </c>
      <c r="R63">
        <f t="shared" si="274"/>
        <v>218.65829670317046</v>
      </c>
      <c r="S63">
        <f t="shared" si="274"/>
        <v>275.22424165477247</v>
      </c>
      <c r="T63">
        <f t="shared" si="274"/>
        <v>341.57373236751295</v>
      </c>
      <c r="U63">
        <f t="shared" si="274"/>
        <v>418.34484225906579</v>
      </c>
      <c r="V63">
        <f t="shared" si="274"/>
        <v>506.0444962338218</v>
      </c>
      <c r="W63">
        <f t="shared" si="274"/>
        <v>605.03142038803776</v>
      </c>
      <c r="X63">
        <f t="shared" si="274"/>
        <v>715.50462809686815</v>
      </c>
      <c r="Y63">
        <f t="shared" si="274"/>
        <v>837.49767678266096</v>
      </c>
      <c r="Z63">
        <f t="shared" si="274"/>
        <v>970.8785884094184</v>
      </c>
      <c r="AA63">
        <f t="shared" si="274"/>
        <v>1115.3550345860665</v>
      </c>
      <c r="AB63" s="43">
        <f t="shared" si="274"/>
        <v>1270.484158547506</v>
      </c>
      <c r="AC63" s="44">
        <f t="shared" si="274"/>
        <v>1435.6862475441551</v>
      </c>
      <c r="AD63" s="44">
        <f t="shared" si="274"/>
        <v>1610.2613796418352</v>
      </c>
      <c r="AE63" s="44">
        <f t="shared" si="274"/>
        <v>1793.4081425569188</v>
      </c>
      <c r="AF63" s="45">
        <f t="shared" si="274"/>
        <v>1984.2435492345815</v>
      </c>
    </row>
    <row r="64" spans="1:32" x14ac:dyDescent="0.25">
      <c r="A64" s="16" t="s">
        <v>27</v>
      </c>
      <c r="B64" s="17">
        <f>AF63-$AF$3</f>
        <v>1964.9699987852771</v>
      </c>
      <c r="C64" s="18">
        <f>((AF63-AA63)-($AF$3-$AA$3))</f>
        <v>850.80147031032163</v>
      </c>
      <c r="D64" s="4" t="s">
        <v>9</v>
      </c>
      <c r="E64" s="5">
        <f>SUM(F64:AA64)</f>
        <v>4501152.6419522148</v>
      </c>
      <c r="F64" s="3">
        <f>(F63-F$3)^2</f>
        <v>9.4409506026219194</v>
      </c>
      <c r="G64" s="3">
        <f t="shared" ref="G64" si="275">(G63-G$3)^2</f>
        <v>25.233180764631165</v>
      </c>
      <c r="H64" s="3">
        <f t="shared" ref="H64" si="276">(H63-H$3)^2</f>
        <v>63.476865528010158</v>
      </c>
      <c r="I64" s="3">
        <f t="shared" ref="I64" si="277">(I63-I$3)^2</f>
        <v>150.94744411006511</v>
      </c>
      <c r="J64" s="3">
        <f t="shared" ref="J64" si="278">(J63-J$3)^2</f>
        <v>340.37408927808843</v>
      </c>
      <c r="K64" s="3">
        <f t="shared" ref="K64" si="279">(K63-K$3)^2</f>
        <v>730.12986719485809</v>
      </c>
      <c r="L64" s="3">
        <f t="shared" ref="L64" si="280">(L63-L$3)^2</f>
        <v>1494.732347223206</v>
      </c>
      <c r="M64" s="3">
        <f t="shared" ref="M64" si="281">(M63-M$3)^2</f>
        <v>2928.5327543346975</v>
      </c>
      <c r="N64" s="3">
        <f t="shared" ref="N64" si="282">(N63-N$3)^2</f>
        <v>5505.7995326984828</v>
      </c>
      <c r="O64" s="3">
        <f t="shared" ref="O64" si="283">(O63-O$3)^2</f>
        <v>9958.6347785158378</v>
      </c>
      <c r="P64" s="3">
        <f t="shared" ref="P64" si="284">(P63-P$3)^2</f>
        <v>17369.89232472231</v>
      </c>
      <c r="Q64" s="3">
        <f t="shared" ref="Q64" si="285">(Q63-Q$3)^2</f>
        <v>29281.938217332427</v>
      </c>
      <c r="R64" s="3">
        <f t="shared" ref="R64" si="286">(R63-R$3)^2</f>
        <v>47803.142062857005</v>
      </c>
      <c r="S64" s="3">
        <f t="shared" ref="S64" si="287">(S63-S$3)^2</f>
        <v>75733.521814395237</v>
      </c>
      <c r="T64" s="3">
        <f t="shared" ref="T64" si="288">(T63-T$3)^2</f>
        <v>116651.43803306657</v>
      </c>
      <c r="U64" s="3">
        <f t="shared" ref="U64" si="289">(U63-U$3)^2</f>
        <v>174978.10444869738</v>
      </c>
      <c r="V64" s="3">
        <f t="shared" ref="V64" si="290">(V63-V$3)^2</f>
        <v>256011.2027890622</v>
      </c>
      <c r="W64" s="3">
        <f t="shared" ref="W64" si="291">(W63-W$3)^2</f>
        <v>365934.76423164422</v>
      </c>
      <c r="X64" s="3">
        <f t="shared" ref="X64" si="292">(X63-X$3)^2</f>
        <v>511630.66862341878</v>
      </c>
      <c r="Y64" s="3">
        <f t="shared" ref="Y64" si="293">(Y63-Y$3)^2</f>
        <v>701063.71962691005</v>
      </c>
      <c r="Z64" s="3">
        <f t="shared" ref="Z64" si="294">(Z63-Z$3)^2</f>
        <v>942115.43812581117</v>
      </c>
      <c r="AA64" s="3">
        <f t="shared" ref="AA64" si="295">(AA63-AA$3)^2</f>
        <v>1241371.5098440473</v>
      </c>
      <c r="AB64" s="46">
        <f t="shared" ref="AB64" si="296">(AB63-AB$3)^2</f>
        <v>1605979.4588475912</v>
      </c>
      <c r="AC64" s="47">
        <f t="shared" ref="AC64" si="297">(AC63-AC$3)^2</f>
        <v>2032683.014680221</v>
      </c>
      <c r="AD64" s="47">
        <f t="shared" ref="AD64" si="298">(AD63-AD$3)^2</f>
        <v>2542193.5030094432</v>
      </c>
      <c r="AE64" s="47">
        <f t="shared" ref="AE64" si="299">(AE63-AE$3)^2</f>
        <v>3144285.1681149579</v>
      </c>
      <c r="AF64" s="48">
        <f t="shared" ref="AF64" si="300">(AF63-AF$3)^2</f>
        <v>3861107.0961262118</v>
      </c>
    </row>
    <row r="65" spans="1:32" ht="15.75" thickBot="1" x14ac:dyDescent="0.3">
      <c r="A65" s="19" t="s">
        <v>30</v>
      </c>
      <c r="B65" s="20">
        <f>(B64/$AF$3)*100</f>
        <v>10195.163594552927</v>
      </c>
      <c r="C65" s="21">
        <f>((C64)/($AF$3-$AA$3))*100</f>
        <v>4703.9275981302007</v>
      </c>
      <c r="D65" s="4" t="s">
        <v>10</v>
      </c>
      <c r="E65" s="5">
        <f>SUM(F65:AA65)</f>
        <v>6645.4635747677585</v>
      </c>
      <c r="F65">
        <f>SQRT(F64)</f>
        <v>3.0726129926533083</v>
      </c>
      <c r="G65">
        <f t="shared" ref="G65" si="301">SQRT(G64)</f>
        <v>5.0232639553014895</v>
      </c>
      <c r="H65">
        <f t="shared" ref="H65" si="302">SQRT(H64)</f>
        <v>7.9672370071443313</v>
      </c>
      <c r="I65">
        <f t="shared" ref="I65" si="303">SQRT(I64)</f>
        <v>12.286067072503922</v>
      </c>
      <c r="J65">
        <f t="shared" ref="J65" si="304">SQRT(J64)</f>
        <v>18.449230045670969</v>
      </c>
      <c r="K65">
        <f t="shared" ref="K65" si="305">SQRT(K64)</f>
        <v>27.020915365598889</v>
      </c>
      <c r="L65">
        <f t="shared" ref="L65" si="306">SQRT(L64)</f>
        <v>38.661768547535509</v>
      </c>
      <c r="M65">
        <f t="shared" ref="M65" si="307">SQRT(M64)</f>
        <v>54.115919601672644</v>
      </c>
      <c r="N65">
        <f t="shared" ref="N65" si="308">SQRT(N64)</f>
        <v>74.201075010396465</v>
      </c>
      <c r="O65">
        <f t="shared" ref="O65" si="309">SQRT(O64)</f>
        <v>99.792959563868223</v>
      </c>
      <c r="P65">
        <f t="shared" ref="P65" si="310">SQRT(P64)</f>
        <v>131.79488732391067</v>
      </c>
      <c r="Q65">
        <f t="shared" ref="Q65" si="311">SQRT(Q64)</f>
        <v>171.11966052249059</v>
      </c>
      <c r="R65">
        <f t="shared" ref="R65" si="312">SQRT(R64)</f>
        <v>218.63929670317046</v>
      </c>
      <c r="S65">
        <f t="shared" ref="S65" si="313">SQRT(S64)</f>
        <v>275.19724165477248</v>
      </c>
      <c r="T65">
        <f t="shared" ref="T65" si="314">SQRT(T64)</f>
        <v>341.54273236751294</v>
      </c>
      <c r="U65">
        <f t="shared" ref="U65" si="315">SQRT(U64)</f>
        <v>418.30384225906579</v>
      </c>
      <c r="V65">
        <f t="shared" ref="V65" si="316">SQRT(V64)</f>
        <v>505.97549623382179</v>
      </c>
      <c r="W65">
        <f t="shared" ref="W65" si="317">SQRT(W64)</f>
        <v>604.92542038803776</v>
      </c>
      <c r="X65">
        <f t="shared" ref="X65" si="318">SQRT(X64)</f>
        <v>715.28362809686814</v>
      </c>
      <c r="Y65">
        <f t="shared" ref="Y65" si="319">SQRT(Y64)</f>
        <v>837.29547928249917</v>
      </c>
      <c r="Z65">
        <f t="shared" ref="Z65" si="320">SQRT(Z64)</f>
        <v>970.62631229830731</v>
      </c>
      <c r="AA65">
        <f t="shared" ref="AA65" si="321">SQRT(AA64)</f>
        <v>1114.1685284749553</v>
      </c>
      <c r="AB65" s="43">
        <f t="shared" ref="AB65" si="322">SQRT(AB64)</f>
        <v>1267.272448547506</v>
      </c>
      <c r="AC65" s="44">
        <f t="shared" ref="AC65" si="323">SQRT(AC64)</f>
        <v>1425.7219275441551</v>
      </c>
      <c r="AD65" s="44">
        <f t="shared" ref="AD65" si="324">SQRT(AD64)</f>
        <v>1594.4257596418352</v>
      </c>
      <c r="AE65" s="44">
        <f t="shared" ref="AE65" si="325">SQRT(AE64)</f>
        <v>1773.2132325569189</v>
      </c>
      <c r="AF65" s="45">
        <f t="shared" ref="AF65" si="326">SQRT(AF64)</f>
        <v>1964.9699987852771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</v>
      </c>
      <c r="J72">
        <f t="shared" ref="J72" si="330">K73-J73</f>
        <v>8.8049099975777416</v>
      </c>
      <c r="K72">
        <f t="shared" ref="K72" si="331">L73-K73</f>
        <v>10.892760898573261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3.6319318817343054</v>
      </c>
      <c r="G73">
        <f t="shared" ref="G73:AF73" si="352">$E$3+(F4*$C72)*(EXP(-EXP($A72-$B72*G71)))</f>
        <v>5.7578280317080912</v>
      </c>
      <c r="H73">
        <f t="shared" si="352"/>
        <v>8.8261660449246921</v>
      </c>
      <c r="I73">
        <f t="shared" si="352"/>
        <v>13.231959096098409</v>
      </c>
      <c r="J73">
        <f t="shared" si="352"/>
        <v>19.401831078711389</v>
      </c>
      <c r="K73">
        <f t="shared" si="352"/>
        <v>28.206741076289131</v>
      </c>
      <c r="L73">
        <f t="shared" si="352"/>
        <v>39.099501974862392</v>
      </c>
      <c r="M73">
        <f t="shared" si="352"/>
        <v>54.207244383028197</v>
      </c>
      <c r="N73">
        <f t="shared" si="352"/>
        <v>73.787181622427141</v>
      </c>
      <c r="O73">
        <f t="shared" si="352"/>
        <v>99.879438167129393</v>
      </c>
      <c r="P73">
        <f t="shared" si="352"/>
        <v>132.23457450081716</v>
      </c>
      <c r="Q73">
        <f t="shared" si="352"/>
        <v>171.96314712335669</v>
      </c>
      <c r="R73">
        <f t="shared" si="352"/>
        <v>222.29225586929334</v>
      </c>
      <c r="S73">
        <f t="shared" si="352"/>
        <v>276.05487404958365</v>
      </c>
      <c r="T73">
        <f t="shared" si="352"/>
        <v>329.77885550242269</v>
      </c>
      <c r="U73">
        <f t="shared" si="352"/>
        <v>417.79540849871432</v>
      </c>
      <c r="V73">
        <f t="shared" si="352"/>
        <v>507.4439492132027</v>
      </c>
      <c r="W73">
        <f t="shared" si="352"/>
        <v>605.93809767464381</v>
      </c>
      <c r="X73">
        <f t="shared" si="352"/>
        <v>718.67714302389618</v>
      </c>
      <c r="Y73">
        <f t="shared" si="352"/>
        <v>843.14209625709884</v>
      </c>
      <c r="Z73">
        <f t="shared" si="352"/>
        <v>965.48480616274935</v>
      </c>
      <c r="AA73">
        <f t="shared" si="352"/>
        <v>1115.0415467985963</v>
      </c>
      <c r="AB73" s="43">
        <f t="shared" si="352"/>
        <v>1282.6630547411698</v>
      </c>
      <c r="AC73" s="44">
        <f t="shared" si="352"/>
        <v>1480.5718828869758</v>
      </c>
      <c r="AD73" s="44">
        <f t="shared" si="352"/>
        <v>1653.1007633192305</v>
      </c>
      <c r="AE73" s="44">
        <f t="shared" si="352"/>
        <v>1803.0324518681668</v>
      </c>
      <c r="AF73" s="45">
        <f t="shared" si="352"/>
        <v>2075.1491216730174</v>
      </c>
    </row>
    <row r="74" spans="1:32" x14ac:dyDescent="0.25">
      <c r="A74" s="16" t="s">
        <v>27</v>
      </c>
      <c r="B74" s="17">
        <f>AF73-$AF$3</f>
        <v>2055.875571223713</v>
      </c>
      <c r="C74" s="18">
        <f>((AF73-AA73)-($AF$3-$AA$3))</f>
        <v>942.02053053622774</v>
      </c>
      <c r="D74" s="4" t="s">
        <v>9</v>
      </c>
      <c r="E74" s="5">
        <f>SUM(F74:AA74)</f>
        <v>4500789.673865309</v>
      </c>
      <c r="F74" s="3">
        <f>(F73-F$3)^2</f>
        <v>13.147382010977282</v>
      </c>
      <c r="G74" s="3">
        <f t="shared" ref="G74" si="353">(G73-G$3)^2</f>
        <v>33.083525706342975</v>
      </c>
      <c r="H74" s="3">
        <f t="shared" ref="H74" si="354">(H73-H$3)^2</f>
        <v>77.777689727952648</v>
      </c>
      <c r="I74" s="3">
        <f t="shared" ref="I74" si="355">(I73-I$3)^2</f>
        <v>174.89954309347607</v>
      </c>
      <c r="J74" s="3">
        <f t="shared" ref="J74" si="356">(J73-J$3)^2</f>
        <v>376.15947257174912</v>
      </c>
      <c r="K74" s="3">
        <f t="shared" ref="K74" si="357">(K73-K$3)^2</f>
        <v>795.16899828759597</v>
      </c>
      <c r="L74" s="3">
        <f t="shared" ref="L74" si="358">(L73-L$3)^2</f>
        <v>1528.14552665067</v>
      </c>
      <c r="M74" s="3">
        <f t="shared" ref="M74" si="359">(M73-M$3)^2</f>
        <v>2937.5580916912131</v>
      </c>
      <c r="N74" s="3">
        <f t="shared" ref="N74" si="360">(N73-N$3)^2</f>
        <v>5443.2200835118456</v>
      </c>
      <c r="O74" s="3">
        <f t="shared" ref="O74" si="361">(O73-O$3)^2</f>
        <v>9974.1044196944149</v>
      </c>
      <c r="P74" s="3">
        <f t="shared" ref="P74" si="362">(P73-P$3)^2</f>
        <v>17483.338101922149</v>
      </c>
      <c r="Q74" s="3">
        <f t="shared" ref="Q74" si="363">(Q73-Q$3)^2</f>
        <v>29568.228712921002</v>
      </c>
      <c r="R74" s="3">
        <f t="shared" ref="R74" si="364">(R73-R$3)^2</f>
        <v>49405.400274736348</v>
      </c>
      <c r="S74" s="3">
        <f t="shared" ref="S74" si="365">(S73-S$3)^2</f>
        <v>76191.387252332817</v>
      </c>
      <c r="T74" s="3">
        <f t="shared" ref="T74" si="366">(T73-T$3)^2</f>
        <v>108733.64820844663</v>
      </c>
      <c r="U74" s="3">
        <f t="shared" ref="U74" si="367">(U73-U$3)^2</f>
        <v>174518.74582011069</v>
      </c>
      <c r="V74" s="3">
        <f t="shared" ref="V74" si="368">(V73-V$3)^2</f>
        <v>257429.33908910002</v>
      </c>
      <c r="W74" s="3">
        <f t="shared" ref="W74" si="369">(W73-W$3)^2</f>
        <v>367032.53057285916</v>
      </c>
      <c r="X74" s="3">
        <f t="shared" ref="X74" si="370">(X73-X$3)^2</f>
        <v>516179.22944877314</v>
      </c>
      <c r="Y74" s="3">
        <f t="shared" ref="Y74" si="371">(Y73-Y$3)^2</f>
        <v>710547.67291635531</v>
      </c>
      <c r="Z74" s="3">
        <f t="shared" ref="Z74" si="372">(Z73-Z$3)^2</f>
        <v>931673.83706988674</v>
      </c>
      <c r="AA74" s="3">
        <f t="shared" ref="AA74" si="373">(AA73-AA$3)^2</f>
        <v>1240673.0516649191</v>
      </c>
      <c r="AB74" s="46">
        <f t="shared" ref="AB74" si="374">(AB73-AB$3)^2</f>
        <v>1636995.7435599877</v>
      </c>
      <c r="AC74" s="47">
        <f t="shared" ref="AC74" si="375">(AC73-AC$3)^2</f>
        <v>2162686.6040203702</v>
      </c>
      <c r="AD74" s="47">
        <f t="shared" ref="AD74" si="376">(AD73-AD$3)^2</f>
        <v>2680637.1495281402</v>
      </c>
      <c r="AE74" s="47">
        <f t="shared" ref="AE74" si="377">(AE73-AE$3)^2</f>
        <v>3178509.7006945279</v>
      </c>
      <c r="AF74" s="48">
        <f t="shared" ref="AF74" si="378">(AF73-AF$3)^2</f>
        <v>4226624.3643544279</v>
      </c>
    </row>
    <row r="75" spans="1:32" ht="15.75" thickBot="1" x14ac:dyDescent="0.3">
      <c r="A75" s="19" t="s">
        <v>30</v>
      </c>
      <c r="B75" s="20">
        <f>(B74/$AF$3)*100</f>
        <v>10666.823306018889</v>
      </c>
      <c r="C75" s="21">
        <f>((C74)/($AF$3-$AA$3))*100</f>
        <v>5208.26129975819</v>
      </c>
      <c r="D75" s="4" t="s">
        <v>10</v>
      </c>
      <c r="E75" s="5">
        <f>SUM(F75:AA75)</f>
        <v>6649.6275983089054</v>
      </c>
      <c r="F75">
        <f>SQRT(F74)</f>
        <v>3.6259318817343056</v>
      </c>
      <c r="G75">
        <f t="shared" ref="G75" si="379">SQRT(G74)</f>
        <v>5.751828031708091</v>
      </c>
      <c r="H75">
        <f t="shared" ref="H75" si="380">SQRT(H74)</f>
        <v>8.8191660449246925</v>
      </c>
      <c r="I75">
        <f t="shared" ref="I75" si="381">SQRT(I74)</f>
        <v>13.224959096098409</v>
      </c>
      <c r="J75">
        <f t="shared" ref="J75" si="382">SQRT(J74)</f>
        <v>19.394831078711388</v>
      </c>
      <c r="K75">
        <f t="shared" ref="K75" si="383">SQRT(K74)</f>
        <v>28.198741076289132</v>
      </c>
      <c r="L75">
        <f t="shared" ref="L75" si="384">SQRT(L74)</f>
        <v>39.091501974862389</v>
      </c>
      <c r="M75">
        <f t="shared" ref="M75" si="385">SQRT(M74)</f>
        <v>54.199244383028194</v>
      </c>
      <c r="N75">
        <f t="shared" ref="N75" si="386">SQRT(N74)</f>
        <v>73.778181622427141</v>
      </c>
      <c r="O75">
        <f t="shared" ref="O75" si="387">SQRT(O74)</f>
        <v>99.870438167129393</v>
      </c>
      <c r="P75">
        <f t="shared" ref="P75" si="388">SQRT(P74)</f>
        <v>132.22457450081717</v>
      </c>
      <c r="Q75">
        <f t="shared" ref="Q75" si="389">SQRT(Q74)</f>
        <v>171.95414712335671</v>
      </c>
      <c r="R75">
        <f t="shared" ref="R75" si="390">SQRT(R74)</f>
        <v>222.27325586929334</v>
      </c>
      <c r="S75">
        <f t="shared" ref="S75" si="391">SQRT(S74)</f>
        <v>276.02787404958366</v>
      </c>
      <c r="T75">
        <f t="shared" ref="T75" si="392">SQRT(T74)</f>
        <v>329.74785550242268</v>
      </c>
      <c r="U75">
        <f t="shared" ref="U75" si="393">SQRT(U74)</f>
        <v>417.75440849871433</v>
      </c>
      <c r="V75">
        <f t="shared" ref="V75" si="394">SQRT(V74)</f>
        <v>507.37494921320268</v>
      </c>
      <c r="W75">
        <f t="shared" ref="W75" si="395">SQRT(W74)</f>
        <v>605.83209767464382</v>
      </c>
      <c r="X75">
        <f t="shared" ref="X75" si="396">SQRT(X74)</f>
        <v>718.45614302389617</v>
      </c>
      <c r="Y75">
        <f t="shared" ref="Y75" si="397">SQRT(Y74)</f>
        <v>842.93989875693705</v>
      </c>
      <c r="Z75">
        <f t="shared" ref="Z75" si="398">SQRT(Z74)</f>
        <v>965.23253005163826</v>
      </c>
      <c r="AA75">
        <f t="shared" ref="AA75" si="399">SQRT(AA74)</f>
        <v>1113.8550406874851</v>
      </c>
      <c r="AB75" s="43">
        <f t="shared" ref="AB75" si="400">SQRT(AB74)</f>
        <v>1279.4513447411698</v>
      </c>
      <c r="AC75" s="44">
        <f t="shared" ref="AC75" si="401">SQRT(AC74)</f>
        <v>1470.6075628869758</v>
      </c>
      <c r="AD75" s="44">
        <f t="shared" ref="AD75" si="402">SQRT(AD74)</f>
        <v>1637.2651433192304</v>
      </c>
      <c r="AE75" s="44">
        <f t="shared" ref="AE75" si="403">SQRT(AE74)</f>
        <v>1782.8375418681669</v>
      </c>
      <c r="AF75" s="45">
        <f t="shared" ref="AF75" si="404">SQRT(AF74)</f>
        <v>2055.875571223713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6.163239316733689</v>
      </c>
      <c r="J82">
        <f t="shared" ref="J82" si="408">K83-J83</f>
        <v>8.8090656843884787</v>
      </c>
      <c r="K82">
        <f t="shared" ref="K82" si="409">L83-K83</f>
        <v>10.918034162412965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3.4794068390269204</v>
      </c>
      <c r="G83">
        <f>$E$3+($C82/($C82+F5))*F4*(EXP(-EXP($A82-$B82*G81)))</f>
        <v>5.5747140718253165</v>
      </c>
      <c r="H83">
        <f>$E$3+($C82/($C82+G5))*G4*(EXP(-EXP($A82-$B82*H81)))</f>
        <v>8.6179904012240645</v>
      </c>
      <c r="I83">
        <f t="shared" ref="I83:AF83" si="430">$E$3+($C82/($C82+H5))*H4*(EXP(-EXP($A82-$B82*I81)))</f>
        <v>13.006143852723438</v>
      </c>
      <c r="J83">
        <f t="shared" si="430"/>
        <v>19.169383169457127</v>
      </c>
      <c r="K83">
        <f t="shared" si="430"/>
        <v>27.978448853845606</v>
      </c>
      <c r="L83">
        <f t="shared" si="430"/>
        <v>38.896483016258571</v>
      </c>
      <c r="M83">
        <f t="shared" si="430"/>
        <v>54.03971532000493</v>
      </c>
      <c r="N83">
        <f t="shared" si="430"/>
        <v>73.667243477618726</v>
      </c>
      <c r="O83">
        <f t="shared" si="430"/>
        <v>99.813781978906718</v>
      </c>
      <c r="P83">
        <f t="shared" si="430"/>
        <v>132.22566901633888</v>
      </c>
      <c r="Q83">
        <f t="shared" si="430"/>
        <v>172.00517623872045</v>
      </c>
      <c r="R83">
        <f t="shared" si="430"/>
        <v>222.37243451304934</v>
      </c>
      <c r="S83">
        <f t="shared" si="430"/>
        <v>276.15125708559719</v>
      </c>
      <c r="T83">
        <f t="shared" si="430"/>
        <v>329.86595348123473</v>
      </c>
      <c r="U83">
        <f t="shared" si="430"/>
        <v>417.85738697656126</v>
      </c>
      <c r="V83">
        <f t="shared" si="430"/>
        <v>507.46151843651603</v>
      </c>
      <c r="W83">
        <f t="shared" si="430"/>
        <v>605.90609057615075</v>
      </c>
      <c r="X83">
        <f t="shared" si="430"/>
        <v>718.60745547989245</v>
      </c>
      <c r="Y83">
        <f t="shared" si="430"/>
        <v>843.06889755275836</v>
      </c>
      <c r="Z83">
        <f t="shared" si="430"/>
        <v>965.46901514323724</v>
      </c>
      <c r="AA83">
        <f t="shared" si="430"/>
        <v>1115.1713305911501</v>
      </c>
      <c r="AB83" s="43">
        <f t="shared" si="430"/>
        <v>1283.0609243794984</v>
      </c>
      <c r="AC83" s="44">
        <f t="shared" si="430"/>
        <v>1481.4029198085657</v>
      </c>
      <c r="AD83" s="44">
        <f t="shared" si="430"/>
        <v>1654.5291930226656</v>
      </c>
      <c r="AE83" s="44">
        <f t="shared" si="430"/>
        <v>1805.2170528332679</v>
      </c>
      <c r="AF83" s="45">
        <f t="shared" si="430"/>
        <v>2078.4611924132378</v>
      </c>
    </row>
    <row r="84" spans="1:32" x14ac:dyDescent="0.25">
      <c r="A84" s="16" t="s">
        <v>27</v>
      </c>
      <c r="B84" s="17">
        <f>AF83-$AF$3</f>
        <v>2059.1876419639334</v>
      </c>
      <c r="C84" s="28">
        <f>((AF83-AA83)-($AF$3-$AA$3))</f>
        <v>945.20281748389436</v>
      </c>
      <c r="D84" s="4" t="s">
        <v>9</v>
      </c>
      <c r="E84" s="5">
        <f>SUM(F84:AA84)</f>
        <v>4500914.8028663807</v>
      </c>
      <c r="F84" s="3">
        <f>(F83-F$3)^2</f>
        <v>12.064555069398985</v>
      </c>
      <c r="G84" s="3">
        <f t="shared" ref="G84" si="431">(G83-G$3)^2</f>
        <v>31.010576413745294</v>
      </c>
      <c r="H84" s="3">
        <f t="shared" ref="H84" si="432">(H83-H$3)^2</f>
        <v>74.149155689972986</v>
      </c>
      <c r="I84" s="3">
        <f t="shared" ref="I84" si="433">(I83-I$3)^2</f>
        <v>168.97774090379755</v>
      </c>
      <c r="J84" s="3">
        <f t="shared" ref="J84" si="434">(J83-J$3)^2</f>
        <v>367.19692873309373</v>
      </c>
      <c r="K84" s="3">
        <f t="shared" ref="K84" si="435">(K83-K$3)^2</f>
        <v>782.34600908559298</v>
      </c>
      <c r="L84" s="3">
        <f t="shared" ref="L84" si="436">(L83-L$3)^2</f>
        <v>1512.3141113058311</v>
      </c>
      <c r="M84" s="3">
        <f t="shared" ref="M84" si="437">(M83-M$3)^2</f>
        <v>2919.4262604220553</v>
      </c>
      <c r="N84" s="3">
        <f t="shared" ref="N84" si="438">(N83-N$3)^2</f>
        <v>5425.5368322081613</v>
      </c>
      <c r="O84" s="3">
        <f t="shared" ref="O84" si="439">(O83-O$3)^2</f>
        <v>9960.9945058571029</v>
      </c>
      <c r="P84" s="3">
        <f t="shared" ref="P84" si="440">(P83-P$3)^2</f>
        <v>17480.983133438076</v>
      </c>
      <c r="Q84" s="3">
        <f t="shared" ref="Q84" si="441">(Q83-Q$3)^2</f>
        <v>29582.68464074099</v>
      </c>
      <c r="R84" s="3">
        <f t="shared" ref="R84" si="442">(R83-R$3)^2</f>
        <v>49441.049839748921</v>
      </c>
      <c r="S84" s="3">
        <f t="shared" ref="S84" si="443">(S83-S$3)^2</f>
        <v>76244.605351072983</v>
      </c>
      <c r="T84" s="3">
        <f t="shared" ref="T84" si="444">(T83-T$3)^2</f>
        <v>108791.09653796827</v>
      </c>
      <c r="U84" s="3">
        <f t="shared" ref="U84" si="445">(U83-U$3)^2</f>
        <v>174570.53322614759</v>
      </c>
      <c r="V84" s="3">
        <f t="shared" ref="V84" si="446">(V83-V$3)^2</f>
        <v>257447.16776535026</v>
      </c>
      <c r="W84" s="3">
        <f t="shared" ref="W84" si="447">(W83-W$3)^2</f>
        <v>366993.74974207248</v>
      </c>
      <c r="X84" s="3">
        <f t="shared" ref="X84" si="448">(X83-X$3)^2</f>
        <v>516079.09941696347</v>
      </c>
      <c r="Y84" s="3">
        <f t="shared" ref="Y84" si="449">(Y83-Y$3)^2</f>
        <v>710424.27405755385</v>
      </c>
      <c r="Z84" s="3">
        <f t="shared" ref="Z84" si="450">(Z83-Z$3)^2</f>
        <v>931643.35330781154</v>
      </c>
      <c r="AA84" s="3">
        <f t="shared" ref="AA84" si="451">(AA83-AA$3)^2</f>
        <v>1240962.1891718232</v>
      </c>
      <c r="AB84" s="46">
        <f t="shared" ref="AB84" si="452">(AB83-AB$3)^2</f>
        <v>1638014.011547819</v>
      </c>
      <c r="AC84" s="47">
        <f t="shared" ref="AC84" si="453">(AC83-AC$3)^2</f>
        <v>2165131.5530065922</v>
      </c>
      <c r="AD84" s="47">
        <f t="shared" ref="AD84" si="454">(AD83-AD$3)^2</f>
        <v>2685316.6262657898</v>
      </c>
      <c r="AE84" s="47">
        <f t="shared" ref="AE84" si="455">(AE83-AE$3)^2</f>
        <v>3186304.0504050716</v>
      </c>
      <c r="AF84" s="48">
        <f t="shared" ref="AF84" si="456">(AF83-AF$3)^2</f>
        <v>4240253.744816984</v>
      </c>
    </row>
    <row r="85" spans="1:32" ht="15.75" thickBot="1" x14ac:dyDescent="0.3">
      <c r="A85" s="19" t="s">
        <v>30</v>
      </c>
      <c r="B85" s="20">
        <f>(B84/$AF$3)*100</f>
        <v>10684.007844741694</v>
      </c>
      <c r="C85" s="29">
        <f>((C84)/($AF$3-$AA$3))*100</f>
        <v>5225.8555892847926</v>
      </c>
      <c r="D85" s="4" t="s">
        <v>10</v>
      </c>
      <c r="E85" s="5">
        <f>SUM(F85:AA85)</f>
        <v>6648.1565163497153</v>
      </c>
      <c r="F85">
        <f>SQRT(F84)</f>
        <v>3.4734068390269206</v>
      </c>
      <c r="G85">
        <f t="shared" ref="G85" si="457">SQRT(G84)</f>
        <v>5.5687140718253163</v>
      </c>
      <c r="H85">
        <f t="shared" ref="H85" si="458">SQRT(H84)</f>
        <v>8.6109904012240648</v>
      </c>
      <c r="I85">
        <f t="shared" ref="I85" si="459">SQRT(I84)</f>
        <v>12.999143852723439</v>
      </c>
      <c r="J85">
        <f t="shared" ref="J85" si="460">SQRT(J84)</f>
        <v>19.162383169457126</v>
      </c>
      <c r="K85">
        <f t="shared" ref="K85" si="461">SQRT(K84)</f>
        <v>27.970448853845607</v>
      </c>
      <c r="L85">
        <f t="shared" ref="L85" si="462">SQRT(L84)</f>
        <v>38.888483016258569</v>
      </c>
      <c r="M85">
        <f t="shared" ref="M85" si="463">SQRT(M84)</f>
        <v>54.031715320004928</v>
      </c>
      <c r="N85">
        <f t="shared" ref="N85" si="464">SQRT(N84)</f>
        <v>73.658243477618726</v>
      </c>
      <c r="O85">
        <f t="shared" ref="O85" si="465">SQRT(O84)</f>
        <v>99.804781978906718</v>
      </c>
      <c r="P85">
        <f t="shared" ref="P85" si="466">SQRT(P84)</f>
        <v>132.21566901633889</v>
      </c>
      <c r="Q85">
        <f t="shared" ref="Q85" si="467">SQRT(Q84)</f>
        <v>171.99617623872047</v>
      </c>
      <c r="R85">
        <f t="shared" ref="R85" si="468">SQRT(R84)</f>
        <v>222.35343451304934</v>
      </c>
      <c r="S85">
        <f t="shared" ref="S85" si="469">SQRT(S84)</f>
        <v>276.12425708559721</v>
      </c>
      <c r="T85">
        <f t="shared" ref="T85" si="470">SQRT(T84)</f>
        <v>329.83495348123472</v>
      </c>
      <c r="U85">
        <f t="shared" ref="U85" si="471">SQRT(U84)</f>
        <v>417.81638697656126</v>
      </c>
      <c r="V85">
        <f t="shared" ref="V85" si="472">SQRT(V84)</f>
        <v>507.39251843651601</v>
      </c>
      <c r="W85">
        <f t="shared" ref="W85" si="473">SQRT(W84)</f>
        <v>605.80009057615075</v>
      </c>
      <c r="X85">
        <f t="shared" ref="X85" si="474">SQRT(X84)</f>
        <v>718.38645547989245</v>
      </c>
      <c r="Y85">
        <f t="shared" ref="Y85" si="475">SQRT(Y84)</f>
        <v>842.86670005259657</v>
      </c>
      <c r="Z85">
        <f t="shared" ref="Z85" si="476">SQRT(Z84)</f>
        <v>965.21673903212616</v>
      </c>
      <c r="AA85">
        <f t="shared" ref="AA85" si="477">SQRT(AA84)</f>
        <v>1113.9848244800389</v>
      </c>
      <c r="AB85" s="43">
        <f t="shared" ref="AB85" si="478">SQRT(AB84)</f>
        <v>1279.8492143794983</v>
      </c>
      <c r="AC85" s="44">
        <f t="shared" ref="AC85" si="479">SQRT(AC84)</f>
        <v>1471.4385998085656</v>
      </c>
      <c r="AD85" s="44">
        <f t="shared" ref="AD85" si="480">SQRT(AD84)</f>
        <v>1638.6935730226655</v>
      </c>
      <c r="AE85" s="44">
        <f t="shared" ref="AE85" si="481">SQRT(AE84)</f>
        <v>1785.0221428332679</v>
      </c>
      <c r="AF85" s="45">
        <f t="shared" ref="AF85" si="482">SQRT(AF84)</f>
        <v>2059.1876419639334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5.0000000000000001E-3</v>
      </c>
      <c r="F3" s="7">
        <f>'Models check 1995-2017-2022'!F3</f>
        <v>6.0000000000000001E-3</v>
      </c>
      <c r="G3" s="7">
        <f>'Models check 1995-2017-2022'!G3</f>
        <v>6.0000000000000001E-3</v>
      </c>
      <c r="H3" s="7">
        <f>'Models check 1995-2017-2022'!H3</f>
        <v>7.0000000000000001E-3</v>
      </c>
      <c r="I3" s="7">
        <f>'Models check 1995-2017-2022'!I3</f>
        <v>7.0000000000000001E-3</v>
      </c>
      <c r="J3" s="7">
        <f>'Models check 1995-2017-2022'!J3</f>
        <v>7.0000000000000001E-3</v>
      </c>
      <c r="K3" s="7">
        <f>'Models check 1995-2017-2022'!K3</f>
        <v>8.0000000000000002E-3</v>
      </c>
      <c r="L3" s="7">
        <f>'Models check 1995-2017-2022'!L3</f>
        <v>8.0000000000000002E-3</v>
      </c>
      <c r="M3" s="7">
        <f>'Models check 1995-2017-2022'!M3</f>
        <v>8.0000000000000002E-3</v>
      </c>
      <c r="N3" s="7">
        <f>'Models check 1995-2017-2022'!N3</f>
        <v>9.0000000000000011E-3</v>
      </c>
      <c r="O3" s="7">
        <f>'Models check 1995-2017-2022'!O3</f>
        <v>9.0000000000000011E-3</v>
      </c>
      <c r="P3" s="7">
        <f>'Models check 1995-2017-2022'!P3</f>
        <v>0.01</v>
      </c>
      <c r="Q3" s="7">
        <f>'Models check 1995-2017-2022'!Q3</f>
        <v>9.0000000000000011E-3</v>
      </c>
      <c r="R3" s="7">
        <f>'Models check 1995-2017-2022'!R3</f>
        <v>1.9E-2</v>
      </c>
      <c r="S3" s="7">
        <f>'Models check 1995-2017-2022'!S3</f>
        <v>2.7E-2</v>
      </c>
      <c r="T3" s="7">
        <f>'Models check 1995-2017-2022'!T3</f>
        <v>3.1E-2</v>
      </c>
      <c r="U3" s="7">
        <f>'Models check 1995-2017-2022'!U3</f>
        <v>4.1000000000000002E-2</v>
      </c>
      <c r="V3" s="7">
        <f>'Models check 1995-2017-2022'!V3</f>
        <v>6.9000000000000006E-2</v>
      </c>
      <c r="W3" s="7">
        <f>'Models check 1995-2017-2022'!W3</f>
        <v>0.106</v>
      </c>
      <c r="X3" s="7">
        <f>'Models check 1995-2017-2022'!X3</f>
        <v>0.221</v>
      </c>
      <c r="Y3" s="7">
        <f>'Models check 1995-2017-2022'!Y3</f>
        <v>0.20219750016175769</v>
      </c>
      <c r="Z3" s="7">
        <f>'Models check 1995-2017-2022'!Z3</f>
        <v>0.25227611111111042</v>
      </c>
      <c r="AA3" s="7">
        <f>'Models check 1995-2017-2022'!AA3</f>
        <v>1.1865061111111079</v>
      </c>
      <c r="AB3" s="36">
        <f>'Models check 1995-2017-2022'!AB3</f>
        <v>3.2117100000000001</v>
      </c>
      <c r="AC3" s="7">
        <f>'Models check 1995-2017-2022'!AC3</f>
        <v>9.9643200000000007</v>
      </c>
      <c r="AD3" s="7">
        <f>'Models check 1995-2017-2022'!AD3</f>
        <v>15.83562</v>
      </c>
      <c r="AE3" s="7">
        <f>'Models check 1995-2017-2022'!AE3</f>
        <v>20.19491</v>
      </c>
      <c r="AF3" s="37">
        <f>'Models check 1995-2017-2022'!AF3</f>
        <v>19.27355044930443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0</v>
      </c>
      <c r="H8" s="3">
        <f t="shared" si="0"/>
        <v>1E-3</v>
      </c>
      <c r="I8" s="3">
        <f t="shared" si="0"/>
        <v>0</v>
      </c>
      <c r="J8" s="3">
        <f t="shared" si="0"/>
        <v>0</v>
      </c>
      <c r="K8" s="3">
        <f t="shared" si="0"/>
        <v>1E-3</v>
      </c>
      <c r="L8" s="3">
        <f t="shared" si="0"/>
        <v>0</v>
      </c>
      <c r="M8" s="3">
        <f t="shared" si="0"/>
        <v>0</v>
      </c>
      <c r="N8" s="3">
        <f t="shared" si="0"/>
        <v>1.0000000000000009E-3</v>
      </c>
      <c r="O8" s="3">
        <f t="shared" si="0"/>
        <v>0</v>
      </c>
      <c r="P8" s="3">
        <f t="shared" si="0"/>
        <v>9.9999999999999915E-4</v>
      </c>
      <c r="Q8" s="3">
        <f t="shared" si="0"/>
        <v>-9.9999999999999915E-4</v>
      </c>
      <c r="R8" s="3">
        <f t="shared" si="0"/>
        <v>9.9999999999999985E-3</v>
      </c>
      <c r="S8" s="3">
        <f t="shared" si="0"/>
        <v>8.0000000000000002E-3</v>
      </c>
      <c r="T8" s="3">
        <f t="shared" si="0"/>
        <v>4.0000000000000001E-3</v>
      </c>
      <c r="U8" s="3">
        <f t="shared" si="0"/>
        <v>1.0000000000000002E-2</v>
      </c>
      <c r="V8" s="3">
        <f t="shared" si="0"/>
        <v>2.8000000000000004E-2</v>
      </c>
      <c r="W8" s="3">
        <f t="shared" si="0"/>
        <v>3.6999999999999991E-2</v>
      </c>
      <c r="X8" s="3">
        <f t="shared" si="0"/>
        <v>0.115</v>
      </c>
      <c r="Y8" s="3">
        <f t="shared" si="0"/>
        <v>-1.8802499838242309E-2</v>
      </c>
      <c r="Z8" s="3">
        <f t="shared" si="0"/>
        <v>5.0078610949352731E-2</v>
      </c>
      <c r="AA8" s="3">
        <f t="shared" si="0"/>
        <v>0.93422999999999745</v>
      </c>
      <c r="AB8" s="46">
        <f t="shared" si="0"/>
        <v>2.0252038888888921</v>
      </c>
      <c r="AC8" s="47">
        <f t="shared" si="0"/>
        <v>6.7526100000000007</v>
      </c>
      <c r="AD8" s="47">
        <f t="shared" si="0"/>
        <v>5.8712999999999997</v>
      </c>
      <c r="AE8" s="47">
        <f t="shared" si="0"/>
        <v>4.3592899999999997</v>
      </c>
      <c r="AF8" s="48">
        <f t="shared" si="0"/>
        <v>-0.92135955069556985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3.0307958696229651</v>
      </c>
      <c r="G9">
        <f>$A9*$C9+($B9-$A9)*F$10-($B9/$C9)*(F$10^2)</f>
        <v>3.6572328971683339</v>
      </c>
      <c r="H9">
        <f t="shared" ref="H9:AF9" si="1">$A9*$C9+($B9-$A9)*G$10-($B9/$C9)*(G$10^2)</f>
        <v>4.4118693035532317</v>
      </c>
      <c r="I9">
        <f t="shared" si="1"/>
        <v>5.3203560884403958</v>
      </c>
      <c r="J9">
        <f t="shared" si="1"/>
        <v>6.4132092775913643</v>
      </c>
      <c r="K9">
        <f t="shared" si="1"/>
        <v>7.7266095541075916</v>
      </c>
      <c r="L9">
        <f t="shared" si="1"/>
        <v>9.3032750443744821</v>
      </c>
      <c r="M9">
        <f t="shared" si="1"/>
        <v>11.193383237025509</v>
      </c>
      <c r="N9">
        <f t="shared" si="1"/>
        <v>13.455497665279914</v>
      </c>
      <c r="O9">
        <f t="shared" si="1"/>
        <v>16.157425269072967</v>
      </c>
      <c r="P9">
        <f t="shared" si="1"/>
        <v>19.376888280789064</v>
      </c>
      <c r="Q9">
        <f t="shared" si="1"/>
        <v>23.201836790469169</v>
      </c>
      <c r="R9">
        <f t="shared" si="1"/>
        <v>27.730151903128146</v>
      </c>
      <c r="S9">
        <f t="shared" si="1"/>
        <v>33.06839316766748</v>
      </c>
      <c r="T9">
        <f t="shared" si="1"/>
        <v>39.32912995421777</v>
      </c>
      <c r="U9">
        <f t="shared" si="1"/>
        <v>46.626274090824552</v>
      </c>
      <c r="V9">
        <f t="shared" si="1"/>
        <v>55.067722198087232</v>
      </c>
      <c r="W9">
        <f t="shared" si="1"/>
        <v>64.744562037599579</v>
      </c>
      <c r="X9">
        <f t="shared" si="1"/>
        <v>75.716165978897578</v>
      </c>
      <c r="Y9">
        <f t="shared" si="1"/>
        <v>87.990786220015778</v>
      </c>
      <c r="Z9">
        <f t="shared" si="1"/>
        <v>101.50190728663205</v>
      </c>
      <c r="AA9">
        <f t="shared" si="1"/>
        <v>116.08172901653046</v>
      </c>
      <c r="AB9" s="43">
        <f>$A9*$C9+($B9-$A9)*AA$10-($B9/$C9)*(AA$10^2)</f>
        <v>131.43481433618228</v>
      </c>
      <c r="AC9" s="44">
        <f t="shared" si="1"/>
        <v>147.11703895500227</v>
      </c>
      <c r="AD9" s="44">
        <f t="shared" si="1"/>
        <v>162.52711247231485</v>
      </c>
      <c r="AE9" s="44">
        <f t="shared" si="1"/>
        <v>176.91926207679546</v>
      </c>
      <c r="AF9" s="45">
        <f t="shared" si="1"/>
        <v>189.44494698278675</v>
      </c>
      <c r="AG9" s="45">
        <f t="shared" ref="AG9" si="2">$A9*$C9+($B9-$A9)*AF$10-($B9/$C9)*(AF$10^2)</f>
        <v>199.22743306045675</v>
      </c>
      <c r="AH9" s="45">
        <f t="shared" ref="AH9" si="3">$A9*$C9+($B9-$A9)*AG$10-($B9/$C9)*(AG$10^2)</f>
        <v>205.46516840765165</v>
      </c>
      <c r="AI9" s="45">
        <f t="shared" ref="AI9" si="4">$A9*$C9+($B9-$A9)*AH$10-($B9/$C9)*(AH$10^2)</f>
        <v>207.54935496282488</v>
      </c>
      <c r="AJ9" s="45">
        <f t="shared" ref="AJ9" si="5">$A9*$C9+($B9-$A9)*AI$10-($B9/$C9)*(AI$10^2)</f>
        <v>205.17138444416821</v>
      </c>
      <c r="AK9" s="45">
        <f t="shared" ref="AK9" si="6">$A9*$C9+($B9-$A9)*AJ$10-($B9/$C9)*(AJ$10^2)</f>
        <v>198.39188002067232</v>
      </c>
      <c r="AL9" s="45">
        <f t="shared" ref="AL9" si="7">$A9*$C9+($B9-$A9)*AK$10-($B9/$C9)*(AK$10^2)</f>
        <v>187.64897217873573</v>
      </c>
      <c r="AM9" s="45">
        <f t="shared" ref="AM9" si="8">$A9*$C9+($B9-$A9)*AL$10-($B9/$C9)*(AL$10^2)</f>
        <v>173.69909051037837</v>
      </c>
      <c r="AN9" s="69">
        <f t="shared" ref="AN9" si="9">$A9*$C9+($B9-$A9)*AM$10-($B9/$C9)*(AM$10^2)</f>
        <v>157.50352440797224</v>
      </c>
      <c r="AO9" s="45">
        <f t="shared" ref="AO9" si="10">$A9*$C9+($B9-$A9)*AN$10-($B9/$C9)*(AN$10^2)</f>
        <v>140.08970215612914</v>
      </c>
      <c r="AP9" s="45">
        <f t="shared" ref="AP9" si="11">$A9*$C9+($B9-$A9)*AO$10-($B9/$C9)*(AO$10^2)</f>
        <v>122.4207575867041</v>
      </c>
      <c r="AQ9" s="45">
        <f t="shared" ref="AQ9" si="12">$A9*$C9+($B9-$A9)*AP$10-($B9/$C9)*(AP$10^2)</f>
        <v>105.29953838362394</v>
      </c>
      <c r="AR9" s="45">
        <f t="shared" ref="AR9" si="13">$A9*$C9+($B9-$A9)*AQ$10-($B9/$C9)*(AQ$10^2)</f>
        <v>89.318696090332537</v>
      </c>
      <c r="AS9" s="45">
        <f t="shared" ref="AS9" si="14">$A9*$C9+($B9-$A9)*AR$10-($B9/$C9)*(AR$10^2)</f>
        <v>74.854042371660739</v>
      </c>
      <c r="AT9" s="45">
        <f t="shared" ref="AT9" si="15">$A9*$C9+($B9-$A9)*AS$10-($B9/$C9)*(AS$10^2)</f>
        <v>62.089128833178165</v>
      </c>
      <c r="AU9" s="45">
        <f t="shared" ref="AU9" si="16">$A9*$C9+($B9-$A9)*AT$10-($B9/$C9)*(AT$10^2)</f>
        <v>51.056325397766386</v>
      </c>
      <c r="AV9" s="45">
        <f t="shared" ref="AV9" si="17">$A9*$C9+($B9-$A9)*AU$10-($B9/$C9)*(AU$10^2)</f>
        <v>41.681841262605531</v>
      </c>
      <c r="AW9" s="45">
        <f t="shared" ref="AW9" si="18">$A9*$C9+($B9-$A9)*AV$10-($B9/$C9)*(AV$10^2)</f>
        <v>33.826442245882845</v>
      </c>
      <c r="AX9" s="69">
        <f t="shared" ref="AX9" si="19">$A9*$C9+($B9-$A9)*AW$10-($B9/$C9)*(AW$10^2)</f>
        <v>27.317892834410031</v>
      </c>
      <c r="AY9" s="45">
        <f t="shared" ref="AY9" si="20">$A9*$C9+($B9-$A9)*AX$10-($B9/$C9)*(AX$10^2)</f>
        <v>21.974293768151938</v>
      </c>
      <c r="AZ9" s="45">
        <f t="shared" ref="AZ9" si="21">$A9*$C9+($B9-$A9)*AY$10-($B9/$C9)*(AY$10^2)</f>
        <v>17.61929503461522</v>
      </c>
      <c r="BA9" s="45">
        <f t="shared" ref="BA9" si="22">$A9*$C9+($B9-$A9)*AZ$10-($B9/$C9)*(AZ$10^2)</f>
        <v>14.090910507899025</v>
      </c>
      <c r="BB9" s="45">
        <f t="shared" ref="BB9" si="23">$A9*$C9+($B9-$A9)*BA$10-($B9/$C9)*(BA$10^2)</f>
        <v>11.245739672225341</v>
      </c>
      <c r="BC9" s="45">
        <f t="shared" ref="BC9" si="24">$A9*$C9+($B9-$A9)*BB$10-($B9/$C9)*(BB$10^2)</f>
        <v>8.9601503189827554</v>
      </c>
      <c r="BD9" s="45">
        <f t="shared" ref="BD9" si="25">$A9*$C9+($B9-$A9)*BC$10-($B9/$C9)*(BC$10^2)</f>
        <v>7.1296162048630549</v>
      </c>
      <c r="BE9" s="45">
        <f t="shared" ref="BE9" si="26">$A9*$C9+($B9-$A9)*BD$10-($B9/$C9)*(BD$10^2)</f>
        <v>5.6670555225697399</v>
      </c>
      <c r="BF9" s="45">
        <f t="shared" ref="BF9" si="27">$A9*$C9+($B9-$A9)*BE$10-($B9/$C9)*(BE$10^2)</f>
        <v>4.5007298882522946</v>
      </c>
      <c r="BG9" s="45">
        <f t="shared" ref="BG9" si="28">$A9*$C9+($B9-$A9)*BF$10-($B9/$C9)*(BF$10^2)</f>
        <v>3.5720500284693344</v>
      </c>
      <c r="BH9" s="69">
        <f t="shared" ref="BH9" si="29">$A9*$C9+($B9-$A9)*BG$10-($B9/$C9)*(BG$10^2)</f>
        <v>2.8334856426600936</v>
      </c>
    </row>
    <row r="10" spans="1:60" ht="15.75" thickBot="1" x14ac:dyDescent="0.3">
      <c r="A10" s="13" t="s">
        <v>68</v>
      </c>
      <c r="B10" s="65">
        <f>AN10</f>
        <v>3113.2101839470379</v>
      </c>
      <c r="C10" s="74">
        <f>AN10/$AN$4</f>
        <v>9.3012464724201827E-2</v>
      </c>
      <c r="D10" s="4" t="s">
        <v>8</v>
      </c>
      <c r="F10" s="6">
        <f>E$3+F9</f>
        <v>3.035795869622965</v>
      </c>
      <c r="G10" s="6">
        <f>F10+G9</f>
        <v>6.6930287667912989</v>
      </c>
      <c r="H10" s="6">
        <f t="shared" ref="H10:AF10" si="30">G10+H9</f>
        <v>11.104898070344531</v>
      </c>
      <c r="I10" s="6">
        <f t="shared" si="30"/>
        <v>16.425254158784927</v>
      </c>
      <c r="J10" s="6">
        <f t="shared" si="30"/>
        <v>22.838463436376291</v>
      </c>
      <c r="K10" s="6">
        <f t="shared" si="30"/>
        <v>30.565072990483884</v>
      </c>
      <c r="L10" s="6">
        <f t="shared" si="30"/>
        <v>39.868348034858364</v>
      </c>
      <c r="M10" s="6">
        <f t="shared" si="30"/>
        <v>51.061731271883872</v>
      </c>
      <c r="N10" s="6">
        <f t="shared" si="30"/>
        <v>64.517228937163793</v>
      </c>
      <c r="O10" s="6">
        <f t="shared" si="30"/>
        <v>80.674654206236767</v>
      </c>
      <c r="P10" s="6">
        <f t="shared" si="30"/>
        <v>100.05154248702583</v>
      </c>
      <c r="Q10" s="6">
        <f t="shared" si="30"/>
        <v>123.253379277495</v>
      </c>
      <c r="R10" s="6">
        <f t="shared" si="30"/>
        <v>150.98353118062315</v>
      </c>
      <c r="S10" s="6">
        <f t="shared" si="30"/>
        <v>184.05192434829064</v>
      </c>
      <c r="T10" s="6">
        <f t="shared" si="30"/>
        <v>223.3810543025084</v>
      </c>
      <c r="U10" s="6">
        <f t="shared" si="30"/>
        <v>270.00732839333295</v>
      </c>
      <c r="V10" s="6">
        <f t="shared" si="30"/>
        <v>325.07505059142017</v>
      </c>
      <c r="W10" s="6">
        <f t="shared" si="30"/>
        <v>389.81961262901973</v>
      </c>
      <c r="X10" s="6">
        <f t="shared" si="30"/>
        <v>465.53577860791734</v>
      </c>
      <c r="Y10" s="6">
        <f t="shared" si="30"/>
        <v>553.52656482793316</v>
      </c>
      <c r="Z10" s="6">
        <f t="shared" si="30"/>
        <v>655.02847211456515</v>
      </c>
      <c r="AA10" s="6">
        <f t="shared" si="30"/>
        <v>771.11020113109566</v>
      </c>
      <c r="AB10" s="49">
        <f t="shared" si="30"/>
        <v>902.54501546727795</v>
      </c>
      <c r="AC10" s="50">
        <f t="shared" si="30"/>
        <v>1049.6620544222801</v>
      </c>
      <c r="AD10" s="50">
        <f t="shared" si="30"/>
        <v>1212.189166894595</v>
      </c>
      <c r="AE10" s="50">
        <f t="shared" si="30"/>
        <v>1389.1084289713904</v>
      </c>
      <c r="AF10" s="51">
        <f t="shared" si="30"/>
        <v>1578.5533759541772</v>
      </c>
      <c r="AG10" s="51">
        <f t="shared" ref="AG10" si="31">AF10+AG9</f>
        <v>1777.7808090146341</v>
      </c>
      <c r="AH10" s="51">
        <f t="shared" ref="AH10" si="32">AG10+AH9</f>
        <v>1983.2459774222857</v>
      </c>
      <c r="AI10" s="51">
        <f t="shared" ref="AI10" si="33">AH10+AI9</f>
        <v>2190.7953323851107</v>
      </c>
      <c r="AJ10" s="51">
        <f t="shared" ref="AJ10" si="34">AI10+AJ9</f>
        <v>2395.966716829279</v>
      </c>
      <c r="AK10" s="51">
        <f t="shared" ref="AK10" si="35">AJ10+AK9</f>
        <v>2594.3585968499515</v>
      </c>
      <c r="AL10" s="51">
        <f t="shared" ref="AL10" si="36">AK10+AL9</f>
        <v>2782.0075690286872</v>
      </c>
      <c r="AM10" s="51">
        <f t="shared" ref="AM10" si="37">AL10+AM9</f>
        <v>2955.7066595390656</v>
      </c>
      <c r="AN10" s="70">
        <f t="shared" ref="AN10" si="38">AM10+AN9</f>
        <v>3113.2101839470379</v>
      </c>
      <c r="AO10" s="51">
        <f t="shared" ref="AO10" si="39">AN10+AO9</f>
        <v>3253.299886103167</v>
      </c>
      <c r="AP10" s="51">
        <f t="shared" ref="AP10" si="40">AO10+AP9</f>
        <v>3375.7206436898709</v>
      </c>
      <c r="AQ10" s="51">
        <f t="shared" ref="AQ10" si="41">AP10+AQ9</f>
        <v>3481.0201820734947</v>
      </c>
      <c r="AR10" s="51">
        <f t="shared" ref="AR10" si="42">AQ10+AR9</f>
        <v>3570.3388781638273</v>
      </c>
      <c r="AS10" s="51">
        <f t="shared" ref="AS10" si="43">AR10+AS9</f>
        <v>3645.1929205354882</v>
      </c>
      <c r="AT10" s="51">
        <f t="shared" ref="AT10" si="44">AS10+AT9</f>
        <v>3707.2820493686663</v>
      </c>
      <c r="AU10" s="51">
        <f t="shared" ref="AU10" si="45">AT10+AU9</f>
        <v>3758.3383747664329</v>
      </c>
      <c r="AV10" s="51">
        <f t="shared" ref="AV10" si="46">AU10+AV9</f>
        <v>3800.0202160290382</v>
      </c>
      <c r="AW10" s="51">
        <f t="shared" ref="AW10" si="47">AV10+AW9</f>
        <v>3833.8466582749211</v>
      </c>
      <c r="AX10" s="70">
        <f t="shared" ref="AX10" si="48">AW10+AX9</f>
        <v>3861.1645511093311</v>
      </c>
      <c r="AY10" s="51">
        <f t="shared" ref="AY10" si="49">AX10+AY9</f>
        <v>3883.1388448774833</v>
      </c>
      <c r="AZ10" s="51">
        <f t="shared" ref="AZ10" si="50">AY10+AZ9</f>
        <v>3900.7581399120986</v>
      </c>
      <c r="BA10" s="51">
        <f t="shared" ref="BA10" si="51">AZ10+BA9</f>
        <v>3914.8490504199976</v>
      </c>
      <c r="BB10" s="51">
        <f t="shared" ref="BB10" si="52">BA10+BB9</f>
        <v>3926.0947900922229</v>
      </c>
      <c r="BC10" s="51">
        <f t="shared" ref="BC10" si="53">BB10+BC9</f>
        <v>3935.0549404112057</v>
      </c>
      <c r="BD10" s="51">
        <f t="shared" ref="BD10" si="54">BC10+BD9</f>
        <v>3942.1845566160687</v>
      </c>
      <c r="BE10" s="51">
        <f t="shared" ref="BE10" si="55">BD10+BE9</f>
        <v>3947.8516121386383</v>
      </c>
      <c r="BF10" s="51">
        <f t="shared" ref="BF10" si="56">BE10+BF9</f>
        <v>3952.3523420268907</v>
      </c>
      <c r="BG10" s="51">
        <f t="shared" ref="BG10" si="57">BF10+BG9</f>
        <v>3955.9243920553599</v>
      </c>
      <c r="BH10" s="70">
        <f t="shared" ref="BH10" si="58">BG10+BH9</f>
        <v>3958.7578776980199</v>
      </c>
    </row>
    <row r="11" spans="1:60" ht="15.75" thickBot="1" x14ac:dyDescent="0.3">
      <c r="A11" s="13" t="s">
        <v>69</v>
      </c>
      <c r="B11" s="17">
        <f>AX10</f>
        <v>3861.1645511093311</v>
      </c>
      <c r="C11" s="73">
        <f>AX10/$AX$4</f>
        <v>9.7958144787329324E-2</v>
      </c>
      <c r="D11" s="4" t="s">
        <v>9</v>
      </c>
      <c r="E11" s="5">
        <f>SUM(F11:AF11)</f>
        <v>9649402.3075444028</v>
      </c>
      <c r="F11">
        <f>(F10-F3)^2</f>
        <v>9.1796630115843794</v>
      </c>
      <c r="G11">
        <f t="shared" ref="G11:AF11" si="59">(G10-G3)^2</f>
        <v>44.716353727894358</v>
      </c>
      <c r="H11">
        <f t="shared" si="59"/>
        <v>123.16334157975686</v>
      </c>
      <c r="I11">
        <f t="shared" si="59"/>
        <v>269.55906962245854</v>
      </c>
      <c r="J11">
        <f t="shared" si="59"/>
        <v>521.27572264658738</v>
      </c>
      <c r="K11">
        <f t="shared" si="59"/>
        <v>933.7347097457598</v>
      </c>
      <c r="L11">
        <f t="shared" si="59"/>
        <v>1588.8473454600369</v>
      </c>
      <c r="M11">
        <f t="shared" si="59"/>
        <v>2606.4834767817329</v>
      </c>
      <c r="N11">
        <f t="shared" si="59"/>
        <v>4161.3116006095361</v>
      </c>
      <c r="O11">
        <f t="shared" si="59"/>
        <v>6506.9477685201637</v>
      </c>
      <c r="P11">
        <f t="shared" si="59"/>
        <v>10008.310223183393</v>
      </c>
      <c r="Q11">
        <f t="shared" si="59"/>
        <v>15189.177023495038</v>
      </c>
      <c r="R11">
        <f t="shared" si="59"/>
        <v>22790.289674585336</v>
      </c>
      <c r="S11">
        <f t="shared" si="59"/>
        <v>33865.172781394096</v>
      </c>
      <c r="T11">
        <f t="shared" si="59"/>
        <v>49885.246756933448</v>
      </c>
      <c r="U11">
        <f t="shared" si="59"/>
        <v>72881.81846617689</v>
      </c>
      <c r="V11">
        <f t="shared" si="59"/>
        <v>105628.93292103276</v>
      </c>
      <c r="W11">
        <f t="shared" si="59"/>
        <v>151876.69986836164</v>
      </c>
      <c r="X11">
        <f t="shared" si="59"/>
        <v>216517.84319093512</v>
      </c>
      <c r="Y11">
        <f t="shared" si="59"/>
        <v>306167.85547867848</v>
      </c>
      <c r="Z11">
        <f t="shared" si="59"/>
        <v>428731.86685275368</v>
      </c>
      <c r="AA11">
        <f t="shared" si="59"/>
        <v>592782.49615322612</v>
      </c>
      <c r="AB11" s="43">
        <f t="shared" si="59"/>
        <v>808800.39432270022</v>
      </c>
      <c r="AC11" s="44">
        <f t="shared" si="59"/>
        <v>1080971.378962822</v>
      </c>
      <c r="AD11" s="44">
        <f t="shared" si="59"/>
        <v>1431261.8091672778</v>
      </c>
      <c r="AE11" s="44">
        <f t="shared" si="59"/>
        <v>1873924.2224226354</v>
      </c>
      <c r="AF11" s="45">
        <f t="shared" si="59"/>
        <v>2431353.574226507</v>
      </c>
    </row>
    <row r="12" spans="1:60" ht="15.75" thickBot="1" x14ac:dyDescent="0.3">
      <c r="A12" s="13" t="s">
        <v>70</v>
      </c>
      <c r="B12" s="66">
        <f>BH10</f>
        <v>3958.7578776980199</v>
      </c>
      <c r="C12" s="75">
        <f>BH10/$BH$4</f>
        <v>8.7270253038903262E-2</v>
      </c>
      <c r="D12" s="4" t="s">
        <v>10</v>
      </c>
      <c r="E12" s="5">
        <f>SUM(F12:AF12)</f>
        <v>10599.937867171804</v>
      </c>
      <c r="F12">
        <f>SQRT(F11)</f>
        <v>3.0297958696229652</v>
      </c>
      <c r="G12">
        <f t="shared" ref="G12:AF12" si="60">SQRT(G11)</f>
        <v>6.6870287667912987</v>
      </c>
      <c r="H12">
        <f t="shared" si="60"/>
        <v>11.097898070344531</v>
      </c>
      <c r="I12">
        <f t="shared" si="60"/>
        <v>16.418254158784926</v>
      </c>
      <c r="J12">
        <f t="shared" si="60"/>
        <v>22.831463436376289</v>
      </c>
      <c r="K12">
        <f t="shared" si="60"/>
        <v>30.557072990483885</v>
      </c>
      <c r="L12">
        <f t="shared" si="60"/>
        <v>39.860348034858362</v>
      </c>
      <c r="M12">
        <f t="shared" si="60"/>
        <v>51.053731271883869</v>
      </c>
      <c r="N12">
        <f t="shared" si="60"/>
        <v>64.508228937163793</v>
      </c>
      <c r="O12">
        <f t="shared" si="60"/>
        <v>80.665654206236766</v>
      </c>
      <c r="P12">
        <f t="shared" si="60"/>
        <v>100.04154248702582</v>
      </c>
      <c r="Q12">
        <f t="shared" si="60"/>
        <v>123.244379277495</v>
      </c>
      <c r="R12">
        <f t="shared" si="60"/>
        <v>150.96453118062314</v>
      </c>
      <c r="S12">
        <f t="shared" si="60"/>
        <v>184.02492434829065</v>
      </c>
      <c r="T12">
        <f t="shared" si="60"/>
        <v>223.3500543025084</v>
      </c>
      <c r="U12">
        <f t="shared" si="60"/>
        <v>269.96632839333296</v>
      </c>
      <c r="V12">
        <f t="shared" si="60"/>
        <v>325.00605059142015</v>
      </c>
      <c r="W12">
        <f t="shared" si="60"/>
        <v>389.71361262901974</v>
      </c>
      <c r="X12">
        <f t="shared" si="60"/>
        <v>465.31477860791733</v>
      </c>
      <c r="Y12">
        <f t="shared" si="60"/>
        <v>553.32436732777137</v>
      </c>
      <c r="Z12">
        <f t="shared" si="60"/>
        <v>654.77619600345406</v>
      </c>
      <c r="AA12">
        <f t="shared" si="60"/>
        <v>769.92369501998451</v>
      </c>
      <c r="AB12" s="43">
        <f t="shared" si="60"/>
        <v>899.33330546727791</v>
      </c>
      <c r="AC12" s="44">
        <f t="shared" si="60"/>
        <v>1039.6977344222801</v>
      </c>
      <c r="AD12" s="44">
        <f t="shared" si="60"/>
        <v>1196.353546894595</v>
      </c>
      <c r="AE12" s="44">
        <f t="shared" si="60"/>
        <v>1368.9135189713904</v>
      </c>
      <c r="AF12" s="45">
        <f t="shared" si="60"/>
        <v>1559.2798255048729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61">G$3-F$3</f>
        <v>0</v>
      </c>
      <c r="H15" s="3">
        <f t="shared" si="61"/>
        <v>1E-3</v>
      </c>
      <c r="I15" s="3">
        <f t="shared" si="61"/>
        <v>0</v>
      </c>
      <c r="J15" s="3">
        <f t="shared" si="61"/>
        <v>0</v>
      </c>
      <c r="K15" s="3">
        <f t="shared" si="61"/>
        <v>1E-3</v>
      </c>
      <c r="L15" s="3">
        <f t="shared" si="61"/>
        <v>0</v>
      </c>
      <c r="M15" s="3">
        <f t="shared" si="61"/>
        <v>0</v>
      </c>
      <c r="N15" s="3">
        <f t="shared" si="61"/>
        <v>1.0000000000000009E-3</v>
      </c>
      <c r="O15" s="3">
        <f t="shared" si="61"/>
        <v>0</v>
      </c>
      <c r="P15" s="3">
        <f t="shared" si="61"/>
        <v>9.9999999999999915E-4</v>
      </c>
      <c r="Q15" s="3">
        <f t="shared" si="61"/>
        <v>-9.9999999999999915E-4</v>
      </c>
      <c r="R15" s="3">
        <f t="shared" si="61"/>
        <v>9.9999999999999985E-3</v>
      </c>
      <c r="S15" s="3">
        <f t="shared" si="61"/>
        <v>8.0000000000000002E-3</v>
      </c>
      <c r="T15" s="3">
        <f t="shared" si="61"/>
        <v>4.0000000000000001E-3</v>
      </c>
      <c r="U15" s="3">
        <f t="shared" si="61"/>
        <v>1.0000000000000002E-2</v>
      </c>
      <c r="V15" s="3">
        <f t="shared" si="61"/>
        <v>2.8000000000000004E-2</v>
      </c>
      <c r="W15" s="3">
        <f t="shared" si="61"/>
        <v>3.6999999999999991E-2</v>
      </c>
      <c r="X15" s="3">
        <f t="shared" si="61"/>
        <v>0.115</v>
      </c>
      <c r="Y15" s="3">
        <f t="shared" si="61"/>
        <v>-1.8802499838242309E-2</v>
      </c>
      <c r="Z15" s="3">
        <f t="shared" si="61"/>
        <v>5.0078610949352731E-2</v>
      </c>
      <c r="AA15" s="3">
        <f t="shared" si="61"/>
        <v>0.93422999999999745</v>
      </c>
      <c r="AB15" s="46">
        <f t="shared" si="61"/>
        <v>2.0252038888888921</v>
      </c>
      <c r="AC15" s="47">
        <f t="shared" si="61"/>
        <v>6.7526100000000007</v>
      </c>
      <c r="AD15" s="47">
        <f t="shared" si="61"/>
        <v>5.8712999999999997</v>
      </c>
      <c r="AE15" s="47">
        <f t="shared" si="61"/>
        <v>4.3592899999999997</v>
      </c>
      <c r="AF15" s="48">
        <f t="shared" si="61"/>
        <v>-0.92135955069556985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2.4696079463121823</v>
      </c>
      <c r="G16">
        <f>$A16*($C16*F$4)+($B16-$A16)*(F$17)-($B16/($C16*F$4))*(F17^2)</f>
        <v>3.1095652925907973</v>
      </c>
      <c r="H16">
        <f t="shared" ref="H16:AF16" si="62">$A16*($C16*G$4)+($B16-$A16)*(G$17)-($B16/($C16*G$4))*(G17^2)</f>
        <v>3.8834476806300242</v>
      </c>
      <c r="I16">
        <f t="shared" si="62"/>
        <v>4.8184157912131438</v>
      </c>
      <c r="J16">
        <f t="shared" si="62"/>
        <v>5.9467671337217238</v>
      </c>
      <c r="K16">
        <f t="shared" si="62"/>
        <v>7.3067460503564527</v>
      </c>
      <c r="L16">
        <f t="shared" si="62"/>
        <v>8.9434085512817489</v>
      </c>
      <c r="M16">
        <f t="shared" si="62"/>
        <v>10.909508075817014</v>
      </c>
      <c r="N16">
        <f t="shared" si="62"/>
        <v>13.266345335971391</v>
      </c>
      <c r="O16">
        <f t="shared" si="62"/>
        <v>16.084493472507766</v>
      </c>
      <c r="P16">
        <f t="shared" si="62"/>
        <v>19.444266817303298</v>
      </c>
      <c r="Q16">
        <f t="shared" si="62"/>
        <v>23.435746016999104</v>
      </c>
      <c r="R16">
        <f t="shared" si="62"/>
        <v>28.158103822368286</v>
      </c>
      <c r="S16">
        <f t="shared" si="62"/>
        <v>33.717896878210858</v>
      </c>
      <c r="T16">
        <f t="shared" si="62"/>
        <v>40.225906616232216</v>
      </c>
      <c r="U16">
        <f t="shared" si="62"/>
        <v>47.79204195432429</v>
      </c>
      <c r="V16">
        <f t="shared" si="62"/>
        <v>56.517784441842458</v>
      </c>
      <c r="W16">
        <f t="shared" si="62"/>
        <v>66.485703970305437</v>
      </c>
      <c r="X16">
        <f t="shared" si="62"/>
        <v>77.745757194978808</v>
      </c>
      <c r="Y16">
        <f t="shared" si="62"/>
        <v>90.298469564617989</v>
      </c>
      <c r="Z16">
        <f t="shared" si="62"/>
        <v>104.0757593036919</v>
      </c>
      <c r="AA16">
        <f t="shared" si="62"/>
        <v>118.92111599839322</v>
      </c>
      <c r="AB16" s="43">
        <f t="shared" si="62"/>
        <v>134.5720399262122</v>
      </c>
      <c r="AC16" s="44">
        <f t="shared" si="62"/>
        <v>150.64887661236929</v>
      </c>
      <c r="AD16" s="44">
        <f t="shared" si="62"/>
        <v>166.65504784348784</v>
      </c>
      <c r="AE16" s="44">
        <f t="shared" si="62"/>
        <v>181.99361552481443</v>
      </c>
      <c r="AF16" s="45">
        <f t="shared" si="62"/>
        <v>196.00351680217187</v>
      </c>
      <c r="AG16" s="45">
        <f t="shared" ref="AG16" si="63">$A16*($C16*AF$4)+($B16-$A16)*(AF$17)-($B16/($C16*AF$4))*(AF17^2)</f>
        <v>208.01533962790916</v>
      </c>
      <c r="AH16" s="45">
        <f t="shared" ref="AH16" si="64">$A16*($C16*AG$4)+($B16-$A16)*(AG$17)-($B16/($C16*AG$4))*(AG17^2)</f>
        <v>221.02325889931771</v>
      </c>
      <c r="AI16" s="45">
        <f t="shared" ref="AI16" si="65">$A16*($C16*AH$4)+($B16-$A16)*(AH$17)-($B16/($C16*AH$4))*(AH17^2)</f>
        <v>223.75404882719516</v>
      </c>
      <c r="AJ16" s="45">
        <f t="shared" ref="AJ16" si="66">$A16*($C16*AI$4)+($B16-$A16)*(AI$17)-($B16/($C16*AI$4))*(AI17^2)</f>
        <v>226.66562803616995</v>
      </c>
      <c r="AK16" s="45">
        <f t="shared" ref="AK16" si="67">$A16*($C16*AJ$4)+($B16-$A16)*(AJ$17)-($B16/($C16*AJ$4))*(AJ17^2)</f>
        <v>226.19664198903018</v>
      </c>
      <c r="AL16" s="45">
        <f t="shared" ref="AL16" si="68">$A16*($C16*AK$4)+($B16-$A16)*(AK$17)-($B16/($C16*AK$4))*(AK17^2)</f>
        <v>222.55949551144192</v>
      </c>
      <c r="AM16" s="45">
        <f t="shared" ref="AM16" si="69">$A16*($C16*AL$4)+($B16-$A16)*(AL$17)-($B16/($C16*AL$4))*(AL17^2)</f>
        <v>216.17585267108717</v>
      </c>
      <c r="AN16" s="69">
        <f t="shared" ref="AN16" si="70">$A16*($C16*AM$4)+($B16-$A16)*(AM$17)-($B16/($C16*AM$4))*(AM17^2)</f>
        <v>207.61555400161956</v>
      </c>
      <c r="AO16" s="45">
        <f t="shared" ref="AO16" si="71">$A16*($C16*AN$4)+($B16-$A16)*(AN$17)-($B16/($C16*AN$4))*(AN17^2)</f>
        <v>197.5211223174831</v>
      </c>
      <c r="AP16" s="45">
        <f t="shared" ref="AP16" si="72">$A16*($C16*AO$4)+($B16-$A16)*(AO$17)-($B16/($C16*AO$4))*(AO17^2)</f>
        <v>186.53364872406053</v>
      </c>
      <c r="AQ16" s="45">
        <f t="shared" ref="AQ16" si="73">$A16*($C16*AP$4)+($B16-$A16)*(AP$17)-($B16/($C16*AP$4))*(AP17^2)</f>
        <v>175.23284177436665</v>
      </c>
      <c r="AR16" s="45">
        <f t="shared" ref="AR16" si="74">$A16*($C16*AQ$4)+($B16-$A16)*(AQ$17)-($B16/($C16*AQ$4))*(AQ17^2)</f>
        <v>164.09816372231921</v>
      </c>
      <c r="AS16" s="45">
        <f t="shared" ref="AS16" si="75">$A16*($C16*AR$4)+($B16-$A16)*(AR$17)-($B16/($C16*AR$4))*(AR17^2)</f>
        <v>153.49181793917978</v>
      </c>
      <c r="AT16" s="45">
        <f t="shared" ref="AT16" si="76">$A16*($C16*AS$4)+($B16-$A16)*(AS$17)-($B16/($C16*AS$4))*(AS17^2)</f>
        <v>143.65983512999185</v>
      </c>
      <c r="AU16" s="45">
        <f t="shared" ref="AU16" si="77">$A16*($C16*AT$4)+($B16-$A16)*(AT$17)-($B16/($C16*AT$4))*(AT17^2)</f>
        <v>134.74537329916598</v>
      </c>
      <c r="AV16" s="45">
        <f t="shared" ref="AV16" si="78">$A16*($C16*AU$4)+($B16-$A16)*(AU$17)-($B16/($C16*AU$4))*(AU17^2)</f>
        <v>126.80828886771383</v>
      </c>
      <c r="AW16" s="45">
        <f t="shared" ref="AW16" si="79">$A16*($C16*AV$4)+($B16-$A16)*(AV$17)-($B16/($C16*AV$4))*(AV17^2)</f>
        <v>119.84623489916316</v>
      </c>
      <c r="AX16" s="69">
        <f t="shared" ref="AX16" si="80">$A16*($C16*AW$4)+($B16-$A16)*(AW$17)-($B16/($C16*AW$4))*(AW17^2)</f>
        <v>113.81417303647459</v>
      </c>
      <c r="AY16" s="45">
        <f t="shared" ref="AY16" si="81">$A16*($C16*AX$4)+($B16-$A16)*(AX$17)-($B16/($C16*AX$4))*(AX17^2)</f>
        <v>108.64068722067441</v>
      </c>
      <c r="AZ16" s="45">
        <f t="shared" ref="AZ16" si="82">$A16*($C16*AY$4)+($B16-$A16)*(AY$17)-($B16/($C16*AY$4))*(AY17^2)</f>
        <v>104.24060132860222</v>
      </c>
      <c r="BA16" s="45">
        <f t="shared" ref="BA16" si="83">$A16*($C16*AZ$4)+($B16-$A16)*(AZ$17)-($B16/($C16*AZ$4))*(AZ17^2)</f>
        <v>100.52409255364955</v>
      </c>
      <c r="BB16" s="45">
        <f t="shared" ref="BB16" si="84">$A16*($C16*BA$4)+($B16-$A16)*(BA$17)-($B16/($C16*BA$4))*(BA17^2)</f>
        <v>97.402835163748477</v>
      </c>
      <c r="BC16" s="45">
        <f t="shared" ref="BC16" si="85">$A16*($C16*BB$4)+($B16-$A16)*(BB$17)-($B16/($C16*BB$4))*(BB17^2)</f>
        <v>94.793816061335519</v>
      </c>
      <c r="BD16" s="45">
        <f t="shared" ref="BD16" si="86">$A16*($C16*BC$4)+($B16-$A16)*(BC$17)-($B16/($C16*BC$4))*(BC17^2)</f>
        <v>92.621434123054996</v>
      </c>
      <c r="BE16" s="45">
        <f t="shared" ref="BE16" si="87">$A16*($C16*BD$4)+($B16-$A16)*(BD$17)-($B16/($C16*BD$4))*(BD17^2)</f>
        <v>90.818402262309746</v>
      </c>
      <c r="BF16" s="45">
        <f t="shared" ref="BF16" si="88">$A16*($C16*BE$4)+($B16-$A16)*(BE$17)-($B16/($C16*BE$4))*(BE17^2)</f>
        <v>89.325859932439471</v>
      </c>
      <c r="BG16" s="45">
        <f t="shared" ref="BG16" si="89">$A16*($C16*BF$4)+($B16-$A16)*(BF$17)-($B16/($C16*BF$4))*(BF17^2)</f>
        <v>88.092998750639708</v>
      </c>
      <c r="BH16" s="69">
        <f t="shared" ref="BH16" si="90">$A16*($C16*BG$4)+($B16-$A16)*(BG$17)-($B16/($C16*BG$4))*(BG17^2)</f>
        <v>87.076415609180003</v>
      </c>
    </row>
    <row r="17" spans="1:62" ht="15.75" thickBot="1" x14ac:dyDescent="0.3">
      <c r="A17" s="13" t="s">
        <v>68</v>
      </c>
      <c r="B17" s="65">
        <f>AN17</f>
        <v>3365.4407741824971</v>
      </c>
      <c r="C17" s="74">
        <f>AN17/$AN$4</f>
        <v>0.10054828385957935</v>
      </c>
      <c r="D17" s="4" t="s">
        <v>8</v>
      </c>
      <c r="F17" s="6">
        <f>E$3+F16</f>
        <v>2.4746079463121822</v>
      </c>
      <c r="G17" s="6">
        <f>F17+G16</f>
        <v>5.584173238902979</v>
      </c>
      <c r="H17" s="6">
        <f t="shared" ref="H17:AF17" si="91">G17+H16</f>
        <v>9.4676209195330028</v>
      </c>
      <c r="I17" s="6">
        <f t="shared" si="91"/>
        <v>14.286036710746146</v>
      </c>
      <c r="J17" s="6">
        <f t="shared" si="91"/>
        <v>20.23280384446787</v>
      </c>
      <c r="K17" s="6">
        <f t="shared" si="91"/>
        <v>27.539549894824322</v>
      </c>
      <c r="L17" s="6">
        <f t="shared" si="91"/>
        <v>36.482958446106068</v>
      </c>
      <c r="M17" s="6">
        <f t="shared" si="91"/>
        <v>47.392466521923083</v>
      </c>
      <c r="N17" s="6">
        <f t="shared" si="91"/>
        <v>60.658811857894477</v>
      </c>
      <c r="O17" s="6">
        <f t="shared" si="91"/>
        <v>76.743305330402251</v>
      </c>
      <c r="P17" s="6">
        <f t="shared" si="91"/>
        <v>96.187572147705552</v>
      </c>
      <c r="Q17" s="6">
        <f t="shared" si="91"/>
        <v>119.62331816470466</v>
      </c>
      <c r="R17" s="6">
        <f t="shared" si="91"/>
        <v>147.78142198707295</v>
      </c>
      <c r="S17" s="6">
        <f t="shared" si="91"/>
        <v>181.49931886528381</v>
      </c>
      <c r="T17" s="6">
        <f t="shared" si="91"/>
        <v>221.72522548151602</v>
      </c>
      <c r="U17" s="6">
        <f t="shared" si="91"/>
        <v>269.51726743584032</v>
      </c>
      <c r="V17" s="6">
        <f t="shared" si="91"/>
        <v>326.0350518776828</v>
      </c>
      <c r="W17" s="6">
        <f t="shared" si="91"/>
        <v>392.52075584798826</v>
      </c>
      <c r="X17" s="6">
        <f t="shared" si="91"/>
        <v>470.26651304296706</v>
      </c>
      <c r="Y17" s="6">
        <f t="shared" si="91"/>
        <v>560.56498260758508</v>
      </c>
      <c r="Z17" s="6">
        <f t="shared" si="91"/>
        <v>664.64074191127702</v>
      </c>
      <c r="AA17" s="6">
        <f t="shared" si="91"/>
        <v>783.56185790967027</v>
      </c>
      <c r="AB17" s="49">
        <f t="shared" si="91"/>
        <v>918.13389783588241</v>
      </c>
      <c r="AC17" s="50">
        <f t="shared" si="91"/>
        <v>1068.7827744482518</v>
      </c>
      <c r="AD17" s="50">
        <f t="shared" si="91"/>
        <v>1235.4378222917396</v>
      </c>
      <c r="AE17" s="50">
        <f t="shared" si="91"/>
        <v>1417.4314378165541</v>
      </c>
      <c r="AF17" s="51">
        <f t="shared" si="91"/>
        <v>1613.4349546187259</v>
      </c>
      <c r="AG17" s="51">
        <f t="shared" ref="AG17" si="92">AF17+AG16</f>
        <v>1821.4502942466352</v>
      </c>
      <c r="AH17" s="51">
        <f t="shared" ref="AH17" si="93">AG17+AH16</f>
        <v>2042.4735531459528</v>
      </c>
      <c r="AI17" s="51">
        <f t="shared" ref="AI17" si="94">AH17+AI16</f>
        <v>2266.227601973148</v>
      </c>
      <c r="AJ17" s="51">
        <f t="shared" ref="AJ17" si="95">AI17+AJ16</f>
        <v>2492.8932300093179</v>
      </c>
      <c r="AK17" s="51">
        <f t="shared" ref="AK17" si="96">AJ17+AK16</f>
        <v>2719.0898719983479</v>
      </c>
      <c r="AL17" s="51">
        <f t="shared" ref="AL17" si="97">AK17+AL16</f>
        <v>2941.64936750979</v>
      </c>
      <c r="AM17" s="51">
        <f t="shared" ref="AM17" si="98">AL17+AM16</f>
        <v>3157.8252201808773</v>
      </c>
      <c r="AN17" s="70">
        <f t="shared" ref="AN17" si="99">AM17+AN16</f>
        <v>3365.4407741824971</v>
      </c>
      <c r="AO17" s="51">
        <f t="shared" ref="AO17" si="100">AN17+AO16</f>
        <v>3562.96189649998</v>
      </c>
      <c r="AP17" s="51">
        <f t="shared" ref="AP17" si="101">AO17+AP16</f>
        <v>3749.4955452240406</v>
      </c>
      <c r="AQ17" s="51">
        <f t="shared" ref="AQ17" si="102">AP17+AQ16</f>
        <v>3924.7283869984071</v>
      </c>
      <c r="AR17" s="51">
        <f t="shared" ref="AR17" si="103">AQ17+AR16</f>
        <v>4088.8265507207261</v>
      </c>
      <c r="AS17" s="51">
        <f t="shared" ref="AS17" si="104">AR17+AS16</f>
        <v>4242.3183686599059</v>
      </c>
      <c r="AT17" s="51">
        <f t="shared" ref="AT17" si="105">AS17+AT16</f>
        <v>4385.9782037898976</v>
      </c>
      <c r="AU17" s="51">
        <f t="shared" ref="AU17" si="106">AT17+AU16</f>
        <v>4520.7235770890638</v>
      </c>
      <c r="AV17" s="51">
        <f t="shared" ref="AV17" si="107">AU17+AV16</f>
        <v>4647.5318659567774</v>
      </c>
      <c r="AW17" s="51">
        <f t="shared" ref="AW17" si="108">AV17+AW16</f>
        <v>4767.3781008559408</v>
      </c>
      <c r="AX17" s="70">
        <f t="shared" ref="AX17" si="109">AW17+AX16</f>
        <v>4881.192273892415</v>
      </c>
      <c r="AY17" s="51">
        <f t="shared" ref="AY17" si="110">AX17+AY16</f>
        <v>4989.8329611130894</v>
      </c>
      <c r="AZ17" s="51">
        <f t="shared" ref="AZ17" si="111">AY17+AZ16</f>
        <v>5094.073562441692</v>
      </c>
      <c r="BA17" s="51">
        <f t="shared" ref="BA17" si="112">AZ17+BA16</f>
        <v>5194.5976549953411</v>
      </c>
      <c r="BB17" s="51">
        <f t="shared" ref="BB17" si="113">BA17+BB16</f>
        <v>5292.0004901590892</v>
      </c>
      <c r="BC17" s="51">
        <f t="shared" ref="BC17" si="114">BB17+BC16</f>
        <v>5386.7943062204249</v>
      </c>
      <c r="BD17" s="51">
        <f t="shared" ref="BD17" si="115">BC17+BD16</f>
        <v>5479.4157403434801</v>
      </c>
      <c r="BE17" s="51">
        <f t="shared" ref="BE17" si="116">BD17+BE16</f>
        <v>5570.2341426057901</v>
      </c>
      <c r="BF17" s="51">
        <f t="shared" ref="BF17" si="117">BE17+BF16</f>
        <v>5659.56000253823</v>
      </c>
      <c r="BG17" s="51">
        <f t="shared" ref="BG17" si="118">BF17+BG16</f>
        <v>5747.6530012888697</v>
      </c>
      <c r="BH17" s="70">
        <f t="shared" ref="BH17" si="119">BG17+BH16</f>
        <v>5834.7294168980497</v>
      </c>
    </row>
    <row r="18" spans="1:62" ht="15.75" thickBot="1" x14ac:dyDescent="0.3">
      <c r="A18" s="13" t="s">
        <v>69</v>
      </c>
      <c r="B18" s="17">
        <f>AX17</f>
        <v>4881.192273892415</v>
      </c>
      <c r="C18" s="73">
        <f>AX17/$AX$4</f>
        <v>0.1238363538180135</v>
      </c>
      <c r="D18" s="4" t="s">
        <v>9</v>
      </c>
      <c r="E18" s="5">
        <f>SUM(F18:AF18)</f>
        <v>10002674.197654504</v>
      </c>
      <c r="F18">
        <f>(F3-F17)^2</f>
        <v>6.0940251925956508</v>
      </c>
      <c r="G18">
        <f t="shared" ref="G18:AF18" si="120">(G3-G17)^2</f>
        <v>31.116016683213349</v>
      </c>
      <c r="H18">
        <f t="shared" si="120"/>
        <v>89.503348183105487</v>
      </c>
      <c r="I18">
        <f>(I3-I17)^2</f>
        <v>203.89088938683611</v>
      </c>
      <c r="J18">
        <f t="shared" si="120"/>
        <v>409.08314115489122</v>
      </c>
      <c r="K18">
        <f t="shared" si="120"/>
        <v>757.9862396112012</v>
      </c>
      <c r="L18">
        <f t="shared" si="120"/>
        <v>1330.4225936451642</v>
      </c>
      <c r="M18">
        <f t="shared" si="120"/>
        <v>2245.2876675672492</v>
      </c>
      <c r="N18">
        <f t="shared" si="120"/>
        <v>3678.3996783979974</v>
      </c>
      <c r="O18">
        <f t="shared" si="120"/>
        <v>5888.1536145393993</v>
      </c>
      <c r="P18">
        <f t="shared" si="120"/>
        <v>9250.1253842271053</v>
      </c>
      <c r="Q18">
        <f t="shared" si="120"/>
        <v>14307.585110007194</v>
      </c>
      <c r="R18">
        <f t="shared" si="120"/>
        <v>21833.733351485818</v>
      </c>
      <c r="S18">
        <f t="shared" si="120"/>
        <v>32932.202514343247</v>
      </c>
      <c r="T18">
        <f t="shared" si="120"/>
        <v>49148.329611849265</v>
      </c>
      <c r="U18">
        <f t="shared" si="120"/>
        <v>72617.458711152532</v>
      </c>
      <c r="V18">
        <f t="shared" si="120"/>
        <v>106253.86697672418</v>
      </c>
      <c r="W18">
        <f t="shared" si="120"/>
        <v>153989.34060723623</v>
      </c>
      <c r="X18">
        <f t="shared" si="120"/>
        <v>220942.78433182611</v>
      </c>
      <c r="Y18">
        <f t="shared" si="120"/>
        <v>314006.45093334827</v>
      </c>
      <c r="Z18">
        <f t="shared" si="120"/>
        <v>441412.03348829824</v>
      </c>
      <c r="AA18">
        <f t="shared" si="120"/>
        <v>612111.19110191916</v>
      </c>
      <c r="AB18" s="43">
        <f t="shared" si="120"/>
        <v>837082.60979439761</v>
      </c>
      <c r="AC18" s="44">
        <f t="shared" si="120"/>
        <v>1121096.5194801844</v>
      </c>
      <c r="AD18" s="44">
        <f t="shared" si="120"/>
        <v>1487429.5318348613</v>
      </c>
      <c r="AE18" s="44">
        <f t="shared" si="120"/>
        <v>1952269.9146648603</v>
      </c>
      <c r="AF18" s="45">
        <f t="shared" si="120"/>
        <v>2541350.5825434215</v>
      </c>
    </row>
    <row r="19" spans="1:62" ht="15.75" thickBot="1" x14ac:dyDescent="0.3">
      <c r="A19" s="13" t="s">
        <v>70</v>
      </c>
      <c r="B19" s="66">
        <f>BH17</f>
        <v>5834.7294168980497</v>
      </c>
      <c r="C19" s="75">
        <f>BH17/$BH$4</f>
        <v>0.12862577817522886</v>
      </c>
      <c r="D19" s="4" t="s">
        <v>10</v>
      </c>
      <c r="E19" s="5">
        <f>SUM(F19:AF19)</f>
        <v>10717.278158829871</v>
      </c>
      <c r="F19">
        <f>SQRT(F18)</f>
        <v>2.4686079463121824</v>
      </c>
      <c r="G19">
        <f t="shared" ref="G19:AF19" si="121">SQRT(G18)</f>
        <v>5.5781732389029788</v>
      </c>
      <c r="H19">
        <f t="shared" si="121"/>
        <v>9.4606209195330031</v>
      </c>
      <c r="I19">
        <f t="shared" si="121"/>
        <v>14.279036710746146</v>
      </c>
      <c r="J19">
        <f t="shared" si="121"/>
        <v>20.225803844467869</v>
      </c>
      <c r="K19">
        <f t="shared" si="121"/>
        <v>27.531549894824323</v>
      </c>
      <c r="L19">
        <f t="shared" si="121"/>
        <v>36.474958446106065</v>
      </c>
      <c r="M19">
        <f t="shared" si="121"/>
        <v>47.384466521923081</v>
      </c>
      <c r="N19">
        <f t="shared" si="121"/>
        <v>60.649811857894477</v>
      </c>
      <c r="O19">
        <f t="shared" si="121"/>
        <v>76.73430533040225</v>
      </c>
      <c r="P19">
        <f t="shared" si="121"/>
        <v>96.177572147705547</v>
      </c>
      <c r="Q19">
        <f t="shared" si="121"/>
        <v>119.61431816470466</v>
      </c>
      <c r="R19">
        <f t="shared" si="121"/>
        <v>147.76242198707294</v>
      </c>
      <c r="S19">
        <f t="shared" si="121"/>
        <v>181.47231886528382</v>
      </c>
      <c r="T19">
        <f t="shared" si="121"/>
        <v>221.69422548151601</v>
      </c>
      <c r="U19">
        <f t="shared" si="121"/>
        <v>269.47626743584033</v>
      </c>
      <c r="V19">
        <f t="shared" si="121"/>
        <v>325.96605187768279</v>
      </c>
      <c r="W19">
        <f t="shared" si="121"/>
        <v>392.41475584798826</v>
      </c>
      <c r="X19">
        <f t="shared" si="121"/>
        <v>470.04551304296706</v>
      </c>
      <c r="Y19">
        <f t="shared" si="121"/>
        <v>560.36278510742329</v>
      </c>
      <c r="Z19">
        <f t="shared" si="121"/>
        <v>664.38846580016593</v>
      </c>
      <c r="AA19">
        <f t="shared" si="121"/>
        <v>782.37535179855911</v>
      </c>
      <c r="AB19" s="43">
        <f t="shared" si="121"/>
        <v>914.92218783588237</v>
      </c>
      <c r="AC19" s="44">
        <f t="shared" si="121"/>
        <v>1058.8184544482517</v>
      </c>
      <c r="AD19" s="44">
        <f t="shared" si="121"/>
        <v>1219.6022022917396</v>
      </c>
      <c r="AE19" s="44">
        <f t="shared" si="121"/>
        <v>1397.2365278165541</v>
      </c>
      <c r="AF19" s="45">
        <f t="shared" si="121"/>
        <v>1594.1614041694215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122">G$3-F$3</f>
        <v>0</v>
      </c>
      <c r="H23" s="3">
        <f t="shared" si="122"/>
        <v>1E-3</v>
      </c>
      <c r="I23" s="3">
        <f t="shared" si="122"/>
        <v>0</v>
      </c>
      <c r="J23" s="3">
        <f t="shared" si="122"/>
        <v>0</v>
      </c>
      <c r="K23" s="3">
        <f t="shared" si="122"/>
        <v>1E-3</v>
      </c>
      <c r="L23" s="3">
        <f t="shared" si="122"/>
        <v>0</v>
      </c>
      <c r="M23" s="3">
        <f t="shared" si="122"/>
        <v>0</v>
      </c>
      <c r="N23" s="3">
        <f t="shared" si="122"/>
        <v>1.0000000000000009E-3</v>
      </c>
      <c r="O23" s="3">
        <f t="shared" si="122"/>
        <v>0</v>
      </c>
      <c r="P23" s="3">
        <f t="shared" si="122"/>
        <v>9.9999999999999915E-4</v>
      </c>
      <c r="Q23" s="3">
        <f t="shared" si="122"/>
        <v>-9.9999999999999915E-4</v>
      </c>
      <c r="R23" s="3">
        <f t="shared" si="122"/>
        <v>9.9999999999999985E-3</v>
      </c>
      <c r="S23" s="3">
        <f t="shared" si="122"/>
        <v>8.0000000000000002E-3</v>
      </c>
      <c r="T23" s="3">
        <f t="shared" si="122"/>
        <v>4.0000000000000001E-3</v>
      </c>
      <c r="U23" s="3">
        <f t="shared" si="122"/>
        <v>1.0000000000000002E-2</v>
      </c>
      <c r="V23" s="3">
        <f t="shared" si="122"/>
        <v>2.8000000000000004E-2</v>
      </c>
      <c r="W23" s="3">
        <f t="shared" si="122"/>
        <v>3.6999999999999991E-2</v>
      </c>
      <c r="X23" s="3">
        <f t="shared" si="122"/>
        <v>0.115</v>
      </c>
      <c r="Y23" s="3">
        <f t="shared" si="122"/>
        <v>-1.8802499838242309E-2</v>
      </c>
      <c r="Z23" s="3">
        <f t="shared" si="122"/>
        <v>5.0078610949352731E-2</v>
      </c>
      <c r="AA23" s="3">
        <f t="shared" si="122"/>
        <v>0.93422999999999745</v>
      </c>
      <c r="AB23" s="46">
        <f t="shared" si="122"/>
        <v>2.0252038888888921</v>
      </c>
      <c r="AC23" s="47">
        <f t="shared" si="122"/>
        <v>6.7526100000000007</v>
      </c>
      <c r="AD23" s="47">
        <f t="shared" si="122"/>
        <v>5.8712999999999997</v>
      </c>
      <c r="AE23" s="47">
        <f t="shared" si="122"/>
        <v>4.3592899999999997</v>
      </c>
      <c r="AF23" s="48">
        <f t="shared" si="122"/>
        <v>-0.92135955069556985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1.7944390163640576</v>
      </c>
      <c r="G24">
        <f>$A24*($C24/($C24+F5))*F$4+($B24-$A24)*(F$25)-($B24/(($C24/($C24+F5))*F$4)*(F$25^2))</f>
        <v>2.3839945418129367</v>
      </c>
      <c r="H24">
        <f t="shared" ref="H24:AF24" si="123">$A24*($C24/($C24+G5))*G$4+($B24-$A24)*(G$25)-($B24/(($C24/($C24+G5))*G$4)*(G$25^2))</f>
        <v>3.1167139459275339</v>
      </c>
      <c r="I24">
        <f t="shared" si="123"/>
        <v>4.0233228932977161</v>
      </c>
      <c r="J24">
        <f t="shared" si="123"/>
        <v>5.1404121279806958</v>
      </c>
      <c r="K24">
        <f t="shared" si="123"/>
        <v>6.5113062048646659</v>
      </c>
      <c r="L24">
        <f t="shared" si="123"/>
        <v>8.1869542544265101</v>
      </c>
      <c r="M24">
        <f t="shared" si="123"/>
        <v>10.226788242300294</v>
      </c>
      <c r="N24">
        <f t="shared" si="123"/>
        <v>12.699465587489474</v>
      </c>
      <c r="O24">
        <f t="shared" si="123"/>
        <v>15.683376050581323</v>
      </c>
      <c r="P24">
        <f t="shared" si="123"/>
        <v>19.266747244424671</v>
      </c>
      <c r="Q24">
        <f t="shared" si="123"/>
        <v>23.547130246969932</v>
      </c>
      <c r="R24">
        <f t="shared" si="123"/>
        <v>28.62999056850234</v>
      </c>
      <c r="S24">
        <f t="shared" si="123"/>
        <v>34.62607823619939</v>
      </c>
      <c r="T24">
        <f t="shared" si="123"/>
        <v>41.647217893668923</v>
      </c>
      <c r="U24">
        <f t="shared" si="123"/>
        <v>49.800166671906112</v>
      </c>
      <c r="V24">
        <f t="shared" si="123"/>
        <v>59.178262808157378</v>
      </c>
      <c r="W24">
        <f t="shared" si="123"/>
        <v>69.850765568808555</v>
      </c>
      <c r="X24">
        <f t="shared" si="123"/>
        <v>81.850099793264391</v>
      </c>
      <c r="Y24">
        <f t="shared" si="123"/>
        <v>95.157685249708464</v>
      </c>
      <c r="Z24">
        <f t="shared" si="123"/>
        <v>109.68963758803929</v>
      </c>
      <c r="AA24">
        <f t="shared" si="123"/>
        <v>125.2843028559286</v>
      </c>
      <c r="AB24" s="43">
        <f t="shared" si="123"/>
        <v>141.69418435802191</v>
      </c>
      <c r="AC24" s="44">
        <f t="shared" si="123"/>
        <v>158.58511643820702</v>
      </c>
      <c r="AD24" s="44">
        <f t="shared" si="123"/>
        <v>175.54527376060975</v>
      </c>
      <c r="AE24" s="44">
        <f t="shared" si="123"/>
        <v>192.10556459386981</v>
      </c>
      <c r="AF24" s="45">
        <f t="shared" si="123"/>
        <v>207.77110390656927</v>
      </c>
      <c r="AG24" s="45">
        <f t="shared" ref="AG24" si="124">$A24*($C24/($C24+AF5))*AF$4+($B24-$A24)*(AF$25)-($B24/(($C24/($C24+AF5))*AF$4)*(AF$25^2))</f>
        <v>222.06104940763385</v>
      </c>
      <c r="AH24" s="45">
        <f t="shared" ref="AH24" si="125">$A24*($C24/($C24+AG5))*AG$4+($B24-$A24)*(AG$25)-($B24/(($C24/($C24+AG5))*AG$4)*(AG$25^2))</f>
        <v>238.98844070554242</v>
      </c>
      <c r="AI24" s="45">
        <f t="shared" ref="AI24" si="126">$A24*($C24/($C24+AH5))*AH$4+($B24-$A24)*(AH$25)-($B24/(($C24/($C24+AH5))*AH$4)*(AH$25^2))</f>
        <v>244.86941743164076</v>
      </c>
      <c r="AJ24" s="45">
        <f t="shared" ref="AJ24" si="127">$A24*($C24/($C24+AI5))*AI$4+($B24-$A24)*(AI$25)-($B24/(($C24/($C24+AI5))*AI$4)*(AI$25^2))</f>
        <v>252.8370230888778</v>
      </c>
      <c r="AK24" s="45">
        <f t="shared" ref="AK24" si="128">$A24*($C24/($C24+AJ5))*AJ$4+($B24-$A24)*(AJ$25)-($B24/(($C24/($C24+AJ5))*AJ$4)*(AJ$25^2))</f>
        <v>258.42364904031825</v>
      </c>
      <c r="AL24" s="45">
        <f t="shared" ref="AL24" si="129">$A24*($C24/($C24+AK5))*AK$4+($B24-$A24)*(AK$25)-($B24/(($C24/($C24+AK5))*AK$4)*(AK$25^2))</f>
        <v>261.7082218643132</v>
      </c>
      <c r="AM24" s="45">
        <f t="shared" ref="AM24" si="130">$A24*($C24/($C24+AL5))*AL$4+($B24-$A24)*(AL$25)-($B24/(($C24/($C24+AL5))*AL$4)*(AL$25^2))</f>
        <v>262.88551387047505</v>
      </c>
      <c r="AN24" s="69">
        <f t="shared" ref="AN24" si="131">$A24*($C24/($C24+AM5))*AM$4+($B24-$A24)*(AM$25)-($B24/(($C24/($C24+AM5))*AM$4)*(AM$25^2))</f>
        <v>262.23527145386606</v>
      </c>
      <c r="AO24" s="45">
        <f t="shared" ref="AO24" si="132">$A24*($C24/($C24+AN5))*AN$4+($B24-$A24)*(AN$25)-($B24/(($C24/($C24+AN5))*AN$4)*(AN$25^2))</f>
        <v>260.08644213301557</v>
      </c>
      <c r="AP24" s="45">
        <f t="shared" ref="AP24" si="133">$A24*($C24/($C24+AO5))*AO$4+($B24-$A24)*(AO$25)-($B24/(($C24/($C24+AO5))*AO$4)*(AO$25^2))</f>
        <v>256.78255071651859</v>
      </c>
      <c r="AQ24" s="45">
        <f t="shared" ref="AQ24" si="134">$A24*($C24/($C24+AP5))*AP$4+($B24-$A24)*(AP$25)-($B24/(($C24/($C24+AP5))*AP$4)*(AP$25^2))</f>
        <v>252.65281239499006</v>
      </c>
      <c r="AR24" s="45">
        <f t="shared" ref="AR24" si="135">$A24*($C24/($C24+AQ5))*AQ$4+($B24-$A24)*(AQ$25)-($B24/(($C24/($C24+AQ5))*AQ$4)*(AQ$25^2))</f>
        <v>247.99147460521226</v>
      </c>
      <c r="AS24" s="45">
        <f t="shared" ref="AS24" si="136">$A24*($C24/($C24+AR5))*AR$4+($B24-$A24)*(AR$25)-($B24/(($C24/($C24+AR5))*AR$4)*(AR$25^2))</f>
        <v>243.04584902683825</v>
      </c>
      <c r="AT24" s="45">
        <f t="shared" ref="AT24" si="137">$A24*($C24/($C24+AS5))*AS$4+($B24-$A24)*(AS$25)-($B24/(($C24/($C24+AS5))*AS$4)*(AS$25^2))</f>
        <v>238.01199572473138</v>
      </c>
      <c r="AU24" s="45">
        <f t="shared" ref="AU24" si="138">$A24*($C24/($C24+AT5))*AT$4+($B24-$A24)*(AT$25)-($B24/(($C24/($C24+AT5))*AT$4)*(AT$25^2))</f>
        <v>233.03621422482297</v>
      </c>
      <c r="AV24" s="45">
        <f t="shared" ref="AV24" si="139">$A24*($C24/($C24+AU5))*AU$4+($B24-$A24)*(AU$25)-($B24/(($C24/($C24+AU5))*AU$4)*(AU$25^2))</f>
        <v>228.22030222033322</v>
      </c>
      <c r="AW24" s="45">
        <f t="shared" ref="AW24" si="140">$A24*($C24/($C24+AV5))*AV$4+($B24-$A24)*(AV$25)-($B24/(($C24/($C24+AV5))*AV$4)*(AV$25^2))</f>
        <v>223.62876300002631</v>
      </c>
      <c r="AX24" s="69">
        <f t="shared" ref="AX24" si="141">$A24*($C24/($C24+AW5))*AW$4+($B24-$A24)*(AW$25)-($B24/(($C24/($C24+AW5))*AW$4)*(AW$25^2))</f>
        <v>219.29656579468633</v>
      </c>
      <c r="AY24" s="45">
        <f t="shared" ref="AY24" si="142">$A24*($C24/($C24+AX5))*AX$4+($B24-$A24)*(AX$25)-($B24/(($C24/($C24+AX5))*AX$4)*(AX$25^2))</f>
        <v>215.23652556495495</v>
      </c>
      <c r="AZ24" s="45">
        <f t="shared" ref="AZ24" si="143">$A24*($C24/($C24+AY5))*AY$4+($B24-$A24)*(AY$25)-($B24/(($C24/($C24+AY5))*AY$4)*(AY$25^2))</f>
        <v>211.44577292535405</v>
      </c>
      <c r="BA24" s="45">
        <f t="shared" ref="BA24" si="144">$A24*($C24/($C24+AZ5))*AZ$4+($B24-$A24)*(AZ$25)-($B24/(($C24/($C24+AZ5))*AZ$4)*(AZ$25^2))</f>
        <v>207.91109044462974</v>
      </c>
      <c r="BB24" s="45">
        <f t="shared" ref="BB24" si="145">$A24*($C24/($C24+BA5))*BA$4+($B24-$A24)*(BA$25)-($B24/(($C24/($C24+BA5))*BA$4)*(BA$25^2))</f>
        <v>204.61309567255898</v>
      </c>
      <c r="BC24" s="45">
        <f t="shared" ref="BC24" si="146">$A24*($C24/($C24+BB5))*BB$4+($B24-$A24)*(BB$25)-($B24/(($C24/($C24+BB5))*BB$4)*(BB$25^2))</f>
        <v>201.5293703609816</v>
      </c>
      <c r="BD24" s="45">
        <f t="shared" ref="BD24" si="147">$A24*($C24/($C24+BC5))*BC$4+($B24-$A24)*(BC$25)-($B24/(($C24/($C24+BC5))*BC$4)*(BC$25^2))</f>
        <v>198.63669207640942</v>
      </c>
      <c r="BE24" s="45">
        <f t="shared" ref="BE24" si="148">$A24*($C24/($C24+BD5))*BD$4+($B24-$A24)*(BD$25)-($B24/(($C24/($C24+BD5))*BD$4)*(BD$25^2))</f>
        <v>195.91254010227976</v>
      </c>
      <c r="BF24" s="45">
        <f t="shared" ref="BF24" si="149">$A24*($C24/($C24+BE5))*BE$4+($B24-$A24)*(BE$25)-($B24/(($C24/($C24+BE5))*BE$4)*(BE$25^2))</f>
        <v>193.33603917881169</v>
      </c>
      <c r="BG24" s="45">
        <f t="shared" ref="BG24" si="150">$A24*($C24/($C24+BF5))*BF$4+($B24-$A24)*(BF$25)-($B24/(($C24/($C24+BF5))*BF$4)*(BF$25^2))</f>
        <v>190.88848425224955</v>
      </c>
      <c r="BH24" s="69">
        <f t="shared" ref="BH24" si="151">$A24*($C24/($C24+BG5))*BG$4+($B24-$A24)*(BG$25)-($B24/(($C24/($C24+BG5))*BG$4)*(BG$25^2))</f>
        <v>188.5535647410436</v>
      </c>
    </row>
    <row r="25" spans="1:62" ht="15.75" thickBot="1" x14ac:dyDescent="0.3">
      <c r="A25" s="13" t="s">
        <v>68</v>
      </c>
      <c r="B25" s="65">
        <f>AN25</f>
        <v>3688.0096875105678</v>
      </c>
      <c r="C25" s="74">
        <f>AN25/$AN$4</f>
        <v>0.11018558037966605</v>
      </c>
      <c r="D25" s="4" t="s">
        <v>8</v>
      </c>
      <c r="F25" s="6">
        <f>E$3+F24</f>
        <v>1.7994390163640575</v>
      </c>
      <c r="G25" s="6">
        <f>F$25+G24</f>
        <v>4.1834335581769944</v>
      </c>
      <c r="H25" s="6">
        <f t="shared" ref="H25:BH25" si="152">G$25+H24</f>
        <v>7.3001475041045278</v>
      </c>
      <c r="I25" s="6">
        <f t="shared" si="152"/>
        <v>11.323470397402243</v>
      </c>
      <c r="J25" s="6">
        <f t="shared" si="152"/>
        <v>16.463882525382939</v>
      </c>
      <c r="K25" s="6">
        <f t="shared" si="152"/>
        <v>22.975188730247606</v>
      </c>
      <c r="L25" s="6">
        <f t="shared" si="152"/>
        <v>31.162142984674116</v>
      </c>
      <c r="M25" s="6">
        <f t="shared" si="152"/>
        <v>41.388931226974407</v>
      </c>
      <c r="N25" s="6">
        <f t="shared" si="152"/>
        <v>54.088396814463877</v>
      </c>
      <c r="O25" s="6">
        <f t="shared" si="152"/>
        <v>69.771772865045193</v>
      </c>
      <c r="P25" s="6">
        <f t="shared" si="152"/>
        <v>89.038520109469857</v>
      </c>
      <c r="Q25" s="6">
        <f t="shared" si="152"/>
        <v>112.58565035643979</v>
      </c>
      <c r="R25" s="6">
        <f t="shared" si="152"/>
        <v>141.21564092494214</v>
      </c>
      <c r="S25" s="6">
        <f t="shared" si="152"/>
        <v>175.84171916114153</v>
      </c>
      <c r="T25" s="6">
        <f t="shared" si="152"/>
        <v>217.48893705481044</v>
      </c>
      <c r="U25" s="6">
        <f t="shared" si="152"/>
        <v>267.28910372671658</v>
      </c>
      <c r="V25" s="6">
        <f t="shared" si="152"/>
        <v>326.46736653487397</v>
      </c>
      <c r="W25" s="6">
        <f t="shared" si="152"/>
        <v>396.3181321036825</v>
      </c>
      <c r="X25" s="6">
        <f t="shared" si="152"/>
        <v>478.16823189694691</v>
      </c>
      <c r="Y25" s="6">
        <f t="shared" si="152"/>
        <v>573.32591714665534</v>
      </c>
      <c r="Z25" s="6">
        <f t="shared" si="152"/>
        <v>683.01555473469466</v>
      </c>
      <c r="AA25" s="6">
        <f t="shared" si="152"/>
        <v>808.29985759062322</v>
      </c>
      <c r="AB25" s="6">
        <f t="shared" si="152"/>
        <v>949.99404194864519</v>
      </c>
      <c r="AC25" s="6">
        <f t="shared" si="152"/>
        <v>1108.5791583868522</v>
      </c>
      <c r="AD25" s="6">
        <f t="shared" si="152"/>
        <v>1284.1244321474619</v>
      </c>
      <c r="AE25" s="6">
        <f t="shared" si="152"/>
        <v>1476.2299967413317</v>
      </c>
      <c r="AF25" s="6">
        <f t="shared" si="152"/>
        <v>1684.001100647901</v>
      </c>
      <c r="AG25" s="6">
        <f t="shared" si="152"/>
        <v>1906.0621500555349</v>
      </c>
      <c r="AH25" s="6">
        <f t="shared" si="152"/>
        <v>2145.0505907610773</v>
      </c>
      <c r="AI25" s="6">
        <f t="shared" si="152"/>
        <v>2389.9200081927179</v>
      </c>
      <c r="AJ25" s="6">
        <f t="shared" si="152"/>
        <v>2642.7570312815956</v>
      </c>
      <c r="AK25" s="6">
        <f t="shared" si="152"/>
        <v>2901.1806803219138</v>
      </c>
      <c r="AL25" s="6">
        <f t="shared" si="152"/>
        <v>3162.8889021862269</v>
      </c>
      <c r="AM25" s="6">
        <f t="shared" si="152"/>
        <v>3425.7744160567017</v>
      </c>
      <c r="AN25" s="71">
        <f t="shared" si="152"/>
        <v>3688.0096875105678</v>
      </c>
      <c r="AO25" s="6">
        <f t="shared" si="152"/>
        <v>3948.0961296435835</v>
      </c>
      <c r="AP25" s="6">
        <f t="shared" si="152"/>
        <v>4204.8786803601024</v>
      </c>
      <c r="AQ25" s="6">
        <f t="shared" si="152"/>
        <v>4457.5314927550926</v>
      </c>
      <c r="AR25" s="6">
        <f t="shared" si="152"/>
        <v>4705.5229673603044</v>
      </c>
      <c r="AS25" s="6">
        <f t="shared" si="152"/>
        <v>4948.5688163871428</v>
      </c>
      <c r="AT25" s="6">
        <f t="shared" si="152"/>
        <v>5186.5808121118744</v>
      </c>
      <c r="AU25" s="6">
        <f t="shared" si="152"/>
        <v>5419.6170263366976</v>
      </c>
      <c r="AV25" s="6">
        <f t="shared" si="152"/>
        <v>5647.8373285570306</v>
      </c>
      <c r="AW25" s="6">
        <f t="shared" si="152"/>
        <v>5871.4660915570566</v>
      </c>
      <c r="AX25" s="71">
        <f t="shared" si="152"/>
        <v>6090.7626573517427</v>
      </c>
      <c r="AY25" s="6">
        <f t="shared" si="152"/>
        <v>6305.9991829166975</v>
      </c>
      <c r="AZ25" s="6">
        <f t="shared" si="152"/>
        <v>6517.4449558420511</v>
      </c>
      <c r="BA25" s="6">
        <f t="shared" si="152"/>
        <v>6725.3560462866808</v>
      </c>
      <c r="BB25" s="6">
        <f t="shared" si="152"/>
        <v>6929.96914195924</v>
      </c>
      <c r="BC25" s="6">
        <f t="shared" si="152"/>
        <v>7131.4985123202214</v>
      </c>
      <c r="BD25" s="6">
        <f t="shared" si="152"/>
        <v>7330.1352043966308</v>
      </c>
      <c r="BE25" s="6">
        <f t="shared" si="152"/>
        <v>7526.0477444989101</v>
      </c>
      <c r="BF25" s="6">
        <f>BE$25+BF24</f>
        <v>7719.383783677722</v>
      </c>
      <c r="BG25" s="6">
        <f t="shared" si="152"/>
        <v>7910.2722679299713</v>
      </c>
      <c r="BH25" s="71">
        <f t="shared" si="152"/>
        <v>8098.8258326710147</v>
      </c>
    </row>
    <row r="26" spans="1:62" ht="15.75" thickBot="1" x14ac:dyDescent="0.3">
      <c r="A26" s="13" t="s">
        <v>69</v>
      </c>
      <c r="B26" s="17">
        <f>AX25</f>
        <v>6090.7626573517427</v>
      </c>
      <c r="C26" s="73">
        <f>AX25/$AX$4</f>
        <v>0.15452327979202626</v>
      </c>
      <c r="D26" s="4" t="s">
        <v>9</v>
      </c>
      <c r="E26" s="5">
        <f>SUM(F26:AF26)</f>
        <v>10742916.825184051</v>
      </c>
      <c r="F26">
        <f>(F3-F25)^2</f>
        <v>3.2164235054168779</v>
      </c>
      <c r="G26">
        <f t="shared" ref="G26:AF26" si="153">(G3-G25)^2</f>
        <v>17.450951132983302</v>
      </c>
      <c r="H26">
        <f t="shared" si="153"/>
        <v>53.190000516626107</v>
      </c>
      <c r="I26">
        <f t="shared" si="153"/>
        <v>128.06250225528129</v>
      </c>
      <c r="J26">
        <f t="shared" si="153"/>
        <v>270.82898245425429</v>
      </c>
      <c r="K26">
        <f t="shared" si="153"/>
        <v>527.49175817081266</v>
      </c>
      <c r="L26">
        <f t="shared" si="153"/>
        <v>970.58062510951947</v>
      </c>
      <c r="M26">
        <f t="shared" si="153"/>
        <v>1712.3814692115855</v>
      </c>
      <c r="N26">
        <f t="shared" si="153"/>
        <v>2924.5811598162459</v>
      </c>
      <c r="O26">
        <f t="shared" si="153"/>
        <v>4866.8444778198855</v>
      </c>
      <c r="P26">
        <f t="shared" si="153"/>
        <v>7926.0773928822782</v>
      </c>
      <c r="Q26">
        <f t="shared" si="153"/>
        <v>12673.502205476094</v>
      </c>
      <c r="R26">
        <f t="shared" si="153"/>
        <v>19936.491408487043</v>
      </c>
      <c r="S26">
        <f t="shared" si="153"/>
        <v>30910.815473711071</v>
      </c>
      <c r="T26">
        <f t="shared" si="153"/>
        <v>47287.954388133898</v>
      </c>
      <c r="U26">
        <f t="shared" si="153"/>
        <v>71421.548945525865</v>
      </c>
      <c r="V26">
        <f t="shared" si="153"/>
        <v>106535.89367663393</v>
      </c>
      <c r="W26">
        <f t="shared" si="153"/>
        <v>156984.05362614596</v>
      </c>
      <c r="X26">
        <f t="shared" si="153"/>
        <v>228433.55647795394</v>
      </c>
      <c r="Y26">
        <f t="shared" si="153"/>
        <v>328470.79802143254</v>
      </c>
      <c r="Z26">
        <f t="shared" si="153"/>
        <v>466165.69463682524</v>
      </c>
      <c r="AA26">
        <f t="shared" si="153"/>
        <v>651431.96213649039</v>
      </c>
      <c r="AB26" s="43">
        <f t="shared" si="153"/>
        <v>896396.78409011452</v>
      </c>
      <c r="AC26" s="44">
        <f t="shared" si="153"/>
        <v>1206954.5631237694</v>
      </c>
      <c r="AD26" s="44">
        <f t="shared" si="153"/>
        <v>1608556.5110184196</v>
      </c>
      <c r="AE26" s="44">
        <f t="shared" si="153"/>
        <v>2120038.1738218372</v>
      </c>
      <c r="AF26" s="45">
        <f t="shared" si="153"/>
        <v>2771317.816390221</v>
      </c>
    </row>
    <row r="27" spans="1:62" ht="15.75" thickBot="1" x14ac:dyDescent="0.3">
      <c r="A27" s="13" t="s">
        <v>70</v>
      </c>
      <c r="B27" s="66">
        <f>BH25</f>
        <v>8098.8258326710147</v>
      </c>
      <c r="C27" s="75">
        <f>BH25/$BH$4</f>
        <v>0.17853746088310801</v>
      </c>
      <c r="D27" s="4" t="s">
        <v>10</v>
      </c>
      <c r="E27" s="5">
        <f>SUM(F27:AF27)</f>
        <v>10961.711076664336</v>
      </c>
      <c r="F27">
        <f>SQRT(F26)</f>
        <v>1.7934390163640574</v>
      </c>
      <c r="G27">
        <f t="shared" ref="G27:AF27" si="154">SQRT(G26)</f>
        <v>4.1774335581769941</v>
      </c>
      <c r="H27">
        <f t="shared" si="154"/>
        <v>7.2931475041045282</v>
      </c>
      <c r="I27">
        <f t="shared" si="154"/>
        <v>11.316470397402243</v>
      </c>
      <c r="J27">
        <f t="shared" si="154"/>
        <v>16.456882525382937</v>
      </c>
      <c r="K27">
        <f t="shared" si="154"/>
        <v>22.967188730247607</v>
      </c>
      <c r="L27">
        <f t="shared" si="154"/>
        <v>31.154142984674117</v>
      </c>
      <c r="M27">
        <f t="shared" si="154"/>
        <v>41.380931226974404</v>
      </c>
      <c r="N27">
        <f t="shared" si="154"/>
        <v>54.079396814463877</v>
      </c>
      <c r="O27">
        <f t="shared" si="154"/>
        <v>69.762772865045193</v>
      </c>
      <c r="P27">
        <f t="shared" si="154"/>
        <v>89.028520109469852</v>
      </c>
      <c r="Q27">
        <f t="shared" si="154"/>
        <v>112.57665035643979</v>
      </c>
      <c r="R27">
        <f t="shared" si="154"/>
        <v>141.19664092494213</v>
      </c>
      <c r="S27">
        <f t="shared" si="154"/>
        <v>175.81471916114154</v>
      </c>
      <c r="T27">
        <f t="shared" si="154"/>
        <v>217.45793705481043</v>
      </c>
      <c r="U27">
        <f t="shared" si="154"/>
        <v>267.24810372671658</v>
      </c>
      <c r="V27">
        <f t="shared" si="154"/>
        <v>326.39836653487396</v>
      </c>
      <c r="W27">
        <f t="shared" si="154"/>
        <v>396.21213210368251</v>
      </c>
      <c r="X27">
        <f t="shared" si="154"/>
        <v>477.9472318969469</v>
      </c>
      <c r="Y27">
        <f t="shared" si="154"/>
        <v>573.12371964649356</v>
      </c>
      <c r="Z27">
        <f t="shared" si="154"/>
        <v>682.76327862358357</v>
      </c>
      <c r="AA27">
        <f t="shared" si="154"/>
        <v>807.11335147951206</v>
      </c>
      <c r="AB27" s="43">
        <f t="shared" si="154"/>
        <v>946.78233194864515</v>
      </c>
      <c r="AC27" s="44">
        <f t="shared" si="154"/>
        <v>1098.6148383868522</v>
      </c>
      <c r="AD27" s="44">
        <f t="shared" si="154"/>
        <v>1268.2888121474618</v>
      </c>
      <c r="AE27" s="44">
        <f t="shared" si="154"/>
        <v>1456.0350867413317</v>
      </c>
      <c r="AF27" s="45">
        <f t="shared" si="154"/>
        <v>1664.7275501985966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6.7860351927823146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3253.5703562868089</v>
      </c>
      <c r="C34" s="74">
        <f>AN34/$AN$4</f>
        <v>9.7205964297649813E-2</v>
      </c>
      <c r="D34" s="4" t="s">
        <v>8</v>
      </c>
      <c r="F34" s="12">
        <f>$E$3+$C33*(1/(1+EXP(-$A33*(F32-$B33))))</f>
        <v>19.514506166421224</v>
      </c>
      <c r="G34" s="12">
        <f t="shared" ref="G34:BH34" si="156">$E$3+$C33*(1/(1+EXP(-$A33*(G32-$B33))))</f>
        <v>24.012081377300738</v>
      </c>
      <c r="H34" s="12">
        <f t="shared" si="156"/>
        <v>29.538336216517756</v>
      </c>
      <c r="I34" s="12">
        <f t="shared" si="156"/>
        <v>36.32437140930007</v>
      </c>
      <c r="J34" s="12">
        <f t="shared" si="156"/>
        <v>44.651075421532603</v>
      </c>
      <c r="K34" s="12">
        <f t="shared" si="156"/>
        <v>54.858765907453396</v>
      </c>
      <c r="L34" s="12">
        <f t="shared" si="156"/>
        <v>67.358140922669321</v>
      </c>
      <c r="M34" s="12">
        <f t="shared" si="156"/>
        <v>82.642414853771029</v>
      </c>
      <c r="N34" s="12">
        <f t="shared" si="156"/>
        <v>101.30030419369515</v>
      </c>
      <c r="O34" s="12">
        <f t="shared" si="156"/>
        <v>124.02920816369672</v>
      </c>
      <c r="P34" s="12">
        <f t="shared" si="156"/>
        <v>151.64746443189301</v>
      </c>
      <c r="Q34" s="12">
        <f t="shared" si="156"/>
        <v>185.10391889597338</v>
      </c>
      <c r="R34" s="12">
        <f t="shared" si="156"/>
        <v>225.4822144413468</v>
      </c>
      <c r="S34" s="12">
        <f t="shared" si="156"/>
        <v>273.99620009610595</v>
      </c>
      <c r="T34" s="12">
        <f t="shared" si="156"/>
        <v>331.97178964609685</v>
      </c>
      <c r="U34" s="12">
        <f t="shared" si="156"/>
        <v>400.80968598866332</v>
      </c>
      <c r="V34" s="12">
        <f t="shared" si="156"/>
        <v>481.92304363028518</v>
      </c>
      <c r="W34" s="12">
        <f t="shared" si="156"/>
        <v>576.64498301519689</v>
      </c>
      <c r="X34" s="12">
        <f t="shared" si="156"/>
        <v>686.10366341125689</v>
      </c>
      <c r="Y34" s="12">
        <f t="shared" si="156"/>
        <v>811.06806742874232</v>
      </c>
      <c r="Z34" s="12">
        <f t="shared" si="156"/>
        <v>951.77595266232447</v>
      </c>
      <c r="AA34" s="12">
        <f t="shared" si="156"/>
        <v>1107.7656789256239</v>
      </c>
      <c r="AB34" s="52">
        <f t="shared" si="156"/>
        <v>1277.7432802717647</v>
      </c>
      <c r="AC34" s="53">
        <f t="shared" si="156"/>
        <v>1459.5210959303397</v>
      </c>
      <c r="AD34" s="53">
        <f t="shared" si="156"/>
        <v>1650.0599862419554</v>
      </c>
      <c r="AE34" s="53">
        <f t="shared" si="156"/>
        <v>1845.6310986770213</v>
      </c>
      <c r="AF34" s="54">
        <f t="shared" si="156"/>
        <v>2042.0873142956568</v>
      </c>
      <c r="AG34" s="54">
        <f>$E$3+$C33*(1/(1+EXP(-$A33*(AG32-$B33))))</f>
        <v>2235.2062810986508</v>
      </c>
      <c r="AH34" s="54">
        <f t="shared" si="156"/>
        <v>2421.046709165948</v>
      </c>
      <c r="AI34" s="54">
        <f t="shared" si="156"/>
        <v>2596.2557166374327</v>
      </c>
      <c r="AJ34" s="54">
        <f t="shared" si="156"/>
        <v>2758.279148806183</v>
      </c>
      <c r="AK34" s="54">
        <f t="shared" si="156"/>
        <v>2905.4529612292504</v>
      </c>
      <c r="AL34" s="54">
        <f t="shared" si="156"/>
        <v>3036.981749315355</v>
      </c>
      <c r="AM34" s="54">
        <f t="shared" si="156"/>
        <v>3152.8312027000252</v>
      </c>
      <c r="AN34" s="69">
        <f t="shared" si="156"/>
        <v>3253.5703562868089</v>
      </c>
      <c r="AO34" s="54">
        <f t="shared" si="156"/>
        <v>3340.1979112814347</v>
      </c>
      <c r="AP34" s="54">
        <f t="shared" si="156"/>
        <v>3413.9786374830387</v>
      </c>
      <c r="AQ34" s="54">
        <f t="shared" si="156"/>
        <v>3476.3054505400864</v>
      </c>
      <c r="AR34" s="54">
        <f t="shared" si="156"/>
        <v>3528.5934475948338</v>
      </c>
      <c r="AS34" s="54">
        <f t="shared" si="156"/>
        <v>3572.2055247583207</v>
      </c>
      <c r="AT34" s="54">
        <f t="shared" si="156"/>
        <v>3608.4053707766434</v>
      </c>
      <c r="AU34" s="54">
        <f t="shared" si="156"/>
        <v>3638.3320736608143</v>
      </c>
      <c r="AV34" s="54">
        <f t="shared" si="156"/>
        <v>3662.990513492045</v>
      </c>
      <c r="AW34" s="54">
        <f t="shared" si="156"/>
        <v>3683.2524520607612</v>
      </c>
      <c r="AX34" s="69">
        <f t="shared" si="156"/>
        <v>3699.8642729323747</v>
      </c>
      <c r="AY34" s="54">
        <f t="shared" si="156"/>
        <v>3713.45837600102</v>
      </c>
      <c r="AZ34" s="54">
        <f t="shared" si="156"/>
        <v>3724.5661414641891</v>
      </c>
      <c r="BA34" s="54">
        <f t="shared" si="156"/>
        <v>3733.631099332667</v>
      </c>
      <c r="BB34" s="54">
        <f t="shared" si="156"/>
        <v>3741.0214754831491</v>
      </c>
      <c r="BC34" s="54">
        <f t="shared" si="156"/>
        <v>3747.0416613863599</v>
      </c>
      <c r="BD34" s="54">
        <f t="shared" si="156"/>
        <v>3751.9424063987576</v>
      </c>
      <c r="BE34" s="54">
        <f t="shared" si="156"/>
        <v>3755.929691414553</v>
      </c>
      <c r="BF34" s="54">
        <f t="shared" si="156"/>
        <v>3759.172337833128</v>
      </c>
      <c r="BG34" s="54">
        <f t="shared" si="156"/>
        <v>3761.8084571364338</v>
      </c>
      <c r="BH34" s="69">
        <f t="shared" si="156"/>
        <v>3763.9508692354366</v>
      </c>
    </row>
    <row r="35" spans="1:60" ht="15.75" thickBot="1" x14ac:dyDescent="0.3">
      <c r="A35" s="13" t="s">
        <v>69</v>
      </c>
      <c r="B35" s="17">
        <f>AX34</f>
        <v>3699.8642729323747</v>
      </c>
      <c r="C35" s="73">
        <f>AX34/$AX$4</f>
        <v>9.3865940014716043E-2</v>
      </c>
      <c r="D35" s="4" t="s">
        <v>9</v>
      </c>
      <c r="E35" s="5">
        <f>SUM(F35:AF35)</f>
        <v>18141863.543806732</v>
      </c>
      <c r="F35" s="3">
        <f>(F34-F$3)^2</f>
        <v>380.58181284529491</v>
      </c>
      <c r="G35" s="3">
        <f t="shared" ref="G35:AF35" si="157">(G34-G$3)^2</f>
        <v>576.29194309358536</v>
      </c>
      <c r="H35" s="3">
        <f t="shared" si="157"/>
        <v>872.09981873301319</v>
      </c>
      <c r="I35" s="3">
        <f t="shared" si="157"/>
        <v>1318.9514660810464</v>
      </c>
      <c r="J35" s="3">
        <f t="shared" si="157"/>
        <v>1993.0934702434918</v>
      </c>
      <c r="K35" s="3">
        <f t="shared" si="157"/>
        <v>3008.6065206342514</v>
      </c>
      <c r="L35" s="3">
        <f t="shared" si="157"/>
        <v>4536.0414823034171</v>
      </c>
      <c r="M35" s="3">
        <f t="shared" si="157"/>
        <v>6828.4465182251352</v>
      </c>
      <c r="N35" s="3">
        <f t="shared" si="157"/>
        <v>10259.928305259686</v>
      </c>
      <c r="O35" s="3">
        <f t="shared" si="157"/>
        <v>15381.012032966668</v>
      </c>
      <c r="P35" s="3">
        <f t="shared" si="157"/>
        <v>22993.920619333621</v>
      </c>
      <c r="Q35" s="3">
        <f t="shared" si="157"/>
        <v>34260.129001106965</v>
      </c>
      <c r="R35" s="3">
        <f t="shared" si="157"/>
        <v>50833.661066224726</v>
      </c>
      <c r="S35" s="3">
        <f t="shared" si="157"/>
        <v>75059.122601300143</v>
      </c>
      <c r="T35" s="3">
        <f t="shared" si="157"/>
        <v>110184.68783087432</v>
      </c>
      <c r="U35" s="3">
        <f t="shared" si="157"/>
        <v>160615.53966907982</v>
      </c>
      <c r="V35" s="3">
        <f t="shared" si="157"/>
        <v>232183.31936285677</v>
      </c>
      <c r="W35" s="3">
        <f t="shared" si="157"/>
        <v>332397.1989361975</v>
      </c>
      <c r="X35" s="3">
        <f t="shared" si="157"/>
        <v>470435.02796811948</v>
      </c>
      <c r="Y35" s="3">
        <f t="shared" si="157"/>
        <v>657503.45901503367</v>
      </c>
      <c r="Z35" s="3">
        <f t="shared" si="157"/>
        <v>905397.30703753815</v>
      </c>
      <c r="AA35" s="3">
        <f t="shared" si="157"/>
        <v>1224517.4657068513</v>
      </c>
      <c r="AB35" s="46">
        <f t="shared" si="157"/>
        <v>1624430.7236194101</v>
      </c>
      <c r="AC35" s="47">
        <f t="shared" si="157"/>
        <v>2101214.846645561</v>
      </c>
      <c r="AD35" s="47">
        <f t="shared" si="157"/>
        <v>2670689.2792189205</v>
      </c>
      <c r="AE35" s="47">
        <f t="shared" si="157"/>
        <v>3332217.2789316899</v>
      </c>
      <c r="AF35" s="48">
        <f t="shared" si="157"/>
        <v>4091775.523206247</v>
      </c>
    </row>
    <row r="36" spans="1:60" ht="15.75" thickBot="1" x14ac:dyDescent="0.3">
      <c r="A36" s="13" t="s">
        <v>70</v>
      </c>
      <c r="B36" s="66">
        <f>BH34</f>
        <v>3763.9508692354366</v>
      </c>
      <c r="C36" s="75">
        <f>BH34/$BH$4</f>
        <v>8.2975760309742658E-2</v>
      </c>
      <c r="D36" s="4" t="s">
        <v>10</v>
      </c>
      <c r="E36" s="5">
        <f>SUM(F36:AF36)</f>
        <v>14972.835552450917</v>
      </c>
      <c r="F36">
        <f>SQRT(F35)</f>
        <v>19.508506166421224</v>
      </c>
      <c r="G36">
        <f t="shared" ref="G36:AF36" si="158">SQRT(G35)</f>
        <v>24.006081377300738</v>
      </c>
      <c r="H36">
        <f t="shared" si="158"/>
        <v>29.531336216517754</v>
      </c>
      <c r="I36">
        <f t="shared" si="158"/>
        <v>36.317371409300073</v>
      </c>
      <c r="J36">
        <f t="shared" si="158"/>
        <v>44.644075421532605</v>
      </c>
      <c r="K36">
        <f t="shared" si="158"/>
        <v>54.850765907453393</v>
      </c>
      <c r="L36">
        <f t="shared" si="158"/>
        <v>67.350140922669326</v>
      </c>
      <c r="M36">
        <f t="shared" si="158"/>
        <v>82.634414853771034</v>
      </c>
      <c r="N36">
        <f t="shared" si="158"/>
        <v>101.29130419369515</v>
      </c>
      <c r="O36">
        <f t="shared" si="158"/>
        <v>124.02020816369672</v>
      </c>
      <c r="P36">
        <f t="shared" si="158"/>
        <v>151.63746443189302</v>
      </c>
      <c r="Q36">
        <f t="shared" si="158"/>
        <v>185.09491889597339</v>
      </c>
      <c r="R36">
        <f t="shared" si="158"/>
        <v>225.46321444134679</v>
      </c>
      <c r="S36">
        <f t="shared" si="158"/>
        <v>273.96920009610596</v>
      </c>
      <c r="T36">
        <f t="shared" si="158"/>
        <v>331.94078964609685</v>
      </c>
      <c r="U36">
        <f t="shared" si="158"/>
        <v>400.76868598866332</v>
      </c>
      <c r="V36">
        <f t="shared" si="158"/>
        <v>481.85404363028516</v>
      </c>
      <c r="W36">
        <f t="shared" si="158"/>
        <v>576.53898301519689</v>
      </c>
      <c r="X36">
        <f t="shared" si="158"/>
        <v>685.88266341125689</v>
      </c>
      <c r="Y36">
        <f t="shared" si="158"/>
        <v>810.86586992858054</v>
      </c>
      <c r="Z36">
        <f t="shared" si="158"/>
        <v>951.52367655121338</v>
      </c>
      <c r="AA36">
        <f t="shared" si="158"/>
        <v>1106.5791728145127</v>
      </c>
      <c r="AB36" s="43">
        <f t="shared" si="158"/>
        <v>1274.5315702717646</v>
      </c>
      <c r="AC36" s="44">
        <f t="shared" si="158"/>
        <v>1449.5567759303397</v>
      </c>
      <c r="AD36" s="44">
        <f t="shared" si="158"/>
        <v>1634.2243662419553</v>
      </c>
      <c r="AE36" s="44">
        <f t="shared" si="158"/>
        <v>1825.4361886770214</v>
      </c>
      <c r="AF36" s="45">
        <f t="shared" si="158"/>
        <v>2022.8137638463525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6.5908195292199956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-5538.0580247867174</v>
      </c>
    </row>
    <row r="44" spans="1:60" ht="15.75" thickBot="1" x14ac:dyDescent="0.3">
      <c r="A44" s="13" t="s">
        <v>68</v>
      </c>
      <c r="B44" s="65">
        <f>AN44</f>
        <v>3530.9658895365469</v>
      </c>
      <c r="C44" s="74">
        <f>AN44/$AN$4</f>
        <v>0.1054936290316546</v>
      </c>
      <c r="D44" s="4" t="s">
        <v>8</v>
      </c>
      <c r="F44" s="12">
        <f>$E$3+$C43*E4*(1/(1+EXP(-$A43*(F42-$B43))))</f>
        <v>16.222625576529772</v>
      </c>
      <c r="G44" s="12">
        <f>$E$3+$C43*F4*(1/(1+EXP(-$A43*(G42-$B43))))</f>
        <v>20.470184446994558</v>
      </c>
      <c r="H44" s="12">
        <f t="shared" ref="H44:AF44" si="188">$E$3+$C43*G4*(1/(1+EXP(-$A43*(H42-$B43))))</f>
        <v>25.766947684237675</v>
      </c>
      <c r="I44" s="12">
        <f t="shared" si="188"/>
        <v>32.35776721345767</v>
      </c>
      <c r="J44" s="12">
        <f t="shared" si="188"/>
        <v>40.540224722029372</v>
      </c>
      <c r="K44" s="12">
        <f>$E$3+$C43*J4*(1/(1+EXP(-$A43*(K42-$B43))))</f>
        <v>50.674259044984211</v>
      </c>
      <c r="L44" s="12">
        <f t="shared" si="188"/>
        <v>63.192776164128702</v>
      </c>
      <c r="M44" s="12">
        <f t="shared" si="188"/>
        <v>78.612947815448635</v>
      </c>
      <c r="N44" s="12">
        <f t="shared" si="188"/>
        <v>97.547654582844331</v>
      </c>
      <c r="O44" s="12">
        <f t="shared" si="188"/>
        <v>120.71618190402353</v>
      </c>
      <c r="P44" s="12">
        <f t="shared" si="188"/>
        <v>148.95282007471866</v>
      </c>
      <c r="Q44" s="12">
        <f t="shared" si="188"/>
        <v>183.21145498030094</v>
      </c>
      <c r="R44" s="12">
        <f t="shared" si="188"/>
        <v>224.5635981384454</v>
      </c>
      <c r="S44" s="12">
        <f t="shared" si="188"/>
        <v>274.18667651778946</v>
      </c>
      <c r="T44" s="12">
        <f t="shared" si="188"/>
        <v>333.33894142588855</v>
      </c>
      <c r="U44" s="12">
        <f t="shared" si="188"/>
        <v>403.3173078801359</v>
      </c>
      <c r="V44" s="12">
        <f t="shared" si="188"/>
        <v>485.39513085965581</v>
      </c>
      <c r="W44" s="12">
        <f t="shared" si="188"/>
        <v>580.7387229806867</v>
      </c>
      <c r="X44" s="12">
        <f t="shared" si="188"/>
        <v>690.30458779060814</v>
      </c>
      <c r="Y44" s="12">
        <f t="shared" si="188"/>
        <v>814.72386242665596</v>
      </c>
      <c r="Z44" s="12">
        <f t="shared" si="188"/>
        <v>954.18579042202862</v>
      </c>
      <c r="AA44" s="12">
        <f t="shared" si="188"/>
        <v>1108.3369670505388</v>
      </c>
      <c r="AB44" s="52">
        <f t="shared" si="188"/>
        <v>1276.2158346538961</v>
      </c>
      <c r="AC44" s="53">
        <f t="shared" si="188"/>
        <v>1456.2405989888116</v>
      </c>
      <c r="AD44" s="53">
        <f t="shared" si="188"/>
        <v>1646.2623066316467</v>
      </c>
      <c r="AE44" s="53">
        <f t="shared" si="188"/>
        <v>1843.6838167105286</v>
      </c>
      <c r="AF44" s="54">
        <f t="shared" si="188"/>
        <v>2045.6323218072723</v>
      </c>
      <c r="AG44" s="54">
        <f t="shared" ref="AG44" si="189">$E$3+$C43*AF4*(1/(1+EXP(-$A43*(AG42-$B43))))</f>
        <v>2249.1617422448398</v>
      </c>
      <c r="AH44" s="54">
        <f t="shared" ref="AH44" si="190">$E$3+$C43*AG4*(1/(1+EXP(-$A43*(AH42-$B43))))</f>
        <v>2501.1851591337781</v>
      </c>
      <c r="AI44" s="54">
        <f t="shared" ref="AI44" si="191">$E$3+$C43*AH4*(1/(1+EXP(-$A43*(AI42-$B43))))</f>
        <v>2650.0004523788343</v>
      </c>
      <c r="AJ44" s="54">
        <f t="shared" ref="AJ44" si="192">$E$3+$C43*AI4*(1/(1+EXP(-$A43*(AJ42-$B43))))</f>
        <v>2842.7140452204653</v>
      </c>
      <c r="AK44" s="54">
        <f t="shared" ref="AK44" si="193">$E$3+$C43*AJ4*(1/(1+EXP(-$A43*(AK42-$B43))))</f>
        <v>3028.0110039845003</v>
      </c>
      <c r="AL44" s="54">
        <f t="shared" ref="AL44" si="194">$E$3+$C43*AK4*(1/(1+EXP(-$A43*(AL42-$B43))))</f>
        <v>3204.8159915579504</v>
      </c>
      <c r="AM44" s="54">
        <f t="shared" ref="AM44" si="195">$E$3+$C43*AL4*(1/(1+EXP(-$A43*(AM42-$B43))))</f>
        <v>3372.5299864475696</v>
      </c>
      <c r="AN44" s="69">
        <f t="shared" ref="AN44" si="196">$E$3+$C43*AM4*(1/(1+EXP(-$A43*(AN42-$B43))))</f>
        <v>3530.9658895365469</v>
      </c>
      <c r="AO44" s="54">
        <f t="shared" ref="AO44" si="197">$E$3+$C43*AN4*(1/(1+EXP(-$A43*(AO42-$B43))))</f>
        <v>3680.2681862336453</v>
      </c>
      <c r="AP44" s="54">
        <f t="shared" ref="AP44" si="198">$E$3+$C43*AO4*(1/(1+EXP(-$A43*(AP42-$B43))))</f>
        <v>3820.8292569984274</v>
      </c>
      <c r="AQ44" s="54">
        <f t="shared" ref="AQ44" si="199">$E$3+$C43*AP4*(1/(1+EXP(-$A43*(AQ42-$B43))))</f>
        <v>3953.2113172530489</v>
      </c>
      <c r="AR44" s="54">
        <f t="shared" ref="AR44" si="200">$E$3+$C43*AQ4*(1/(1+EXP(-$A43*(AR42-$B43))))</f>
        <v>4078.0792709787906</v>
      </c>
      <c r="AS44" s="54">
        <f t="shared" ref="AS44" si="201">$E$3+$C43*AR4*(1/(1+EXP(-$A43*(AS42-$B43))))</f>
        <v>4196.1466841848069</v>
      </c>
      <c r="AT44" s="54">
        <f t="shared" ref="AT44" si="202">$E$3+$C43*AS4*(1/(1+EXP(-$A43*(AT42-$B43))))</f>
        <v>4308.1348960088144</v>
      </c>
      <c r="AU44" s="54">
        <f t="shared" ref="AU44" si="203">$E$3+$C43*AT4*(1/(1+EXP(-$A43*(AU42-$B43))))</f>
        <v>4414.7439621277326</v>
      </c>
      <c r="AV44" s="54">
        <f t="shared" ref="AV44" si="204">$E$3+$C43*AU4*(1/(1+EXP(-$A43*(AV42-$B43))))</f>
        <v>4516.6334941668183</v>
      </c>
      <c r="AW44" s="54">
        <f t="shared" ref="AW44" si="205">$E$3+$C43*AV4*(1/(1+EXP(-$A43*(AW42-$B43))))</f>
        <v>4614.4113065862812</v>
      </c>
      <c r="AX44" s="69">
        <f t="shared" ref="AX44" si="206">$E$3+$C43*AW4*(1/(1+EXP(-$A43*(AX42-$B43))))</f>
        <v>4708.6279175928184</v>
      </c>
      <c r="AY44" s="54">
        <f t="shared" ref="AY44" si="207">$E$3+$C43*AX4*(1/(1+EXP(-$A43*(AY42-$B43))))</f>
        <v>4799.7752279015567</v>
      </c>
      <c r="AZ44" s="54">
        <f t="shared" ref="AZ44" si="208">$E$3+$C43*AY4*(1/(1+EXP(-$A43*(AZ42-$B43))))</f>
        <v>4888.2880240199611</v>
      </c>
      <c r="BA44" s="54">
        <f t="shared" ref="BA44" si="209">$E$3+$C43*AZ4*(1/(1+EXP(-$A43*(BA42-$B43))))</f>
        <v>4974.5472643865578</v>
      </c>
      <c r="BB44" s="54">
        <f t="shared" ref="BB44" si="210">$E$3+$C43*BA4*(1/(1+EXP(-$A43*(BB42-$B43))))</f>
        <v>5058.8843789663788</v>
      </c>
      <c r="BC44" s="54">
        <f t="shared" ref="BC44" si="211">$E$3+$C43*BB4*(1/(1+EXP(-$A43*(BC42-$B43))))</f>
        <v>5141.5860358443324</v>
      </c>
      <c r="BD44" s="54">
        <f t="shared" ref="BD44" si="212">$E$3+$C43*BC4*(1/(1+EXP(-$A43*(BD42-$B43))))</f>
        <v>5222.8990024791356</v>
      </c>
      <c r="BE44" s="54">
        <f t="shared" ref="BE44" si="213">$E$3+$C43*BD4*(1/(1+EXP(-$A43*(BE42-$B43))))</f>
        <v>5303.0348602352951</v>
      </c>
      <c r="BF44" s="54">
        <f t="shared" ref="BF44" si="214">$E$3+$C43*BE4*(1/(1+EXP(-$A43*(BF42-$B43))))</f>
        <v>5382.1744261240046</v>
      </c>
      <c r="BG44" s="54">
        <f t="shared" ref="BG44" si="215">$E$3+$C43*BF4*(1/(1+EXP(-$A43*(BG42-$B43))))</f>
        <v>5460.4718029259029</v>
      </c>
      <c r="BH44" s="69">
        <f t="shared" ref="BH44" si="216">$E$3+$C43*BG4*(1/(1+EXP(-$A43*(BH42-$B43))))</f>
        <v>5538.0580247867174</v>
      </c>
    </row>
    <row r="45" spans="1:60" ht="15.75" thickBot="1" x14ac:dyDescent="0.3">
      <c r="A45" s="13" t="s">
        <v>69</v>
      </c>
      <c r="B45" s="17">
        <f>AX44</f>
        <v>4708.6279175928184</v>
      </c>
      <c r="C45" s="73">
        <f>AX44/$AX$4</f>
        <v>0.11945837821615227</v>
      </c>
      <c r="D45" s="4" t="s">
        <v>9</v>
      </c>
      <c r="E45" s="77">
        <f>SUM(F45:AF45)</f>
        <v>18145809.286001939</v>
      </c>
      <c r="F45" s="3">
        <f>(F44-F$3)^2</f>
        <v>262.97894508935957</v>
      </c>
      <c r="G45" s="3">
        <f t="shared" ref="G45:AF45" si="217">(G44-G$3)^2</f>
        <v>418.78284508061398</v>
      </c>
      <c r="H45" s="3">
        <f t="shared" si="217"/>
        <v>663.57490469466188</v>
      </c>
      <c r="I45" s="3">
        <f t="shared" si="217"/>
        <v>1046.5721392993278</v>
      </c>
      <c r="J45" s="3">
        <f t="shared" si="217"/>
        <v>1642.9423063665331</v>
      </c>
      <c r="K45" s="3">
        <f t="shared" si="217"/>
        <v>2567.0698056134443</v>
      </c>
      <c r="L45" s="3">
        <f t="shared" si="217"/>
        <v>3992.315938911046</v>
      </c>
      <c r="M45" s="3">
        <f t="shared" si="217"/>
        <v>6178.7378210694042</v>
      </c>
      <c r="N45" s="3">
        <f t="shared" si="217"/>
        <v>9513.7891378314198</v>
      </c>
      <c r="O45" s="3">
        <f t="shared" si="217"/>
        <v>14570.223763211025</v>
      </c>
      <c r="P45" s="3">
        <f t="shared" si="217"/>
        <v>22183.96365181002</v>
      </c>
      <c r="Q45" s="3">
        <f t="shared" si="217"/>
        <v>33563.139510809197</v>
      </c>
      <c r="R45" s="3">
        <f t="shared" si="217"/>
        <v>50420.276553155934</v>
      </c>
      <c r="S45" s="3">
        <f t="shared" si="217"/>
        <v>75163.528228338968</v>
      </c>
      <c r="T45" s="3">
        <f t="shared" si="217"/>
        <v>111094.18381756355</v>
      </c>
      <c r="U45" s="3">
        <f t="shared" si="217"/>
        <v>162631.78049743417</v>
      </c>
      <c r="V45" s="3">
        <f t="shared" si="217"/>
        <v>235541.45329520374</v>
      </c>
      <c r="W45" s="3">
        <f t="shared" si="217"/>
        <v>337134.35899596685</v>
      </c>
      <c r="X45" s="3">
        <f t="shared" si="217"/>
        <v>476215.35813795798</v>
      </c>
      <c r="Y45" s="3">
        <f t="shared" si="217"/>
        <v>663445.54263462801</v>
      </c>
      <c r="Z45" s="3">
        <f t="shared" si="217"/>
        <v>909989.14972557744</v>
      </c>
      <c r="AA45" s="3">
        <f t="shared" si="217"/>
        <v>1225782.1431583869</v>
      </c>
      <c r="AB45" s="46">
        <f t="shared" si="217"/>
        <v>1620539.5013858322</v>
      </c>
      <c r="AC45" s="47">
        <f t="shared" si="217"/>
        <v>2091715.0751657228</v>
      </c>
      <c r="AD45" s="47">
        <f t="shared" si="217"/>
        <v>2658291.1804806497</v>
      </c>
      <c r="AE45" s="47">
        <f t="shared" si="217"/>
        <v>3325111.7928963592</v>
      </c>
      <c r="AF45" s="48">
        <f t="shared" si="217"/>
        <v>4106129.8702593734</v>
      </c>
    </row>
    <row r="46" spans="1:60" ht="15.75" thickBot="1" x14ac:dyDescent="0.3">
      <c r="A46" s="13" t="s">
        <v>70</v>
      </c>
      <c r="B46" s="66">
        <f>BH44</f>
        <v>5538.0580247867174</v>
      </c>
      <c r="C46" s="75">
        <f>BH44/$BH$4</f>
        <v>0.12208569963068933</v>
      </c>
      <c r="D46" s="4" t="s">
        <v>10</v>
      </c>
      <c r="E46" s="5">
        <f>SUM(F46:AF46)</f>
        <v>14944.663218322597</v>
      </c>
      <c r="F46">
        <f>SQRT(F45)</f>
        <v>16.216625576529772</v>
      </c>
      <c r="G46">
        <f t="shared" ref="G46:AF46" si="218">SQRT(G45)</f>
        <v>20.464184446994558</v>
      </c>
      <c r="H46">
        <f t="shared" si="218"/>
        <v>25.759947684237673</v>
      </c>
      <c r="I46">
        <f t="shared" si="218"/>
        <v>32.350767213457672</v>
      </c>
      <c r="J46">
        <f t="shared" si="218"/>
        <v>40.533224722029374</v>
      </c>
      <c r="K46">
        <f t="shared" si="218"/>
        <v>50.666259044984209</v>
      </c>
      <c r="L46">
        <f t="shared" si="218"/>
        <v>63.184776164128699</v>
      </c>
      <c r="M46">
        <f t="shared" si="218"/>
        <v>78.604947815448639</v>
      </c>
      <c r="N46">
        <f t="shared" si="218"/>
        <v>97.53865458284433</v>
      </c>
      <c r="O46">
        <f t="shared" si="218"/>
        <v>120.70718190402353</v>
      </c>
      <c r="P46">
        <f t="shared" si="218"/>
        <v>148.94282007471867</v>
      </c>
      <c r="Q46">
        <f t="shared" si="218"/>
        <v>183.20245498030096</v>
      </c>
      <c r="R46">
        <f t="shared" si="218"/>
        <v>224.54459813844539</v>
      </c>
      <c r="S46">
        <f t="shared" si="218"/>
        <v>274.15967651778948</v>
      </c>
      <c r="T46">
        <f t="shared" si="218"/>
        <v>333.30794142588854</v>
      </c>
      <c r="U46">
        <f t="shared" si="218"/>
        <v>403.2763078801359</v>
      </c>
      <c r="V46">
        <f t="shared" si="218"/>
        <v>485.32613085965579</v>
      </c>
      <c r="W46">
        <f t="shared" si="218"/>
        <v>580.63272298068671</v>
      </c>
      <c r="X46">
        <f t="shared" si="218"/>
        <v>690.08358779060814</v>
      </c>
      <c r="Y46">
        <f t="shared" si="218"/>
        <v>814.52166492649417</v>
      </c>
      <c r="Z46">
        <f t="shared" si="218"/>
        <v>953.93351431091753</v>
      </c>
      <c r="AA46">
        <f t="shared" si="218"/>
        <v>1107.1504609394276</v>
      </c>
      <c r="AB46" s="43">
        <f t="shared" si="218"/>
        <v>1273.004124653896</v>
      </c>
      <c r="AC46" s="44">
        <f t="shared" si="218"/>
        <v>1446.2762789888116</v>
      </c>
      <c r="AD46" s="44">
        <f t="shared" si="218"/>
        <v>1630.4266866316466</v>
      </c>
      <c r="AE46" s="44">
        <f t="shared" si="218"/>
        <v>1823.4889067105287</v>
      </c>
      <c r="AF46" s="45">
        <f t="shared" si="218"/>
        <v>2026.358771357968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7.8361687690102784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-7482.3061347161238</v>
      </c>
    </row>
    <row r="54" spans="1:60" ht="15.75" thickBot="1" x14ac:dyDescent="0.3">
      <c r="A54" s="13" t="s">
        <v>68</v>
      </c>
      <c r="B54" s="65">
        <f>AN54</f>
        <v>3807.5249839087505</v>
      </c>
      <c r="C54" s="74">
        <f>AN54/$AN$4</f>
        <v>0.11375630372740506</v>
      </c>
      <c r="D54" s="4" t="s">
        <v>8</v>
      </c>
      <c r="F54" s="12">
        <f>$E$3+($C53/($C53+E5))*E4*(1/(1+EXP(-$A53*(F52-$B53))))</f>
        <v>13.057953960524019</v>
      </c>
      <c r="G54" s="12">
        <f t="shared" ref="G54:AF54" si="248">$E$3+($C53/($C53+F5))*F4*(1/(1+EXP(-$A53*(G52-$B53))))</f>
        <v>16.89471238050746</v>
      </c>
      <c r="H54" s="12">
        <f t="shared" si="248"/>
        <v>21.781291915413018</v>
      </c>
      <c r="I54" s="12">
        <f t="shared" si="248"/>
        <v>27.981589569244001</v>
      </c>
      <c r="J54" s="12">
        <f t="shared" si="248"/>
        <v>35.817758338254279</v>
      </c>
      <c r="K54" s="12">
        <f t="shared" si="248"/>
        <v>45.679985593300941</v>
      </c>
      <c r="L54" s="12">
        <f t="shared" si="248"/>
        <v>58.03664806588953</v>
      </c>
      <c r="M54" s="12">
        <f t="shared" si="248"/>
        <v>73.444247467103438</v>
      </c>
      <c r="N54" s="12">
        <f t="shared" si="248"/>
        <v>92.556240313532726</v>
      </c>
      <c r="O54" s="12">
        <f t="shared" si="248"/>
        <v>116.12953559698069</v>
      </c>
      <c r="P54" s="12">
        <f t="shared" si="248"/>
        <v>145.02707304920631</v>
      </c>
      <c r="Q54" s="12">
        <f t="shared" si="248"/>
        <v>180.21456757793987</v>
      </c>
      <c r="R54" s="12">
        <f t="shared" si="248"/>
        <v>222.74929844945692</v>
      </c>
      <c r="S54" s="12">
        <f t="shared" si="248"/>
        <v>273.75885269933576</v>
      </c>
      <c r="T54" s="12">
        <f t="shared" si="248"/>
        <v>334.40813751180013</v>
      </c>
      <c r="U54" s="12">
        <f t="shared" si="248"/>
        <v>405.85388082808203</v>
      </c>
      <c r="V54" s="12">
        <f t="shared" si="248"/>
        <v>489.18730673454218</v>
      </c>
      <c r="W54" s="12">
        <f t="shared" si="248"/>
        <v>585.36764181155172</v>
      </c>
      <c r="X54" s="12">
        <f t="shared" si="248"/>
        <v>695.1513411739727</v>
      </c>
      <c r="Y54" s="12">
        <f t="shared" si="248"/>
        <v>819.02398492436691</v>
      </c>
      <c r="Z54" s="12">
        <f t="shared" si="248"/>
        <v>957.14311848283648</v>
      </c>
      <c r="AA54" s="12">
        <f t="shared" si="248"/>
        <v>1109.30033672631</v>
      </c>
      <c r="AB54" s="52">
        <f t="shared" si="248"/>
        <v>1274.909303201646</v>
      </c>
      <c r="AC54" s="53">
        <f t="shared" si="248"/>
        <v>1453.0232202901916</v>
      </c>
      <c r="AD54" s="53">
        <f t="shared" si="248"/>
        <v>1642.3810721604989</v>
      </c>
      <c r="AE54" s="53">
        <f t="shared" si="248"/>
        <v>1841.4776659305794</v>
      </c>
      <c r="AF54" s="54">
        <f t="shared" si="248"/>
        <v>2048.6491042520497</v>
      </c>
      <c r="AG54" s="54">
        <f t="shared" ref="AG54" si="249">$E$3+($C53/($C53+AF5))*AF4*(1/(1+EXP(-$A53*(AG52-$B53))))</f>
        <v>2262.1635962886062</v>
      </c>
      <c r="AH54" s="54">
        <f t="shared" ref="AH54" si="250">$E$3+($C53/($C53+AG5))*AG4*(1/(1+EXP(-$A53*(AH52-$B53))))</f>
        <v>2530.6228069566296</v>
      </c>
      <c r="AI54" s="54">
        <f t="shared" ref="AI54" si="251">$E$3+($C53/($C53+AH5))*AH4*(1/(1+EXP(-$A53*(AI52-$B53))))</f>
        <v>2701.460190865133</v>
      </c>
      <c r="AJ54" s="54">
        <f t="shared" ref="AJ54" si="252">$E$3+($C53/($C53+AI5))*AI4*(1/(1+EXP(-$A53*(AJ52-$B53))))</f>
        <v>2924.1479122621608</v>
      </c>
      <c r="AK54" s="54">
        <f t="shared" ref="AK54" si="253">$E$3+($C53/($C53+AJ5))*AJ4*(1/(1+EXP(-$A53*(AK52-$B53))))</f>
        <v>3147.0826216020232</v>
      </c>
      <c r="AL54" s="54">
        <f t="shared" ref="AL54" si="254">$E$3+($C53/($C53+AK5))*AK4*(1/(1+EXP(-$A53*(AL52-$B53))))</f>
        <v>3369.178710493255</v>
      </c>
      <c r="AM54" s="54">
        <f t="shared" ref="AM54" si="255">$E$3+($C53/($C53+AL5))*AL4*(1/(1+EXP(-$A53*(AM52-$B53))))</f>
        <v>3589.5551131412735</v>
      </c>
      <c r="AN54" s="69">
        <f t="shared" ref="AN54" si="256">$E$3+($C53/($C53+AM5))*AM4*(1/(1+EXP(-$A53*(AN52-$B53))))</f>
        <v>3807.5249839087505</v>
      </c>
      <c r="AO54" s="54">
        <f t="shared" ref="AO54" si="257">$E$3+($C53/($C53+AN5))*AN4*(1/(1+EXP(-$A53*(AO52-$B53))))</f>
        <v>4022.5771551855623</v>
      </c>
      <c r="AP54" s="54">
        <f t="shared" ref="AP54" si="258">$E$3+($C53/($C53+AO5))*AO4*(1/(1+EXP(-$A53*(AP52-$B53))))</f>
        <v>4234.353002736173</v>
      </c>
      <c r="AQ54" s="54">
        <f t="shared" ref="AQ54" si="259">$E$3+($C53/($C53+AP5))*AP4*(1/(1+EXP(-$A53*(AQ52-$B53))))</f>
        <v>4442.6216676129288</v>
      </c>
      <c r="AR54" s="54">
        <f t="shared" ref="AR54" si="260">$E$3+($C53/($C53+AQ5))*AQ4*(1/(1+EXP(-$A53*(AR52-$B53))))</f>
        <v>4647.2557972793365</v>
      </c>
      <c r="AS54" s="54">
        <f t="shared" ref="AS54" si="261">$E$3+($C53/($C53+AR5))*AR4*(1/(1+EXP(-$A53*(AS52-$B53))))</f>
        <v>4848.2092209252014</v>
      </c>
      <c r="AT54" s="54">
        <f t="shared" ref="AT54" si="262">$E$3+($C53/($C53+AS5))*AS4*(1/(1+EXP(-$A53*(AT52-$B53))))</f>
        <v>5045.4973467302489</v>
      </c>
      <c r="AU54" s="54">
        <f t="shared" ref="AU54" si="263">$E$3+($C53/($C53+AT5))*AT4*(1/(1+EXP(-$A53*(AU52-$B53))))</f>
        <v>5239.1805920104443</v>
      </c>
      <c r="AV54" s="54">
        <f t="shared" ref="AV54" si="264">$E$3+($C53/($C53+AU5))*AU4*(1/(1+EXP(-$A53*(AV52-$B53))))</f>
        <v>5429.3508268321775</v>
      </c>
      <c r="AW54" s="54">
        <f t="shared" ref="AW54" si="265">$E$3+($C53/($C53+AV5))*AV4*(1/(1+EXP(-$A53*(AW52-$B53))))</f>
        <v>5616.1206058343232</v>
      </c>
      <c r="AX54" s="69">
        <f t="shared" ref="AX54" si="266">$E$3+($C53/($C53+AW5))*AW4*(1/(1+EXP(-$A53*(AX52-$B53))))</f>
        <v>5799.6148532163888</v>
      </c>
      <c r="AY54" s="54">
        <f t="shared" ref="AY54" si="267">$E$3+($C53/($C53+AX5))*AX4*(1/(1+EXP(-$A53*(AY52-$B53))))</f>
        <v>5979.9646243057778</v>
      </c>
      <c r="AZ54" s="54">
        <f t="shared" ref="AZ54" si="268">$E$3+($C53/($C53+AY5))*AY4*(1/(1+EXP(-$A53*(AZ52-$B53))))</f>
        <v>6157.3025701632678</v>
      </c>
      <c r="BA54" s="54">
        <f t="shared" ref="BA54" si="269">$E$3+($C53/($C53+AZ5))*AZ4*(1/(1+EXP(-$A53*(BA52-$B53))))</f>
        <v>6331.7597610309103</v>
      </c>
      <c r="BB54" s="54">
        <f t="shared" ref="BB54" si="270">$E$3+($C53/($C53+BA5))*BA4*(1/(1+EXP(-$A53*(BB52-$B53))))</f>
        <v>6503.4635669481031</v>
      </c>
      <c r="BC54" s="54">
        <f t="shared" ref="BC54" si="271">$E$3+($C53/($C53+BB5))*BB4*(1/(1+EXP(-$A53*(BC52-$B53))))</f>
        <v>6672.5363407873792</v>
      </c>
      <c r="BD54" s="54">
        <f t="shared" ref="BD54" si="272">$E$3+($C53/($C53+BC5))*BC4*(1/(1+EXP(-$A53*(BD52-$B53))))</f>
        <v>6839.0946948659439</v>
      </c>
      <c r="BE54" s="54">
        <f t="shared" ref="BE54" si="273">$E$3+($C53/($C53+BD5))*BD4*(1/(1+EXP(-$A53*(BE52-$B53))))</f>
        <v>7003.2492041511287</v>
      </c>
      <c r="BF54" s="54">
        <f t="shared" ref="BF54" si="274">$E$3+($C53/($C53+BE5))*BE4*(1/(1+EXP(-$A53*(BF52-$B53))))</f>
        <v>7165.1044055054172</v>
      </c>
      <c r="BG54" s="54">
        <f t="shared" ref="BG54" si="275">$E$3+($C53/($C53+BF5))*BF4*(1/(1+EXP(-$A53*(BG52-$B53))))</f>
        <v>7324.7589930405838</v>
      </c>
      <c r="BH54" s="69">
        <f t="shared" ref="BH54" si="276">$E$3+($C53/($C53+BG5))*BG4*(1/(1+EXP(-$A53*(BH52-$B53))))</f>
        <v>7482.3061347161238</v>
      </c>
    </row>
    <row r="55" spans="1:60" ht="15.75" thickBot="1" x14ac:dyDescent="0.3">
      <c r="A55" s="13" t="s">
        <v>69</v>
      </c>
      <c r="B55" s="17">
        <f>AX54</f>
        <v>5799.6148532163888</v>
      </c>
      <c r="C55" s="73">
        <f>AX54/$AX$4</f>
        <v>0.14713682982997792</v>
      </c>
      <c r="D55" s="4" t="s">
        <v>9</v>
      </c>
      <c r="E55" s="5">
        <f>SUM(F55:AF55)</f>
        <v>18149865.306029245</v>
      </c>
      <c r="F55" s="3">
        <f>(F54-F$3)^2</f>
        <v>170.35350218763861</v>
      </c>
      <c r="G55" s="3">
        <f t="shared" ref="G55:AF55" si="277">(G54-G$3)^2</f>
        <v>285.22860587150598</v>
      </c>
      <c r="H55" s="3">
        <f t="shared" si="277"/>
        <v>474.11978841762067</v>
      </c>
      <c r="I55" s="3">
        <f t="shared" si="277"/>
        <v>782.57766156765513</v>
      </c>
      <c r="J55" s="3">
        <f t="shared" si="277"/>
        <v>1282.4104127608484</v>
      </c>
      <c r="K55" s="3">
        <f t="shared" si="277"/>
        <v>2085.9302680346887</v>
      </c>
      <c r="L55" s="3">
        <f t="shared" si="277"/>
        <v>3367.3239963548644</v>
      </c>
      <c r="M55" s="3">
        <f t="shared" si="277"/>
        <v>5392.8824420496567</v>
      </c>
      <c r="N55" s="3">
        <f t="shared" si="277"/>
        <v>8564.9916896507766</v>
      </c>
      <c r="O55" s="3">
        <f t="shared" si="277"/>
        <v>13483.978787329659</v>
      </c>
      <c r="P55" s="3">
        <f t="shared" si="277"/>
        <v>21029.95147575884</v>
      </c>
      <c r="Q55" s="3">
        <f t="shared" si="277"/>
        <v>32474.046586087461</v>
      </c>
      <c r="R55" s="3">
        <f t="shared" si="277"/>
        <v>49608.785847384148</v>
      </c>
      <c r="S55" s="3">
        <f t="shared" si="277"/>
        <v>74929.127182210854</v>
      </c>
      <c r="T55" s="3">
        <f t="shared" si="277"/>
        <v>111808.07009058529</v>
      </c>
      <c r="U55" s="3">
        <f t="shared" si="277"/>
        <v>164684.0942459871</v>
      </c>
      <c r="V55" s="3">
        <f t="shared" si="277"/>
        <v>239236.71798286567</v>
      </c>
      <c r="W55" s="3">
        <f t="shared" si="277"/>
        <v>342531.18937595305</v>
      </c>
      <c r="X55" s="3">
        <f t="shared" si="277"/>
        <v>482928.1790841741</v>
      </c>
      <c r="Y55" s="3">
        <f t="shared" si="277"/>
        <v>670469.11956057022</v>
      </c>
      <c r="Z55" s="3">
        <f t="shared" si="277"/>
        <v>915640.08421487024</v>
      </c>
      <c r="AA55" s="3">
        <f t="shared" si="277"/>
        <v>1227916.2616006895</v>
      </c>
      <c r="AB55" s="46">
        <f t="shared" si="277"/>
        <v>1617214.7685548591</v>
      </c>
      <c r="AC55" s="47">
        <f t="shared" si="277"/>
        <v>2082418.989706737</v>
      </c>
      <c r="AD55" s="47">
        <f t="shared" si="277"/>
        <v>2645650.1079440014</v>
      </c>
      <c r="AE55" s="47">
        <f t="shared" si="277"/>
        <v>3317070.8770500869</v>
      </c>
      <c r="AF55" s="48">
        <f t="shared" si="277"/>
        <v>4118365.1383721991</v>
      </c>
    </row>
    <row r="56" spans="1:60" ht="15.75" thickBot="1" x14ac:dyDescent="0.3">
      <c r="A56" s="13" t="s">
        <v>70</v>
      </c>
      <c r="B56" s="66">
        <f>BH54</f>
        <v>7482.3061347161238</v>
      </c>
      <c r="C56" s="75">
        <f>BH54/$BH$4</f>
        <v>0.1649463720349873</v>
      </c>
      <c r="D56" s="4" t="s">
        <v>10</v>
      </c>
      <c r="E56" s="5">
        <f>SUM(F56:AF56)</f>
        <v>14908.276778833428</v>
      </c>
      <c r="F56">
        <f>SQRT(F55)</f>
        <v>13.051953960524019</v>
      </c>
      <c r="G56">
        <f t="shared" ref="G56:AF56" si="278">SQRT(G55)</f>
        <v>16.88871238050746</v>
      </c>
      <c r="H56">
        <f t="shared" si="278"/>
        <v>21.774291915413016</v>
      </c>
      <c r="I56">
        <f t="shared" si="278"/>
        <v>27.974589569243999</v>
      </c>
      <c r="J56">
        <f t="shared" si="278"/>
        <v>35.810758338254281</v>
      </c>
      <c r="K56">
        <f t="shared" si="278"/>
        <v>45.671985593300938</v>
      </c>
      <c r="L56">
        <f t="shared" si="278"/>
        <v>58.028648065889527</v>
      </c>
      <c r="M56">
        <f t="shared" si="278"/>
        <v>73.436247467103442</v>
      </c>
      <c r="N56">
        <f t="shared" si="278"/>
        <v>92.547240313532726</v>
      </c>
      <c r="O56">
        <f t="shared" si="278"/>
        <v>116.12053559698069</v>
      </c>
      <c r="P56">
        <f t="shared" si="278"/>
        <v>145.01707304920632</v>
      </c>
      <c r="Q56">
        <f t="shared" si="278"/>
        <v>180.20556757793989</v>
      </c>
      <c r="R56">
        <f t="shared" si="278"/>
        <v>222.73029844945691</v>
      </c>
      <c r="S56">
        <f t="shared" si="278"/>
        <v>273.73185269933578</v>
      </c>
      <c r="T56">
        <f t="shared" si="278"/>
        <v>334.37713751180013</v>
      </c>
      <c r="U56">
        <f t="shared" si="278"/>
        <v>405.81288082808203</v>
      </c>
      <c r="V56">
        <f t="shared" si="278"/>
        <v>489.11830673454216</v>
      </c>
      <c r="W56">
        <f t="shared" si="278"/>
        <v>585.26164181155173</v>
      </c>
      <c r="X56">
        <f t="shared" si="278"/>
        <v>694.93034117397269</v>
      </c>
      <c r="Y56">
        <f t="shared" si="278"/>
        <v>818.82178742420513</v>
      </c>
      <c r="Z56">
        <f t="shared" si="278"/>
        <v>956.8908423717254</v>
      </c>
      <c r="AA56">
        <f t="shared" si="278"/>
        <v>1108.1138306151988</v>
      </c>
      <c r="AB56" s="43">
        <f t="shared" si="278"/>
        <v>1271.697593201646</v>
      </c>
      <c r="AC56" s="44">
        <f t="shared" si="278"/>
        <v>1443.0589002901916</v>
      </c>
      <c r="AD56" s="44">
        <f t="shared" si="278"/>
        <v>1626.5454521604988</v>
      </c>
      <c r="AE56" s="44">
        <f t="shared" si="278"/>
        <v>1821.2827559305795</v>
      </c>
      <c r="AF56" s="45">
        <f t="shared" si="278"/>
        <v>2029.3755538027453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9.5518740460719656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-10540.947632319849</v>
      </c>
    </row>
    <row r="63" spans="1:60" ht="15.75" thickBot="1" x14ac:dyDescent="0.3">
      <c r="A63" s="13" t="s">
        <v>68</v>
      </c>
      <c r="B63" s="65">
        <f>AN63</f>
        <v>4221.5805078497342</v>
      </c>
      <c r="C63" s="74">
        <f>AN63/$AN$4</f>
        <v>0.12612691879638005</v>
      </c>
      <c r="D63" s="4" t="s">
        <v>8</v>
      </c>
      <c r="F63" s="12">
        <f>$E$3+($C62)*(EXP(-EXP($A62-$B62*F61)))</f>
        <v>5.6973119165805368</v>
      </c>
      <c r="G63" s="12">
        <f t="shared" ref="G63:AF63" si="308">$E$3+($C62)*(EXP(-EXP($A62-$B62*G61)))</f>
        <v>8.4760146516157011</v>
      </c>
      <c r="H63" s="12">
        <f t="shared" si="308"/>
        <v>12.365934498701</v>
      </c>
      <c r="I63" s="12">
        <f t="shared" si="308"/>
        <v>17.708447039897198</v>
      </c>
      <c r="J63" s="12">
        <f t="shared" si="308"/>
        <v>24.913967565124551</v>
      </c>
      <c r="K63" s="12">
        <f t="shared" si="308"/>
        <v>34.465841611196517</v>
      </c>
      <c r="L63" s="12">
        <f t="shared" si="308"/>
        <v>46.922015098261767</v>
      </c>
      <c r="M63" s="12">
        <f t="shared" si="308"/>
        <v>62.914089499214974</v>
      </c>
      <c r="N63" s="12">
        <f t="shared" si="308"/>
        <v>83.143491067038084</v>
      </c>
      <c r="O63" s="12">
        <f t="shared" si="308"/>
        <v>108.37463345741354</v>
      </c>
      <c r="P63" s="12">
        <f t="shared" si="308"/>
        <v>139.42511806823896</v>
      </c>
      <c r="Q63" s="12">
        <f t="shared" si="308"/>
        <v>177.15318283623137</v>
      </c>
      <c r="R63" s="12">
        <f t="shared" si="308"/>
        <v>222.44276510947543</v>
      </c>
      <c r="S63" s="12">
        <f t="shared" si="308"/>
        <v>276.18667614396242</v>
      </c>
      <c r="T63" s="12">
        <f t="shared" si="308"/>
        <v>339.26848491151753</v>
      </c>
      <c r="U63" s="12">
        <f t="shared" si="308"/>
        <v>412.54377160683322</v>
      </c>
      <c r="V63" s="12">
        <f t="shared" si="308"/>
        <v>496.82143426110872</v>
      </c>
      <c r="W63" s="12">
        <f t="shared" si="308"/>
        <v>592.84571621904558</v>
      </c>
      <c r="X63" s="12">
        <f t="shared" si="308"/>
        <v>701.27957172088486</v>
      </c>
      <c r="Y63" s="12">
        <f t="shared" si="308"/>
        <v>822.68990739627543</v>
      </c>
      <c r="Z63" s="12">
        <f t="shared" si="308"/>
        <v>957.5351364466419</v>
      </c>
      <c r="AA63" s="12">
        <f t="shared" si="308"/>
        <v>1106.1553676079525</v>
      </c>
      <c r="AB63" s="52">
        <f t="shared" si="308"/>
        <v>1268.765430508857</v>
      </c>
      <c r="AC63" s="53">
        <f t="shared" si="308"/>
        <v>1445.4508199838294</v>
      </c>
      <c r="AD63" s="53">
        <f t="shared" si="308"/>
        <v>1636.166530414039</v>
      </c>
      <c r="AE63" s="53">
        <f t="shared" si="308"/>
        <v>1840.7386520721604</v>
      </c>
      <c r="AF63" s="54">
        <f t="shared" si="308"/>
        <v>2058.8685181304622</v>
      </c>
      <c r="AG63" s="54">
        <f t="shared" ref="AG63:BH63" si="309">$E$3+($C62)*(EXP(-EXP($A62-$B62*AG61)))</f>
        <v>2290.1391254314317</v>
      </c>
      <c r="AH63" s="54">
        <f t="shared" si="309"/>
        <v>2534.0235050020642</v>
      </c>
      <c r="AI63" s="54">
        <f t="shared" si="309"/>
        <v>2789.8946891982614</v>
      </c>
      <c r="AJ63" s="54">
        <f t="shared" si="309"/>
        <v>3057.036909999787</v>
      </c>
      <c r="AK63" s="54">
        <f t="shared" si="309"/>
        <v>3334.6576654070991</v>
      </c>
      <c r="AL63" s="54">
        <f t="shared" si="309"/>
        <v>3621.9003057827831</v>
      </c>
      <c r="AM63" s="54">
        <f t="shared" si="309"/>
        <v>3917.8568167993658</v>
      </c>
      <c r="AN63" s="76">
        <f t="shared" si="309"/>
        <v>4221.5805078497342</v>
      </c>
      <c r="AO63" s="54">
        <f t="shared" si="309"/>
        <v>4532.0983519134834</v>
      </c>
      <c r="AP63" s="54">
        <f t="shared" si="309"/>
        <v>4848.4227627410783</v>
      </c>
      <c r="AQ63" s="54">
        <f t="shared" si="309"/>
        <v>5169.5626358951395</v>
      </c>
      <c r="AR63" s="54">
        <f t="shared" si="309"/>
        <v>5494.5335200750987</v>
      </c>
      <c r="AS63" s="54">
        <f t="shared" si="309"/>
        <v>5822.3668229825489</v>
      </c>
      <c r="AT63" s="54">
        <f t="shared" si="309"/>
        <v>6152.1179908173581</v>
      </c>
      <c r="AU63" s="54">
        <f t="shared" si="309"/>
        <v>6482.8736316852419</v>
      </c>
      <c r="AV63" s="54">
        <f t="shared" si="309"/>
        <v>6813.7575803659192</v>
      </c>
      <c r="AW63" s="54">
        <f t="shared" si="309"/>
        <v>7143.9359248817609</v>
      </c>
      <c r="AX63" s="76">
        <f t="shared" si="309"/>
        <v>7472.6210341475135</v>
      </c>
      <c r="AY63" s="54">
        <f t="shared" si="309"/>
        <v>7799.07464084202</v>
      </c>
      <c r="AZ63" s="54">
        <f t="shared" si="309"/>
        <v>8122.6100447982444</v>
      </c>
      <c r="BA63" s="54">
        <f t="shared" si="309"/>
        <v>8442.5935100044662</v>
      </c>
      <c r="BB63" s="54">
        <f t="shared" si="309"/>
        <v>8758.4449331359519</v>
      </c>
      <c r="BC63" s="54">
        <f t="shared" si="309"/>
        <v>9069.637863800468</v>
      </c>
      <c r="BD63" s="54">
        <f t="shared" si="309"/>
        <v>9375.6989567892506</v>
      </c>
      <c r="BE63" s="54">
        <f t="shared" si="309"/>
        <v>9676.2069349693902</v>
      </c>
      <c r="BF63" s="54">
        <f t="shared" si="309"/>
        <v>9970.7911384003237</v>
      </c>
      <c r="BG63" s="54">
        <f t="shared" si="309"/>
        <v>10259.129731139732</v>
      </c>
      <c r="BH63" s="76">
        <f t="shared" si="309"/>
        <v>10540.947632319849</v>
      </c>
    </row>
    <row r="64" spans="1:60" ht="15.75" thickBot="1" x14ac:dyDescent="0.3">
      <c r="A64" s="13" t="s">
        <v>69</v>
      </c>
      <c r="B64" s="17">
        <f>AX63</f>
        <v>7472.6210341475135</v>
      </c>
      <c r="C64" s="73">
        <f>AX63/$AX$4</f>
        <v>0.18958117001088606</v>
      </c>
      <c r="D64" s="4" t="s">
        <v>9</v>
      </c>
      <c r="E64" s="5">
        <f>SUM(F64:AF64)</f>
        <v>18154450.498975702</v>
      </c>
      <c r="F64" s="3">
        <f>(F63-F$3)^2</f>
        <v>32.391031331811618</v>
      </c>
      <c r="G64" s="3">
        <f t="shared" ref="G64:AF64" si="310">(G63-G$3)^2</f>
        <v>71.741148198584639</v>
      </c>
      <c r="H64" s="3">
        <f t="shared" si="310"/>
        <v>152.74326194318175</v>
      </c>
      <c r="I64" s="3">
        <f t="shared" si="310"/>
        <v>313.34122730628525</v>
      </c>
      <c r="J64" s="3">
        <f t="shared" si="310"/>
        <v>620.35703329016633</v>
      </c>
      <c r="K64" s="3">
        <f t="shared" si="310"/>
        <v>1187.342848502306</v>
      </c>
      <c r="L64" s="3">
        <f t="shared" si="310"/>
        <v>2200.924812639933</v>
      </c>
      <c r="M64" s="3">
        <f t="shared" si="310"/>
        <v>3957.1760960832439</v>
      </c>
      <c r="N64" s="3">
        <f t="shared" si="310"/>
        <v>6911.3436049754346</v>
      </c>
      <c r="O64" s="3">
        <f t="shared" si="310"/>
        <v>11743.110514626504</v>
      </c>
      <c r="P64" s="3">
        <f t="shared" si="310"/>
        <v>19436.575145981013</v>
      </c>
      <c r="Q64" s="3">
        <f t="shared" si="310"/>
        <v>31380.061512716173</v>
      </c>
      <c r="R64" s="3">
        <f t="shared" si="310"/>
        <v>49472.331285475098</v>
      </c>
      <c r="S64" s="3">
        <f t="shared" si="310"/>
        <v>76264.166727938209</v>
      </c>
      <c r="T64" s="3">
        <f t="shared" si="310"/>
        <v>115082.07116909209</v>
      </c>
      <c r="U64" s="3">
        <f t="shared" si="310"/>
        <v>170158.53658331922</v>
      </c>
      <c r="V64" s="3">
        <f t="shared" si="310"/>
        <v>246762.98094433712</v>
      </c>
      <c r="W64" s="3">
        <f t="shared" si="310"/>
        <v>351340.37118343468</v>
      </c>
      <c r="X64" s="3">
        <f t="shared" si="310"/>
        <v>491483.12098332704</v>
      </c>
      <c r="Y64" s="3">
        <f t="shared" si="310"/>
        <v>676486.03293015354</v>
      </c>
      <c r="Z64" s="3">
        <f t="shared" si="310"/>
        <v>916390.4746921754</v>
      </c>
      <c r="AA64" s="3">
        <f t="shared" si="310"/>
        <v>1220956.1848776257</v>
      </c>
      <c r="AB64" s="46">
        <f t="shared" si="310"/>
        <v>1601626.2194938101</v>
      </c>
      <c r="AC64" s="47">
        <f t="shared" si="310"/>
        <v>2060621.4916358246</v>
      </c>
      <c r="AD64" s="47">
        <f t="shared" si="310"/>
        <v>2625472.2592431884</v>
      </c>
      <c r="AE64" s="47">
        <f t="shared" si="310"/>
        <v>3314379.5167981051</v>
      </c>
      <c r="AF64" s="48">
        <f t="shared" si="310"/>
        <v>4159947.6321903034</v>
      </c>
    </row>
    <row r="65" spans="1:60" ht="15.75" thickBot="1" x14ac:dyDescent="0.3">
      <c r="A65" s="13" t="s">
        <v>70</v>
      </c>
      <c r="B65" s="66">
        <f>BH63</f>
        <v>10540.947632319849</v>
      </c>
      <c r="C65" s="75">
        <f>BH63/$BH$4</f>
        <v>0.2323736877985832</v>
      </c>
      <c r="D65" s="4" t="s">
        <v>10</v>
      </c>
      <c r="E65" s="5">
        <f>SUM(F65:AF65)</f>
        <v>14828.589739670871</v>
      </c>
      <c r="F65">
        <f>SQRT(F64)</f>
        <v>5.6913119165805366</v>
      </c>
      <c r="G65">
        <f t="shared" ref="G65:AF65" si="311">SQRT(G64)</f>
        <v>8.4700146516157009</v>
      </c>
      <c r="H65">
        <f t="shared" si="311"/>
        <v>12.358934498701</v>
      </c>
      <c r="I65">
        <f t="shared" si="311"/>
        <v>17.701447039897197</v>
      </c>
      <c r="J65">
        <f t="shared" si="311"/>
        <v>24.90696756512455</v>
      </c>
      <c r="K65">
        <f t="shared" si="311"/>
        <v>34.457841611196514</v>
      </c>
      <c r="L65">
        <f t="shared" si="311"/>
        <v>46.914015098261764</v>
      </c>
      <c r="M65">
        <f t="shared" si="311"/>
        <v>62.906089499214971</v>
      </c>
      <c r="N65">
        <f t="shared" si="311"/>
        <v>83.134491067038084</v>
      </c>
      <c r="O65">
        <f t="shared" si="311"/>
        <v>108.36563345741354</v>
      </c>
      <c r="P65">
        <f t="shared" si="311"/>
        <v>139.41511806823897</v>
      </c>
      <c r="Q65">
        <f t="shared" si="311"/>
        <v>177.14418283623138</v>
      </c>
      <c r="R65">
        <f t="shared" si="311"/>
        <v>222.42376510947543</v>
      </c>
      <c r="S65">
        <f t="shared" si="311"/>
        <v>276.15967614396243</v>
      </c>
      <c r="T65">
        <f t="shared" si="311"/>
        <v>339.23748491151753</v>
      </c>
      <c r="U65">
        <f t="shared" si="311"/>
        <v>412.50277160683322</v>
      </c>
      <c r="V65">
        <f t="shared" si="311"/>
        <v>496.7524342611087</v>
      </c>
      <c r="W65">
        <f t="shared" si="311"/>
        <v>592.73971621904559</v>
      </c>
      <c r="X65">
        <f t="shared" si="311"/>
        <v>701.05857172088486</v>
      </c>
      <c r="Y65">
        <f t="shared" si="311"/>
        <v>822.48770989611364</v>
      </c>
      <c r="Z65">
        <f t="shared" si="311"/>
        <v>957.28286033553081</v>
      </c>
      <c r="AA65">
        <f t="shared" si="311"/>
        <v>1104.9688614968413</v>
      </c>
      <c r="AB65" s="43">
        <f t="shared" si="311"/>
        <v>1265.5537205088569</v>
      </c>
      <c r="AC65" s="44">
        <f t="shared" si="311"/>
        <v>1435.4864999838294</v>
      </c>
      <c r="AD65" s="44">
        <f t="shared" si="311"/>
        <v>1620.330910414039</v>
      </c>
      <c r="AE65" s="44">
        <f t="shared" si="311"/>
        <v>1820.5437420721605</v>
      </c>
      <c r="AF65" s="45">
        <f t="shared" si="311"/>
        <v>2039.5949676811579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-11506.138479078461</v>
      </c>
    </row>
    <row r="73" spans="1:60" ht="15.75" thickBot="1" x14ac:dyDescent="0.3">
      <c r="A73" s="13" t="s">
        <v>68</v>
      </c>
      <c r="B73" s="65">
        <f>AN73</f>
        <v>4262.9576401501108</v>
      </c>
      <c r="C73" s="74">
        <f>AN73/$AN$4</f>
        <v>0.12736313120449894</v>
      </c>
      <c r="D73" s="4" t="s">
        <v>8</v>
      </c>
      <c r="F73" s="12">
        <f>$E$3+(E4*$C72)*(EXP(-EXP($A72-$B72*F71)))</f>
        <v>5.3114118583980687</v>
      </c>
      <c r="G73" s="12">
        <f t="shared" ref="G73:AF73" si="341">$E$3+(F4*$C72)*(EXP(-EXP($A72-$B72*G71)))</f>
        <v>8.0109381170244358</v>
      </c>
      <c r="H73" s="12">
        <f t="shared" si="341"/>
        <v>11.823557773139967</v>
      </c>
      <c r="I73" s="12">
        <f t="shared" si="341"/>
        <v>17.09710938072886</v>
      </c>
      <c r="J73" s="12">
        <f t="shared" si="341"/>
        <v>24.249302409490962</v>
      </c>
      <c r="K73" s="12">
        <f t="shared" si="341"/>
        <v>33.770968021187471</v>
      </c>
      <c r="L73" s="12">
        <f t="shared" si="341"/>
        <v>46.226917550007713</v>
      </c>
      <c r="M73" s="12">
        <f t="shared" si="341"/>
        <v>62.254085030309959</v>
      </c>
      <c r="N73" s="12">
        <f t="shared" si="341"/>
        <v>82.556779003317715</v>
      </c>
      <c r="O73" s="12">
        <f t="shared" si="341"/>
        <v>107.89903523446284</v>
      </c>
      <c r="P73" s="12">
        <f t="shared" si="341"/>
        <v>139.09423131303208</v>
      </c>
      <c r="Q73" s="12">
        <f t="shared" si="341"/>
        <v>176.99228221090502</v>
      </c>
      <c r="R73" s="12">
        <f t="shared" si="341"/>
        <v>222.46487048690238</v>
      </c>
      <c r="S73" s="12">
        <f t="shared" si="341"/>
        <v>276.38926670255842</v>
      </c>
      <c r="T73" s="12">
        <f t="shared" si="341"/>
        <v>339.63135917518611</v>
      </c>
      <c r="U73" s="12">
        <f t="shared" si="341"/>
        <v>413.02853561803545</v>
      </c>
      <c r="V73" s="12">
        <f t="shared" si="341"/>
        <v>497.3730441595784</v>
      </c>
      <c r="W73" s="12">
        <f t="shared" si="341"/>
        <v>593.39641220182841</v>
      </c>
      <c r="X73" s="12">
        <f t="shared" si="341"/>
        <v>701.75542512499055</v>
      </c>
      <c r="Y73" s="12">
        <f t="shared" si="341"/>
        <v>823.02007070387651</v>
      </c>
      <c r="Z73" s="12">
        <f t="shared" si="341"/>
        <v>957.66374735253453</v>
      </c>
      <c r="AA73" s="12">
        <f t="shared" si="341"/>
        <v>1106.055922684061</v>
      </c>
      <c r="AB73" s="52">
        <f t="shared" si="341"/>
        <v>1268.4573201947796</v>
      </c>
      <c r="AC73" s="53">
        <f t="shared" si="341"/>
        <v>1445.0176117344506</v>
      </c>
      <c r="AD73" s="53">
        <f t="shared" si="341"/>
        <v>1635.7755059549404</v>
      </c>
      <c r="AE73" s="53">
        <f t="shared" si="341"/>
        <v>1840.6610508261176</v>
      </c>
      <c r="AF73" s="54">
        <f t="shared" si="341"/>
        <v>2059.4999128921845</v>
      </c>
      <c r="AG73" s="54">
        <f t="shared" ref="AG73" si="342">$E$3+(AF4*$C72)*(EXP(-EXP($A72-$B72*AG71)))</f>
        <v>2292.0193573488323</v>
      </c>
      <c r="AH73" s="54">
        <f t="shared" ref="AH73" si="343">$E$3+(AG4*$C72)*(EXP(-EXP($A72-$B72*AH71)))</f>
        <v>2589.3381194141389</v>
      </c>
      <c r="AI73" s="54">
        <f t="shared" ref="AI73" si="344">$E$3+(AH4*$C72)*(EXP(-EXP($A72-$B72*AI71)))</f>
        <v>2796.5624374207837</v>
      </c>
      <c r="AJ73" s="54">
        <f t="shared" ref="AJ73" si="345">$E$3+(AI4*$C72)*(EXP(-EXP($A72-$B72*AJ71)))</f>
        <v>3067.62021403463</v>
      </c>
      <c r="AK73" s="54">
        <f t="shared" ref="AK73" si="346">$E$3+(AJ4*$C72)*(EXP(-EXP($A72-$B72*AK71)))</f>
        <v>3350.4459031375682</v>
      </c>
      <c r="AL73" s="54">
        <f t="shared" ref="AL73" si="347">$E$3+(AK4*$C72)*(EXP(-EXP($A72-$B72*AL71)))</f>
        <v>3644.4029714086196</v>
      </c>
      <c r="AM73" s="54">
        <f t="shared" ref="AM73" si="348">$E$3+(AL4*$C72)*(EXP(-EXP($A72-$B72*AM71)))</f>
        <v>3948.8114281748726</v>
      </c>
      <c r="AN73" s="76">
        <f t="shared" ref="AN73" si="349">$E$3+(AM4*$C72)*(EXP(-EXP($A72-$B72*AN71)))</f>
        <v>4262.9576401501108</v>
      </c>
      <c r="AO73" s="54">
        <f t="shared" ref="AO73" si="350">$E$3+(AN4*$C72)*(EXP(-EXP($A72-$B72*AO71)))</f>
        <v>4586.1037688066053</v>
      </c>
      <c r="AP73" s="54">
        <f t="shared" ref="AP73" si="351">$E$3+(AO4*$C72)*(EXP(-EXP($A72-$B72*AP71)))</f>
        <v>4917.4966902736678</v>
      </c>
      <c r="AQ73" s="54">
        <f t="shared" ref="AQ73" si="352">$E$3+(AP4*$C72)*(EXP(-EXP($A72-$B72*AQ71)))</f>
        <v>5256.3762897106362</v>
      </c>
      <c r="AR73" s="54">
        <f t="shared" ref="AR73" si="353">$E$3+(AQ4*$C72)*(EXP(-EXP($A72-$B72*AR71)))</f>
        <v>5601.9830521161421</v>
      </c>
      <c r="AS73" s="54">
        <f t="shared" ref="AS73" si="354">$E$3+(AR4*$C72)*(EXP(-EXP($A72-$B72*AS71)))</f>
        <v>5953.5648988505427</v>
      </c>
      <c r="AT73" s="54">
        <f t="shared" ref="AT73" si="355">$E$3+(AS4*$C72)*(EXP(-EXP($A72-$B72*AT71)))</f>
        <v>6310.3832433488778</v>
      </c>
      <c r="AU73" s="54">
        <f t="shared" ref="AU73" si="356">$E$3+(AT4*$C72)*(EXP(-EXP($A72-$B72*AU71)))</f>
        <v>6671.7182603775436</v>
      </c>
      <c r="AV73" s="54">
        <f t="shared" ref="AV73" si="357">$E$3+(AU4*$C72)*(EXP(-EXP($A72-$B72*AV71)))</f>
        <v>7036.8733807031349</v>
      </c>
      <c r="AW73" s="54">
        <f t="shared" ref="AW73" si="358">$E$3+(AV4*$C72)*(EXP(-EXP($A72-$B72*AW71)))</f>
        <v>7405.179037284558</v>
      </c>
      <c r="AX73" s="76">
        <f t="shared" ref="AX73" si="359">$E$3+(AW4*$C72)*(EXP(-EXP($A72-$B72*AX71)))</f>
        <v>7775.9957002654164</v>
      </c>
      <c r="AY73" s="54">
        <f t="shared" ref="AY73" si="360">$E$3+(AX4*$C72)*(EXP(-EXP($A72-$B72*AY71)))</f>
        <v>8148.7162463883706</v>
      </c>
      <c r="AZ73" s="54">
        <f t="shared" ref="AZ73" si="361">$E$3+(AY4*$C72)*(EXP(-EXP($A72-$B72*AZ71)))</f>
        <v>8522.7677142787015</v>
      </c>
      <c r="BA73" s="54">
        <f t="shared" ref="BA73" si="362">$E$3+(AZ4*$C72)*(EXP(-EXP($A72-$B72*BA71)))</f>
        <v>8897.6125006711609</v>
      </c>
      <c r="BB73" s="54">
        <f t="shared" ref="BB73" si="363">$E$3+(BA4*$C72)*(EXP(-EXP($A72-$B72*BB71)))</f>
        <v>9272.749054407248</v>
      </c>
      <c r="BC73" s="54">
        <f t="shared" ref="BC73" si="364">$E$3+(BB4*$C72)*(EXP(-EXP($A72-$B72*BC71)))</f>
        <v>9647.7121252242869</v>
      </c>
      <c r="BD73" s="54">
        <f t="shared" ref="BD73" si="365">$E$3+(BC4*$C72)*(EXP(-EXP($A72-$B72*BD71)))</f>
        <v>10022.072623290156</v>
      </c>
      <c r="BE73" s="54">
        <f t="shared" ref="BE73" si="366">$E$3+(BD4*$C72)*(EXP(-EXP($A72-$B72*BE71)))</f>
        <v>10395.4371433784</v>
      </c>
      <c r="BF73" s="54">
        <f t="shared" ref="BF73" si="367">$E$3+(BE4*$C72)*(EXP(-EXP($A72-$B72*BF71)))</f>
        <v>10767.44720477507</v>
      </c>
      <c r="BG73" s="54">
        <f t="shared" ref="BG73" si="368">$E$3+(BF4*$C72)*(EXP(-EXP($A72-$B72*BG71)))</f>
        <v>11137.778254667766</v>
      </c>
      <c r="BH73" s="76">
        <f t="shared" ref="BH73" si="369">$E$3+(BG4*$C72)*(EXP(-EXP($A72-$B72*BH71)))</f>
        <v>11506.138479078461</v>
      </c>
    </row>
    <row r="74" spans="1:60" ht="15.75" thickBot="1" x14ac:dyDescent="0.3">
      <c r="A74" s="13" t="s">
        <v>69</v>
      </c>
      <c r="B74" s="17">
        <f>AX73</f>
        <v>7775.9957002654164</v>
      </c>
      <c r="C74" s="73">
        <f>AX73/$AX$4</f>
        <v>0.19727781672847988</v>
      </c>
      <c r="D74" s="4" t="s">
        <v>9</v>
      </c>
      <c r="E74" s="5">
        <f>SUM(F74:AF74)</f>
        <v>18156037.596201017</v>
      </c>
      <c r="F74" s="3">
        <f>(F73-F$3)^2</f>
        <v>28.147394987230847</v>
      </c>
      <c r="G74" s="3">
        <f t="shared" ref="G74:AF74" si="370">(G73-G$3)^2</f>
        <v>64.079034257390717</v>
      </c>
      <c r="H74" s="3">
        <f t="shared" si="370"/>
        <v>139.63103760595459</v>
      </c>
      <c r="I74" s="3">
        <f t="shared" si="370"/>
        <v>292.0718386452765</v>
      </c>
      <c r="J74" s="3">
        <f t="shared" si="370"/>
        <v>587.68922611321125</v>
      </c>
      <c r="K74" s="3">
        <f t="shared" si="370"/>
        <v>1139.9380095997276</v>
      </c>
      <c r="L74" s="3">
        <f t="shared" si="370"/>
        <v>2136.1883394944107</v>
      </c>
      <c r="M74" s="3">
        <f t="shared" si="370"/>
        <v>3874.575101600577</v>
      </c>
      <c r="N74" s="3">
        <f t="shared" si="370"/>
        <v>6814.1358183805805</v>
      </c>
      <c r="O74" s="3">
        <f t="shared" si="370"/>
        <v>11640.259702893634</v>
      </c>
      <c r="P74" s="3">
        <f t="shared" si="370"/>
        <v>19344.423399937015</v>
      </c>
      <c r="Q74" s="3">
        <f t="shared" si="370"/>
        <v>31323.082182144852</v>
      </c>
      <c r="R74" s="3">
        <f t="shared" si="370"/>
        <v>49482.165296675747</v>
      </c>
      <c r="S74" s="3">
        <f t="shared" si="370"/>
        <v>76376.102456976034</v>
      </c>
      <c r="T74" s="3">
        <f t="shared" si="370"/>
        <v>115328.4039519154</v>
      </c>
      <c r="U74" s="3">
        <f t="shared" si="370"/>
        <v>170558.70457585811</v>
      </c>
      <c r="V74" s="3">
        <f t="shared" si="370"/>
        <v>247311.31233747187</v>
      </c>
      <c r="W74" s="3">
        <f t="shared" si="370"/>
        <v>351993.51321061549</v>
      </c>
      <c r="X74" s="3">
        <f t="shared" si="370"/>
        <v>492150.549635451</v>
      </c>
      <c r="Y74" s="3">
        <f t="shared" si="370"/>
        <v>677029.25246348442</v>
      </c>
      <c r="Z74" s="3">
        <f t="shared" si="370"/>
        <v>916636.72526466695</v>
      </c>
      <c r="AA74" s="3">
        <f t="shared" si="370"/>
        <v>1220736.4276782505</v>
      </c>
      <c r="AB74" s="46">
        <f t="shared" si="370"/>
        <v>1600846.4541171601</v>
      </c>
      <c r="AC74" s="47">
        <f t="shared" si="370"/>
        <v>2059377.9501178821</v>
      </c>
      <c r="AD74" s="47">
        <f t="shared" si="370"/>
        <v>2624205.2341077053</v>
      </c>
      <c r="AE74" s="47">
        <f t="shared" si="370"/>
        <v>3314096.9698943379</v>
      </c>
      <c r="AF74" s="48">
        <f t="shared" si="370"/>
        <v>4162523.6100069066</v>
      </c>
    </row>
    <row r="75" spans="1:60" ht="15.75" thickBot="1" x14ac:dyDescent="0.3">
      <c r="A75" s="13" t="s">
        <v>70</v>
      </c>
      <c r="B75" s="66">
        <f>BH73</f>
        <v>11506.138479078461</v>
      </c>
      <c r="C75" s="75">
        <f>BH73/$BH$4</f>
        <v>0.25365118241425233</v>
      </c>
      <c r="D75" s="4" t="s">
        <v>10</v>
      </c>
      <c r="E75" s="5">
        <f>SUM(F75:AF75)</f>
        <v>14824.747583542341</v>
      </c>
      <c r="F75">
        <f>SQRT(F74)</f>
        <v>5.3054118583980685</v>
      </c>
      <c r="G75">
        <f t="shared" ref="G75:AF75" si="371">SQRT(G74)</f>
        <v>8.0049381170244356</v>
      </c>
      <c r="H75">
        <f t="shared" si="371"/>
        <v>11.816557773139968</v>
      </c>
      <c r="I75">
        <f t="shared" si="371"/>
        <v>17.090109380728858</v>
      </c>
      <c r="J75">
        <f t="shared" si="371"/>
        <v>24.242302409490961</v>
      </c>
      <c r="K75">
        <f t="shared" si="371"/>
        <v>33.762968021187469</v>
      </c>
      <c r="L75">
        <f t="shared" si="371"/>
        <v>46.21891755000771</v>
      </c>
      <c r="M75">
        <f t="shared" si="371"/>
        <v>62.246085030309956</v>
      </c>
      <c r="N75">
        <f t="shared" si="371"/>
        <v>82.547779003317714</v>
      </c>
      <c r="O75">
        <f t="shared" si="371"/>
        <v>107.89003523446284</v>
      </c>
      <c r="P75">
        <f t="shared" si="371"/>
        <v>139.08423131303209</v>
      </c>
      <c r="Q75">
        <f t="shared" si="371"/>
        <v>176.98328221090503</v>
      </c>
      <c r="R75">
        <f t="shared" si="371"/>
        <v>222.44587048690238</v>
      </c>
      <c r="S75">
        <f t="shared" si="371"/>
        <v>276.36226670255843</v>
      </c>
      <c r="T75">
        <f t="shared" si="371"/>
        <v>339.6003591751861</v>
      </c>
      <c r="U75">
        <f t="shared" si="371"/>
        <v>412.98753561803545</v>
      </c>
      <c r="V75">
        <f t="shared" si="371"/>
        <v>497.30404415957838</v>
      </c>
      <c r="W75">
        <f t="shared" si="371"/>
        <v>593.29041220182842</v>
      </c>
      <c r="X75">
        <f t="shared" si="371"/>
        <v>701.53442512499055</v>
      </c>
      <c r="Y75">
        <f t="shared" si="371"/>
        <v>822.81787320371473</v>
      </c>
      <c r="Z75">
        <f t="shared" si="371"/>
        <v>957.41147124142344</v>
      </c>
      <c r="AA75">
        <f t="shared" si="371"/>
        <v>1104.8694165729498</v>
      </c>
      <c r="AB75" s="43">
        <f t="shared" si="371"/>
        <v>1265.2456101947796</v>
      </c>
      <c r="AC75" s="44">
        <f t="shared" si="371"/>
        <v>1435.0532917344506</v>
      </c>
      <c r="AD75" s="44">
        <f t="shared" si="371"/>
        <v>1619.9398859549403</v>
      </c>
      <c r="AE75" s="44">
        <f t="shared" si="371"/>
        <v>1820.4661408261177</v>
      </c>
      <c r="AF75" s="45">
        <f t="shared" si="371"/>
        <v>2040.2263624428801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9.4816004819682007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-10994.749189712946</v>
      </c>
    </row>
    <row r="83" spans="1:60" ht="15.75" thickBot="1" x14ac:dyDescent="0.3">
      <c r="A83" s="13" t="s">
        <v>68</v>
      </c>
      <c r="B83" s="65">
        <f>AN83</f>
        <v>4230.9391291388256</v>
      </c>
      <c r="C83" s="74">
        <f>AN83/$AN$4</f>
        <v>0.1264065235712222</v>
      </c>
      <c r="D83" s="4" t="s">
        <v>8</v>
      </c>
      <c r="F83" s="12">
        <f>$E$3+($C82/($C82+E5))*E4*(EXP(-EXP($A82-$B82*F81)))</f>
        <v>5.1945920310425784</v>
      </c>
      <c r="G83" s="12">
        <f>$E$3+($C82/($C82+F5))*F4*(EXP(-EXP($A82-$B82*G81)))</f>
        <v>7.8646122488596726</v>
      </c>
      <c r="H83" s="12">
        <f>$E$3+($C82/($C82+G5))*G4*(EXP(-EXP($A82-$B82*H81)))</f>
        <v>11.644190254957481</v>
      </c>
      <c r="I83" s="12">
        <f t="shared" ref="I83:AF83" si="401">$E$3+($C82/($C82+H5))*H4*(EXP(-EXP($A82-$B82*I81)))</f>
        <v>16.881612062461038</v>
      </c>
      <c r="J83" s="12">
        <f t="shared" si="401"/>
        <v>23.995247557647524</v>
      </c>
      <c r="K83" s="12">
        <f t="shared" si="401"/>
        <v>33.476848039615724</v>
      </c>
      <c r="L83" s="12">
        <f t="shared" si="401"/>
        <v>45.892476393986009</v>
      </c>
      <c r="M83" s="12">
        <f t="shared" si="401"/>
        <v>61.880742201529593</v>
      </c>
      <c r="N83" s="12">
        <f t="shared" si="401"/>
        <v>82.14815282845484</v>
      </c>
      <c r="O83" s="12">
        <f t="shared" si="401"/>
        <v>107.4615473216767</v>
      </c>
      <c r="P83" s="12">
        <f t="shared" si="401"/>
        <v>138.63774017291536</v>
      </c>
      <c r="Q83" s="12">
        <f t="shared" si="401"/>
        <v>176.53065447719723</v>
      </c>
      <c r="R83" s="12">
        <f t="shared" si="401"/>
        <v>222.01635792893771</v>
      </c>
      <c r="S83" s="12">
        <f t="shared" si="401"/>
        <v>275.97652202103262</v>
      </c>
      <c r="T83" s="12">
        <f t="shared" si="401"/>
        <v>339.2808990835681</v>
      </c>
      <c r="U83" s="12">
        <f t="shared" si="401"/>
        <v>412.76945069569672</v>
      </c>
      <c r="V83" s="12">
        <f t="shared" si="401"/>
        <v>497.23476458288928</v>
      </c>
      <c r="W83" s="12">
        <f t="shared" si="401"/>
        <v>593.40536783486436</v>
      </c>
      <c r="X83" s="12">
        <f t="shared" si="401"/>
        <v>701.93048650573132</v>
      </c>
      <c r="Y83" s="12">
        <f t="shared" si="401"/>
        <v>823.36672106713229</v>
      </c>
      <c r="Z83" s="12">
        <f t="shared" si="401"/>
        <v>958.16701020230744</v>
      </c>
      <c r="AA83" s="12">
        <f t="shared" si="401"/>
        <v>1106.6721486928827</v>
      </c>
      <c r="AB83" s="52">
        <f t="shared" si="401"/>
        <v>1269.1050150612939</v>
      </c>
      <c r="AC83" s="53">
        <f t="shared" si="401"/>
        <v>1445.5675569905675</v>
      </c>
      <c r="AD83" s="53">
        <f t="shared" si="401"/>
        <v>1636.0404822941593</v>
      </c>
      <c r="AE83" s="53">
        <f t="shared" si="401"/>
        <v>1840.3855142754403</v>
      </c>
      <c r="AF83" s="54">
        <f t="shared" si="401"/>
        <v>2058.3499955310585</v>
      </c>
      <c r="AG83" s="54">
        <f t="shared" ref="AG83" si="402">$E$3+($C82/($C82+AF5))*AF4*(EXP(-EXP($A82-$B82*AG81)))</f>
        <v>2289.5735653578668</v>
      </c>
      <c r="AH83" s="54">
        <f t="shared" ref="AH83" si="403">$E$3+($C82/($C82+AG5))*AG4*(EXP(-EXP($A82-$B82*AH81)))</f>
        <v>2584.9926843928652</v>
      </c>
      <c r="AI83" s="54">
        <f t="shared" ref="AI83" si="404">$E$3+($C82/($C82+AH5))*AH4*(EXP(-EXP($A82-$B82*AI81)))</f>
        <v>2789.870028224515</v>
      </c>
      <c r="AJ83" s="54">
        <f t="shared" ref="AJ83" si="405">$E$3+($C82/($C82+AI5))*AI4*(EXP(-EXP($A82-$B82*AJ81)))</f>
        <v>3057.7663024205322</v>
      </c>
      <c r="AK83" s="54">
        <f t="shared" ref="AK83" si="406">$E$3+($C82/($C82+AJ5))*AJ4*(EXP(-EXP($A82-$B82*AK81)))</f>
        <v>3336.5909527395152</v>
      </c>
      <c r="AL83" s="54">
        <f t="shared" ref="AL83" si="407">$E$3+($C82/($C82+AK5))*AK4*(EXP(-EXP($A82-$B82*AL81)))</f>
        <v>3625.5946125082769</v>
      </c>
      <c r="AM83" s="54">
        <f t="shared" ref="AM83" si="408">$E$3+($C82/($C82+AL5))*AL4*(EXP(-EXP($A82-$B82*AM81)))</f>
        <v>3923.9850721087532</v>
      </c>
      <c r="AN83" s="76">
        <f t="shared" ref="AN83" si="409">$E$3+($C82/($C82+AM5))*AM4*(EXP(-EXP($A82-$B82*AN81)))</f>
        <v>4230.9391291388256</v>
      </c>
      <c r="AO83" s="54">
        <f t="shared" ref="AO83" si="410">$E$3+($C82/($C82+AN5))*AN4*(EXP(-EXP($A82-$B82*AO81)))</f>
        <v>4545.6139893414684</v>
      </c>
      <c r="AP83" s="54">
        <f t="shared" ref="AP83" si="411">$E$3+($C82/($C82+AO5))*AO4*(EXP(-EXP($A82-$B82*AP81)))</f>
        <v>4867.1580195690722</v>
      </c>
      <c r="AQ83" s="54">
        <f t="shared" ref="AQ83" si="412">$E$3+($C82/($C82+AP5))*AP4*(EXP(-EXP($A82-$B82*AQ81)))</f>
        <v>5194.7206953706109</v>
      </c>
      <c r="AR83" s="54">
        <f t="shared" ref="AR83" si="413">$E$3+($C82/($C82+AQ5))*AQ4*(EXP(-EXP($A82-$B82*AR81)))</f>
        <v>5527.4616263330763</v>
      </c>
      <c r="AS83" s="54">
        <f t="shared" ref="AS83" si="414">$E$3+($C82/($C82+AR5))*AR4*(EXP(-EXP($A82-$B82*AS81)))</f>
        <v>5864.5585807066354</v>
      </c>
      <c r="AT83" s="54">
        <f t="shared" ref="AT83" si="415">$E$3+($C82/($C82+AS5))*AS4*(EXP(-EXP($A82-$B82*AT81)))</f>
        <v>6205.2144660481072</v>
      </c>
      <c r="AU83" s="54">
        <f t="shared" ref="AU83" si="416">$E$3+($C82/($C82+AT5))*AT4*(EXP(-EXP($A82-$B82*AU81)))</f>
        <v>6548.6632538925096</v>
      </c>
      <c r="AV83" s="54">
        <f t="shared" ref="AV83" si="417">$E$3+($C82/($C82+AU5))*AU4*(EXP(-EXP($A82-$B82*AV81)))</f>
        <v>6894.1748633637471</v>
      </c>
      <c r="AW83" s="54">
        <f t="shared" ref="AW83" si="418">$E$3+($C82/($C82+AV5))*AV4*(EXP(-EXP($A82-$B82*AW81)))</f>
        <v>7241.0590409662291</v>
      </c>
      <c r="AX83" s="76">
        <f t="shared" ref="AX83" si="419">$E$3+($C82/($C82+AW5))*AW4*(EXP(-EXP($A82-$B82*AX81)))</f>
        <v>7588.6682915871224</v>
      </c>
      <c r="AY83" s="54">
        <f t="shared" ref="AY83" si="420">$E$3+($C82/($C82+AX5))*AX4*(EXP(-EXP($A82-$B82*AY81)))</f>
        <v>7936.3999291758273</v>
      </c>
      <c r="AZ83" s="54">
        <f t="shared" ref="AZ83" si="421">$E$3+($C82/($C82+AY5))*AY4*(EXP(-EXP($A82-$B82*AZ81)))</f>
        <v>8283.6973249791899</v>
      </c>
      <c r="BA83" s="54">
        <f t="shared" ref="BA83" si="422">$E$3+($C82/($C82+AZ5))*AZ4*(EXP(-EXP($A82-$B82*BA81)))</f>
        <v>8630.0504370119143</v>
      </c>
      <c r="BB83" s="54">
        <f t="shared" ref="BB83" si="423">$E$3+($C82/($C82+BA5))*BA4*(EXP(-EXP($A82-$B82*BB81)))</f>
        <v>8974.9957070989803</v>
      </c>
      <c r="BC83" s="54">
        <f t="shared" ref="BC83" si="424">$E$3+($C82/($C82+BB5))*BB4*(EXP(-EXP($A82-$B82*BC81)))</f>
        <v>9318.1154118315735</v>
      </c>
      <c r="BD83" s="54">
        <f t="shared" ref="BD83" si="425">$E$3+($C82/($C82+BC5))*BC4*(EXP(-EXP($A82-$B82*BD81)))</f>
        <v>9659.0365516183574</v>
      </c>
      <c r="BE83" s="54">
        <f t="shared" ref="BE83" si="426">$E$3+($C82/($C82+BD5))*BD4*(EXP(-EXP($A82-$B82*BE81)))</f>
        <v>9997.4293581551865</v>
      </c>
      <c r="BF83" s="54">
        <f t="shared" ref="BF83" si="427">$E$3+($C82/($C82+BE5))*BE4*(EXP(-EXP($A82-$B82*BF81)))</f>
        <v>10333.005495513462</v>
      </c>
      <c r="BG83" s="54">
        <f t="shared" ref="BG83" si="428">$E$3+($C82/($C82+BF5))*BF4*(EXP(-EXP($A82-$B82*BG81)))</f>
        <v>10665.516024040107</v>
      </c>
      <c r="BH83" s="76">
        <f t="shared" ref="BH83" si="429">$E$3+($C82/($C82+BG5))*BG4*(EXP(-EXP($A82-$B82*BH81)))</f>
        <v>10994.749189712946</v>
      </c>
    </row>
    <row r="84" spans="1:60" ht="15.75" thickBot="1" x14ac:dyDescent="0.3">
      <c r="A84" s="13" t="s">
        <v>69</v>
      </c>
      <c r="B84" s="17">
        <f>AX83</f>
        <v>7588.6682915871224</v>
      </c>
      <c r="C84" s="73">
        <f>AX83/$AX$4</f>
        <v>0.19252530095790196</v>
      </c>
      <c r="D84" s="4" t="s">
        <v>9</v>
      </c>
      <c r="E84" s="5">
        <f>SUM(F84:AF84)</f>
        <v>18155980.757925186</v>
      </c>
      <c r="F84" s="3">
        <f>(F83-F$3)^2</f>
        <v>26.921487264598547</v>
      </c>
      <c r="G84" s="3">
        <f t="shared" ref="G84:AF84" si="430">(G83-G$3)^2</f>
        <v>61.757786477927276</v>
      </c>
      <c r="H84" s="3">
        <f t="shared" si="430"/>
        <v>135.42419703007738</v>
      </c>
      <c r="I84" s="3">
        <f t="shared" si="430"/>
        <v>284.7525322585555</v>
      </c>
      <c r="J84" s="3">
        <f t="shared" si="430"/>
        <v>575.43602088698231</v>
      </c>
      <c r="K84" s="3">
        <f t="shared" si="430"/>
        <v>1120.1637890988891</v>
      </c>
      <c r="L84" s="3">
        <f t="shared" si="430"/>
        <v>2105.3851739502588</v>
      </c>
      <c r="M84" s="3">
        <f t="shared" si="430"/>
        <v>3828.2362275369405</v>
      </c>
      <c r="N84" s="3">
        <f t="shared" si="430"/>
        <v>6746.8404273762608</v>
      </c>
      <c r="O84" s="3">
        <f t="shared" si="430"/>
        <v>11546.049925917172</v>
      </c>
      <c r="P84" s="3">
        <f t="shared" si="430"/>
        <v>19217.650345449332</v>
      </c>
      <c r="Q84" s="3">
        <f t="shared" si="430"/>
        <v>31159.894499367008</v>
      </c>
      <c r="R84" s="3">
        <f t="shared" si="430"/>
        <v>49282.826927428876</v>
      </c>
      <c r="S84" s="3">
        <f t="shared" si="430"/>
        <v>76148.138703636374</v>
      </c>
      <c r="T84" s="3">
        <f t="shared" si="430"/>
        <v>115090.49402821113</v>
      </c>
      <c r="U84" s="3">
        <f t="shared" si="430"/>
        <v>170344.77401367016</v>
      </c>
      <c r="V84" s="3">
        <f t="shared" si="430"/>
        <v>247173.79747328887</v>
      </c>
      <c r="W84" s="3">
        <f t="shared" si="430"/>
        <v>352004.13987324969</v>
      </c>
      <c r="X84" s="3">
        <f t="shared" si="430"/>
        <v>492396.20345213712</v>
      </c>
      <c r="Y84" s="3">
        <f t="shared" si="430"/>
        <v>677599.83285923756</v>
      </c>
      <c r="Z84" s="3">
        <f t="shared" si="430"/>
        <v>917600.63778900739</v>
      </c>
      <c r="AA84" s="3">
        <f t="shared" si="430"/>
        <v>1222098.5059544323</v>
      </c>
      <c r="AB84" s="46">
        <f t="shared" si="430"/>
        <v>1602485.859799006</v>
      </c>
      <c r="AC84" s="47">
        <f t="shared" si="430"/>
        <v>2060956.6540577954</v>
      </c>
      <c r="AD84" s="47">
        <f t="shared" si="430"/>
        <v>2625063.7958016358</v>
      </c>
      <c r="AE84" s="47">
        <f t="shared" si="430"/>
        <v>3313093.8358925926</v>
      </c>
      <c r="AF84" s="48">
        <f t="shared" si="430"/>
        <v>4157832.7488872441</v>
      </c>
    </row>
    <row r="85" spans="1:60" ht="15.75" thickBot="1" x14ac:dyDescent="0.3">
      <c r="A85" s="13" t="s">
        <v>70</v>
      </c>
      <c r="B85" s="66">
        <f>BH83</f>
        <v>10994.749189712946</v>
      </c>
      <c r="C85" s="75">
        <f>BH83/$BH$4</f>
        <v>0.24237767843571023</v>
      </c>
      <c r="D85" s="4" t="s">
        <v>10</v>
      </c>
      <c r="E85" s="5">
        <f>SUM(F85:AF85)</f>
        <v>14821.147618186216</v>
      </c>
      <c r="F85">
        <f>SQRT(F84)</f>
        <v>5.1885920310425782</v>
      </c>
      <c r="G85">
        <f t="shared" ref="G85:AF85" si="431">SQRT(G84)</f>
        <v>7.8586122488596724</v>
      </c>
      <c r="H85">
        <f t="shared" si="431"/>
        <v>11.637190254957481</v>
      </c>
      <c r="I85">
        <f t="shared" si="431"/>
        <v>16.874612062461036</v>
      </c>
      <c r="J85">
        <f t="shared" si="431"/>
        <v>23.988247557647522</v>
      </c>
      <c r="K85">
        <f t="shared" si="431"/>
        <v>33.468848039615722</v>
      </c>
      <c r="L85">
        <f t="shared" si="431"/>
        <v>45.884476393986006</v>
      </c>
      <c r="M85">
        <f t="shared" si="431"/>
        <v>61.87274220152959</v>
      </c>
      <c r="N85">
        <f t="shared" si="431"/>
        <v>82.13915282845484</v>
      </c>
      <c r="O85">
        <f t="shared" si="431"/>
        <v>107.4525473216767</v>
      </c>
      <c r="P85">
        <f t="shared" si="431"/>
        <v>138.62774017291537</v>
      </c>
      <c r="Q85">
        <f t="shared" si="431"/>
        <v>176.52165447719725</v>
      </c>
      <c r="R85">
        <f t="shared" si="431"/>
        <v>221.9973579289377</v>
      </c>
      <c r="S85">
        <f t="shared" si="431"/>
        <v>275.94952202103264</v>
      </c>
      <c r="T85">
        <f t="shared" si="431"/>
        <v>339.2498990835681</v>
      </c>
      <c r="U85">
        <f t="shared" si="431"/>
        <v>412.72845069569672</v>
      </c>
      <c r="V85">
        <f t="shared" si="431"/>
        <v>497.16576458288927</v>
      </c>
      <c r="W85">
        <f t="shared" si="431"/>
        <v>593.29936783486437</v>
      </c>
      <c r="X85">
        <f t="shared" si="431"/>
        <v>701.70948650573132</v>
      </c>
      <c r="Y85">
        <f t="shared" si="431"/>
        <v>823.1645235669705</v>
      </c>
      <c r="Z85">
        <f t="shared" si="431"/>
        <v>957.91473409119635</v>
      </c>
      <c r="AA85">
        <f t="shared" si="431"/>
        <v>1105.4856425817716</v>
      </c>
      <c r="AB85" s="43">
        <f t="shared" si="431"/>
        <v>1265.8933050612939</v>
      </c>
      <c r="AC85" s="44">
        <f t="shared" si="431"/>
        <v>1435.6032369905674</v>
      </c>
      <c r="AD85" s="44">
        <f t="shared" si="431"/>
        <v>1620.2048622941593</v>
      </c>
      <c r="AE85" s="44">
        <f t="shared" si="431"/>
        <v>1820.1906042754404</v>
      </c>
      <c r="AF85" s="45">
        <f t="shared" si="431"/>
        <v>2039.0764450817542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2024-02-05T08:13:24Z</dcterms:modified>
</cp:coreProperties>
</file>