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<sst xmlns="http://schemas.openxmlformats.org/spreadsheetml/2006/main" count="307" uniqueCount="74">
  <si>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</si>
  <si>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</si>
  <si>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</si>
  <si>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</si>
  <si>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</si>
  <si>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</si>
  <si>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</si>
  <si>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</si>
  <si>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</si>
  <si>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</si>
  <si>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</si>
  <si>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</si>
  <si>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</si>
  <si>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</si>
  <si>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</si>
  <si>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</si>
  <si>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</si>
  <si>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</si>
  <si>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</si>
  <si>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</si>
  <si>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</si>
  <si>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</si>
  <si>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</si>
  <si>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</si>
  <si>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</si>
  <si>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</si>
  <si>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</si>
  <si>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</si>
  <si>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</si>
  <si>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</si>
  <si>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</si>
  <si>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</si>
  <si>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</si>
  <si>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</si>
  <si>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</si>
  <si>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</si>
  <si>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</si>
  <si>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</si>
  <si>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</si>
  <si>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</si>
  <si>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</si>
  <si>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</si>
  <si>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</si>
  <si>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</si>
  <si>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</si>
  <si>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</si>
  <si>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</si>
  <si>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</si>
  <si>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</si>
  <si>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</si>
  <si>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</si>
  <si>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</si>
  <si>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</si>
  <si>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</si>
  <si>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</si>
  <si>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</si>
  <si>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</si>
  <si>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</si>
  <si>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</si>
  <si>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</si>
  <si>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</si>
  <si>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</si>
  <si>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</si>
  <si>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</si>
  <si>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</si>
  <si>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</si>
  <si>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</si>
  <si>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</si>
  <si>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</si>
  <si>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</si>
  <si>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</si>
  <si>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</si>
  <si>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</si>
  <si>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TotalNorthAmerica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</si>
</sst>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82.817820252525266</c:v>
                </c:pt>
                <c:pt idx="1">
                  <c:v>101.3167605050505</c:v>
                </c:pt>
                <c:pt idx="2">
                  <c:v>122.0178553535354</c:v>
                </c:pt>
                <c:pt idx="3">
                  <c:v>152.1574391919192</c:v>
                </c:pt>
                <c:pt idx="4">
                  <c:v>191.44436454545459</c:v>
                </c:pt>
                <c:pt idx="5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512.77345285720537</c:v>
                </c:pt>
                <c:pt idx="1">
                  <c:v>615.71376073626675</c:v>
                </c:pt>
                <c:pt idx="2">
                  <c:v>730.55671877276973</c:v>
                </c:pt>
                <c:pt idx="3">
                  <c:v>855.2823713238879</c:v>
                </c:pt>
                <c:pt idx="4">
                  <c:v>986.68371865190284</c:v>
                </c:pt>
                <c:pt idx="5">
                  <c:v>1120.5480018221408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482.98520102989499</c:v>
                </c:pt>
                <c:pt idx="1">
                  <c:v>586.08471936252727</c:v>
                </c:pt>
                <c:pt idx="2">
                  <c:v>704.36748080577433</c:v>
                </c:pt>
                <c:pt idx="3">
                  <c:v>835.87665353415423</c:v>
                </c:pt>
                <c:pt idx="4">
                  <c:v>976.59602061467285</c:v>
                </c:pt>
                <c:pt idx="5">
                  <c:v>1129.2838725397869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91.507700350858016</c:v>
                </c:pt>
                <c:pt idx="1">
                  <c:v>120.02723652594645</c:v>
                </c:pt>
                <c:pt idx="2">
                  <c:v>145.59812914976001</c:v>
                </c:pt>
                <c:pt idx="3">
                  <c:v>172.22995569452098</c:v>
                </c:pt>
                <c:pt idx="4">
                  <c:v>208.07741620180158</c:v>
                </c:pt>
                <c:pt idx="5">
                  <c:v>256.20523298716364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6832"/>
        <c:axId val="1799964864"/>
      </c:lineChart>
      <c:catAx>
        <c:axId val="17999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4864"/>
        <c:crosses val="autoZero"/>
        <c:auto val="1"/>
        <c:lblAlgn val="ctr"/>
        <c:lblOffset val="100"/>
        <c:noMultiLvlLbl val="0"/>
      </c:catAx>
      <c:valAx>
        <c:axId val="1799964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101.3167605050505</c:v>
                </c:pt>
                <c:pt idx="1">
                  <c:v>122.0178553535354</c:v>
                </c:pt>
                <c:pt idx="2">
                  <c:v>152.1574391919192</c:v>
                </c:pt>
                <c:pt idx="3">
                  <c:v>191.44436454545459</c:v>
                </c:pt>
                <c:pt idx="4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1229.9752891334163</c:v>
                </c:pt>
                <c:pt idx="1">
                  <c:v>1347.5443900052521</c:v>
                </c:pt>
                <c:pt idx="2">
                  <c:v>1454.6215833896799</c:v>
                </c:pt>
                <c:pt idx="3">
                  <c:v>1549.4352423050893</c:v>
                </c:pt>
                <c:pt idx="4">
                  <c:v>1631.3191056743892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1252.1332562150449</c:v>
                </c:pt>
                <c:pt idx="1">
                  <c:v>1412.6093131163279</c:v>
                </c:pt>
                <c:pt idx="2">
                  <c:v>1533.1931007317489</c:v>
                </c:pt>
                <c:pt idx="3">
                  <c:v>1617.9046562420885</c:v>
                </c:pt>
                <c:pt idx="4">
                  <c:v>1794.504886187596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1260.9369761202802</c:v>
                </c:pt>
                <c:pt idx="1">
                  <c:v>1434.3270968472564</c:v>
                </c:pt>
                <c:pt idx="2">
                  <c:v>1573.7449895800783</c:v>
                </c:pt>
                <c:pt idx="3">
                  <c:v>1682.8155193127363</c:v>
                </c:pt>
                <c:pt idx="4">
                  <c:v>1895.2699497445558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8128"/>
        <c:axId val="1799949088"/>
      </c:lineChart>
      <c:catAx>
        <c:axId val="17999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9088"/>
        <c:crosses val="autoZero"/>
        <c:auto val="1"/>
        <c:lblAlgn val="ctr"/>
        <c:lblOffset val="100"/>
        <c:noMultiLvlLbl val="0"/>
      </c:catAx>
      <c:valAx>
        <c:axId val="17999490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101.3167605050505</c:v>
                </c:pt>
                <c:pt idx="1">
                  <c:v>122.0178553535354</c:v>
                </c:pt>
                <c:pt idx="2">
                  <c:v>152.1574391919192</c:v>
                </c:pt>
                <c:pt idx="3">
                  <c:v>191.44436454545459</c:v>
                </c:pt>
                <c:pt idx="4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1271.0024722259843</c:v>
                </c:pt>
                <c:pt idx="1">
                  <c:v>1436.2045612226334</c:v>
                </c:pt>
                <c:pt idx="2">
                  <c:v>1610.7796933203135</c:v>
                </c:pt>
                <c:pt idx="3">
                  <c:v>1793.9264562353972</c:v>
                </c:pt>
                <c:pt idx="4">
                  <c:v>1984.7618629130598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1283.1813684196482</c:v>
                </c:pt>
                <c:pt idx="1">
                  <c:v>1481.0901965654541</c:v>
                </c:pt>
                <c:pt idx="2">
                  <c:v>1653.6190769977088</c:v>
                </c:pt>
                <c:pt idx="3">
                  <c:v>1803.5507655466452</c:v>
                </c:pt>
                <c:pt idx="4">
                  <c:v>2075.6674353514959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1283.5792380579767</c:v>
                </c:pt>
                <c:pt idx="1">
                  <c:v>1481.921233487044</c:v>
                </c:pt>
                <c:pt idx="2">
                  <c:v>1655.0475067011439</c:v>
                </c:pt>
                <c:pt idx="3">
                  <c:v>1805.7353665117462</c:v>
                </c:pt>
                <c:pt idx="4">
                  <c:v>2078.9795060917163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2896"/>
        <c:axId val="1799961600"/>
      </c:lineChart>
      <c:catAx>
        <c:axId val="17999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1600"/>
        <c:crosses val="autoZero"/>
        <c:auto val="1"/>
        <c:lblAlgn val="ctr"/>
        <c:lblOffset val="100"/>
        <c:noMultiLvlLbl val="0"/>
      </c:catAx>
      <c:valAx>
        <c:axId val="17999616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3440"/>
        <c:axId val="1799967584"/>
      </c:lineChart>
      <c:catAx>
        <c:axId val="17999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7584"/>
        <c:crosses val="autoZero"/>
        <c:auto val="1"/>
        <c:lblAlgn val="ctr"/>
        <c:lblOffset val="100"/>
        <c:noMultiLvlLbl val="0"/>
      </c:catAx>
      <c:valAx>
        <c:axId val="1799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3.6613082244673611</c:v>
                </c:pt>
                <c:pt idx="1">
                  <c:v>7.4477090316897829</c:v>
                </c:pt>
                <c:pt idx="2">
                  <c:v>12.015125533104404</c:v>
                </c:pt>
                <c:pt idx="3">
                  <c:v>17.522661195264011</c:v>
                </c:pt>
                <c:pt idx="4">
                  <c:v>24.160920262547425</c:v>
                </c:pt>
                <c:pt idx="5">
                  <c:v>32.157828778021077</c:v>
                </c:pt>
                <c:pt idx="6">
                  <c:v>41.785339784729729</c:v>
                </c:pt>
                <c:pt idx="7">
                  <c:v>53.367065411651524</c:v>
                </c:pt>
                <c:pt idx="8">
                  <c:v>67.286829473693899</c:v>
                </c:pt>
                <c:pt idx="9">
                  <c:v>83.998053379167374</c:v>
                </c:pt>
                <c:pt idx="10">
                  <c:v>104.03376258894411</c:v>
                </c:pt>
                <c:pt idx="11">
                  <c:v>128.01681440083897</c:v>
                </c:pt>
                <c:pt idx="12">
                  <c:v>156.66968145802704</c:v>
                </c:pt>
                <c:pt idx="13">
                  <c:v>190.82275916284669</c:v>
                </c:pt>
                <c:pt idx="14">
                  <c:v>231.41968241349048</c:v>
                </c:pt>
                <c:pt idx="15">
                  <c:v>279.51753232407327</c:v>
                </c:pt>
                <c:pt idx="16">
                  <c:v>336.27910627071009</c:v>
                </c:pt>
                <c:pt idx="17">
                  <c:v>402.9536798449505</c:v>
                </c:pt>
                <c:pt idx="18">
                  <c:v>480.84204603542241</c:v>
                </c:pt>
                <c:pt idx="19">
                  <c:v>571.24131973964018</c:v>
                </c:pt>
                <c:pt idx="20">
                  <c:v>675.36541865619017</c:v>
                </c:pt>
                <c:pt idx="21">
                  <c:v>794.23877097398304</c:v>
                </c:pt>
                <c:pt idx="22">
                  <c:v>928.56419730142784</c:v>
                </c:pt>
                <c:pt idx="23">
                  <c:v>1078.5714622526907</c:v>
                </c:pt>
                <c:pt idx="24">
                  <c:v>1243.860598479594</c:v>
                </c:pt>
                <c:pt idx="25">
                  <c:v>1423.2627582560713</c:v>
                </c:pt>
                <c:pt idx="26">
                  <c:v>1614.7487506026287</c:v>
                </c:pt>
                <c:pt idx="27">
                  <c:v>1815.418076327396</c:v>
                </c:pt>
                <c:pt idx="28">
                  <c:v>2021.5953919921037</c:v>
                </c:pt>
                <c:pt idx="29">
                  <c:v>2229.0447306017959</c:v>
                </c:pt>
                <c:pt idx="30">
                  <c:v>2433.2861603903834</c:v>
                </c:pt>
                <c:pt idx="31">
                  <c:v>2629.9715838808715</c:v>
                </c:pt>
                <c:pt idx="32">
                  <c:v>2815.2562578343377</c:v>
                </c:pt>
                <c:pt idx="33">
                  <c:v>2986.099502155253</c:v>
                </c:pt>
                <c:pt idx="34">
                  <c:v>3140.4448015419102</c:v>
                </c:pt>
                <c:pt idx="35">
                  <c:v>3277.2602629887951</c:v>
                </c:pt>
                <c:pt idx="36">
                  <c:v>3396.4534155722531</c:v>
                </c:pt>
                <c:pt idx="37">
                  <c:v>3498.6981331675152</c:v>
                </c:pt>
                <c:pt idx="38">
                  <c:v>3585.2202231947986</c:v>
                </c:pt>
                <c:pt idx="39">
                  <c:v>3657.5832165301777</c:v>
                </c:pt>
                <c:pt idx="40">
                  <c:v>3717.502882674481</c:v>
                </c:pt>
                <c:pt idx="41">
                  <c:v>3766.7043834777164</c:v>
                </c:pt>
                <c:pt idx="42">
                  <c:v>3806.8241362635099</c:v>
                </c:pt>
                <c:pt idx="43">
                  <c:v>3839.3510515162093</c:v>
                </c:pt>
                <c:pt idx="44">
                  <c:v>3865.5985206585528</c:v>
                </c:pt>
                <c:pt idx="45">
                  <c:v>3886.6981310938527</c:v>
                </c:pt>
                <c:pt idx="46">
                  <c:v>3903.6072720175935</c:v>
                </c:pt>
                <c:pt idx="47">
                  <c:v>3917.1245742468404</c:v>
                </c:pt>
                <c:pt idx="48">
                  <c:v>3927.9089029670122</c:v>
                </c:pt>
                <c:pt idx="49">
                  <c:v>3936.4991130224362</c:v>
                </c:pt>
                <c:pt idx="50">
                  <c:v>3943.332902869518</c:v>
                </c:pt>
                <c:pt idx="51">
                  <c:v>3948.7638908841041</c:v>
                </c:pt>
                <c:pt idx="52">
                  <c:v>3953.0765525435691</c:v>
                </c:pt>
                <c:pt idx="53">
                  <c:v>3956.4989711888038</c:v>
                </c:pt>
                <c:pt idx="54">
                  <c:v>3959.213531061182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3.1030218173154962</c:v>
                </c:pt>
                <c:pt idx="1">
                  <c:v>6.3457058636162937</c:v>
                </c:pt>
                <c:pt idx="2">
                  <c:v>10.389951589085605</c:v>
                </c:pt>
                <c:pt idx="3">
                  <c:v>15.402384661585867</c:v>
                </c:pt>
                <c:pt idx="4">
                  <c:v>21.58294542359247</c:v>
                </c:pt>
                <c:pt idx="5">
                  <c:v>29.170982740911267</c:v>
                </c:pt>
                <c:pt idx="6">
                  <c:v>38.452215832009792</c:v>
                </c:pt>
                <c:pt idx="7">
                  <c:v>49.766575105680708</c:v>
                </c:pt>
                <c:pt idx="8">
                  <c:v>63.516870642314871</c:v>
                </c:pt>
                <c:pt idx="9">
                  <c:v>80.178140694569009</c:v>
                </c:pt>
                <c:pt idx="10">
                  <c:v>100.30739113507801</c:v>
                </c:pt>
                <c:pt idx="11">
                  <c:v>124.55323742626601</c:v>
                </c:pt>
                <c:pt idx="12">
                  <c:v>153.66469083937486</c:v>
                </c:pt>
                <c:pt idx="13">
                  <c:v>188.49798091065225</c:v>
                </c:pt>
                <c:pt idx="14">
                  <c:v>230.01987567555631</c:v>
                </c:pt>
                <c:pt idx="15">
                  <c:v>279.30546632061623</c:v>
                </c:pt>
                <c:pt idx="16">
                  <c:v>337.52786892903407</c:v>
                </c:pt>
                <c:pt idx="17">
                  <c:v>405.93685257712684</c:v>
                </c:pt>
                <c:pt idx="18">
                  <c:v>485.82317928467211</c:v>
                </c:pt>
                <c:pt idx="19">
                  <c:v>578.46565478835464</c:v>
                </c:pt>
                <c:pt idx="20">
                  <c:v>685.05881647954834</c:v>
                </c:pt>
                <c:pt idx="21">
                  <c:v>806.62111746150003</c:v>
                </c:pt>
                <c:pt idx="22">
                  <c:v>943.88661212680177</c:v>
                </c:pt>
                <c:pt idx="23">
                  <c:v>1097.1874774882313</c:v>
                </c:pt>
                <c:pt idx="24">
                  <c:v>1266.3397505890882</c:v>
                </c:pt>
                <c:pt idx="25">
                  <c:v>1450.5493726108707</c:v>
                </c:pt>
                <c:pt idx="26">
                  <c:v>1648.3583815285826</c:v>
                </c:pt>
                <c:pt idx="27">
                  <c:v>1857.6500313533152</c:v>
                </c:pt>
                <c:pt idx="28">
                  <c:v>2079.4670791337612</c:v>
                </c:pt>
                <c:pt idx="29">
                  <c:v>2303.1838164465403</c:v>
                </c:pt>
                <c:pt idx="30">
                  <c:v>2529.1261671435009</c:v>
                </c:pt>
                <c:pt idx="31">
                  <c:v>2753.957559819391</c:v>
                </c:pt>
                <c:pt idx="32">
                  <c:v>2974.5982308882508</c:v>
                </c:pt>
                <c:pt idx="33">
                  <c:v>3188.4225670297678</c:v>
                </c:pt>
                <c:pt idx="34">
                  <c:v>3393.3916653394454</c:v>
                </c:pt>
                <c:pt idx="35">
                  <c:v>3588.1100376921954</c:v>
                </c:pt>
                <c:pt idx="36">
                  <c:v>3771.8107707076633</c:v>
                </c:pt>
                <c:pt idx="37">
                  <c:v>3944.285088163706</c:v>
                </c:pt>
                <c:pt idx="38">
                  <c:v>4105.7778343445916</c:v>
                </c:pt>
                <c:pt idx="39">
                  <c:v>4256.8700775913012</c:v>
                </c:pt>
                <c:pt idx="40">
                  <c:v>4398.3656987984768</c:v>
                </c:pt>
                <c:pt idx="41">
                  <c:v>4531.1928461274929</c:v>
                </c:pt>
                <c:pt idx="42">
                  <c:v>4656.3254171725857</c:v>
                </c:pt>
                <c:pt idx="43">
                  <c:v>4774.7253407147873</c:v>
                </c:pt>
                <c:pt idx="44">
                  <c:v>4887.3036638775657</c:v>
                </c:pt>
                <c:pt idx="45">
                  <c:v>4994.8971060198792</c:v>
                </c:pt>
                <c:pt idx="46">
                  <c:v>5098.2564136964265</c:v>
                </c:pt>
                <c:pt idx="47">
                  <c:v>5198.0431309812884</c:v>
                </c:pt>
                <c:pt idx="48">
                  <c:v>5294.8319641882244</c:v>
                </c:pt>
                <c:pt idx="49">
                  <c:v>5389.1165571463425</c:v>
                </c:pt>
                <c:pt idx="50">
                  <c:v>5481.3170842663912</c:v>
                </c:pt>
                <c:pt idx="51">
                  <c:v>5571.788561465346</c:v>
                </c:pt>
                <c:pt idx="52">
                  <c:v>5660.8291576692163</c:v>
                </c:pt>
                <c:pt idx="53">
                  <c:v>5748.6880710629393</c:v>
                </c:pt>
                <c:pt idx="54">
                  <c:v>5835.5727319738098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2.4352711991228624</c:v>
                </c:pt>
                <c:pt idx="1">
                  <c:v>4.9625830326542193</c:v>
                </c:pt>
                <c:pt idx="2">
                  <c:v>8.2537579853676295</c:v>
                </c:pt>
                <c:pt idx="3">
                  <c:v>12.489012329273574</c:v>
                </c:pt>
                <c:pt idx="4">
                  <c:v>17.886264260543179</c:v>
                </c:pt>
                <c:pt idx="5">
                  <c:v>24.707992013897009</c:v>
                </c:pt>
                <c:pt idx="6">
                  <c:v>33.268965309494746</c:v>
                </c:pt>
                <c:pt idx="7">
                  <c:v>43.944799658872768</c:v>
                </c:pt>
                <c:pt idx="8">
                  <c:v>57.181192861634301</c:v>
                </c:pt>
                <c:pt idx="9">
                  <c:v>73.503574493892557</c:v>
                </c:pt>
                <c:pt idx="10">
                  <c:v>93.526724119677425</c:v>
                </c:pt>
                <c:pt idx="11">
                  <c:v>117.96368599612697</c:v>
                </c:pt>
                <c:pt idx="12">
                  <c:v>147.63302563713742</c:v>
                </c:pt>
                <c:pt idx="13">
                  <c:v>183.46314442326226</c:v>
                </c:pt>
                <c:pt idx="14">
                  <c:v>226.49201542652204</c:v>
                </c:pt>
                <c:pt idx="15">
                  <c:v>277.86037213797584</c:v>
                </c:pt>
                <c:pt idx="16">
                  <c:v>338.79614667238718</c:v>
                </c:pt>
                <c:pt idx="17">
                  <c:v>410.58792348707067</c:v>
                </c:pt>
                <c:pt idx="18">
                  <c:v>494.54548644310472</c:v>
                </c:pt>
                <c:pt idx="19">
                  <c:v>591.94634059565442</c:v>
                </c:pt>
                <c:pt idx="20">
                  <c:v>703.96850855232719</c:v>
                </c:pt>
                <c:pt idx="21">
                  <c:v>831.61197100477375</c:v>
                </c:pt>
                <c:pt idx="22">
                  <c:v>975.61371646432622</c:v>
                </c:pt>
                <c:pt idx="23">
                  <c:v>1136.3641312344155</c:v>
                </c:pt>
                <c:pt idx="24">
                  <c:v>1313.8347933018119</c:v>
                </c:pt>
                <c:pt idx="25">
                  <c:v>1507.528855840299</c:v>
                </c:pt>
                <c:pt idx="26">
                  <c:v>1716.4643658744674</c:v>
                </c:pt>
                <c:pt idx="27">
                  <c:v>1939.1976339171163</c:v>
                </c:pt>
                <c:pt idx="28">
                  <c:v>2178.4718483252186</c:v>
                </c:pt>
                <c:pt idx="29">
                  <c:v>2422.9198096918635</c:v>
                </c:pt>
                <c:pt idx="30">
                  <c:v>2674.8172668989364</c:v>
                </c:pt>
                <c:pt idx="31">
                  <c:v>2931.8392936635846</c:v>
                </c:pt>
                <c:pt idx="32">
                  <c:v>3191.7634947486017</c:v>
                </c:pt>
                <c:pt idx="33">
                  <c:v>3452.5768668505389</c:v>
                </c:pt>
                <c:pt idx="34">
                  <c:v>3712.5511670791711</c:v>
                </c:pt>
                <c:pt idx="35">
                  <c:v>3970.2834094039786</c:v>
                </c:pt>
                <c:pt idx="36">
                  <c:v>4224.7037152410257</c:v>
                </c:pt>
                <c:pt idx="37">
                  <c:v>4475.0567473599585</c:v>
                </c:pt>
                <c:pt idx="38">
                  <c:v>4720.8649089602986</c:v>
                </c:pt>
                <c:pt idx="39">
                  <c:v>4961.8815765504796</c:v>
                </c:pt>
                <c:pt idx="40">
                  <c:v>5198.0414214795564</c:v>
                </c:pt>
                <c:pt idx="41">
                  <c:v>5429.4130217637767</c:v>
                </c:pt>
                <c:pt idx="42">
                  <c:v>5656.1570249624028</c:v>
                </c:pt>
                <c:pt idx="43">
                  <c:v>5878.4914470909007</c:v>
                </c:pt>
                <c:pt idx="44">
                  <c:v>6096.6644393083006</c:v>
                </c:pt>
                <c:pt idx="45">
                  <c:v>6310.9340375960937</c:v>
                </c:pt>
                <c:pt idx="46">
                  <c:v>6521.5539643235452</c:v>
                </c:pt>
                <c:pt idx="47">
                  <c:v>6728.7643778611882</c:v>
                </c:pt>
                <c:pt idx="48">
                  <c:v>6932.7864726302923</c:v>
                </c:pt>
                <c:pt idx="49">
                  <c:v>7133.8199399678469</c:v>
                </c:pt>
                <c:pt idx="50">
                  <c:v>7332.042454353792</c:v>
                </c:pt>
                <c:pt idx="51">
                  <c:v>7527.6105139463298</c:v>
                </c:pt>
                <c:pt idx="52">
                  <c:v>7720.6611183393616</c:v>
                </c:pt>
                <c:pt idx="53">
                  <c:v>7911.3138999872153</c:v>
                </c:pt>
                <c:pt idx="54">
                  <c:v>8099.6734355948174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3776"/>
        <c:axId val="1799972480"/>
      </c:lineChart>
      <c:catAx>
        <c:axId val="1799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2480"/>
        <c:crosses val="autoZero"/>
        <c:auto val="1"/>
        <c:lblAlgn val="ctr"/>
        <c:lblOffset val="100"/>
        <c:noMultiLvlLbl val="0"/>
      </c:catAx>
      <c:valAx>
        <c:axId val="1799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20.032819844899727</c:v>
                </c:pt>
                <c:pt idx="1">
                  <c:v>24.530395055779241</c:v>
                </c:pt>
                <c:pt idx="2">
                  <c:v>30.056649894996259</c:v>
                </c:pt>
                <c:pt idx="3">
                  <c:v>36.84268508777857</c:v>
                </c:pt>
                <c:pt idx="4">
                  <c:v>45.169389100011102</c:v>
                </c:pt>
                <c:pt idx="5">
                  <c:v>55.377079585931895</c:v>
                </c:pt>
                <c:pt idx="6">
                  <c:v>67.876454601147827</c:v>
                </c:pt>
                <c:pt idx="7">
                  <c:v>83.160728532249536</c:v>
                </c:pt>
                <c:pt idx="8">
                  <c:v>101.81861787217366</c:v>
                </c:pt>
                <c:pt idx="9">
                  <c:v>124.54752184217523</c:v>
                </c:pt>
                <c:pt idx="10">
                  <c:v>152.16577811037152</c:v>
                </c:pt>
                <c:pt idx="11">
                  <c:v>185.62223257445189</c:v>
                </c:pt>
                <c:pt idx="12">
                  <c:v>226.0005281198253</c:v>
                </c:pt>
                <c:pt idx="13">
                  <c:v>274.51451377458449</c:v>
                </c:pt>
                <c:pt idx="14">
                  <c:v>332.49010332457539</c:v>
                </c:pt>
                <c:pt idx="15">
                  <c:v>401.32799966714185</c:v>
                </c:pt>
                <c:pt idx="16">
                  <c:v>482.44135730876371</c:v>
                </c:pt>
                <c:pt idx="17">
                  <c:v>577.16329669367542</c:v>
                </c:pt>
                <c:pt idx="18">
                  <c:v>686.62197708973542</c:v>
                </c:pt>
                <c:pt idx="19">
                  <c:v>811.58638110722086</c:v>
                </c:pt>
                <c:pt idx="20">
                  <c:v>952.29426634080301</c:v>
                </c:pt>
                <c:pt idx="21">
                  <c:v>1108.2839926041022</c:v>
                </c:pt>
                <c:pt idx="22">
                  <c:v>1278.261593950243</c:v>
                </c:pt>
                <c:pt idx="23">
                  <c:v>1460.039409608818</c:v>
                </c:pt>
                <c:pt idx="24">
                  <c:v>1650.5782999204337</c:v>
                </c:pt>
                <c:pt idx="25">
                  <c:v>1846.1494123554996</c:v>
                </c:pt>
                <c:pt idx="26">
                  <c:v>2042.6056279741351</c:v>
                </c:pt>
                <c:pt idx="27">
                  <c:v>2235.7245947771294</c:v>
                </c:pt>
                <c:pt idx="28">
                  <c:v>2421.5650228444265</c:v>
                </c:pt>
                <c:pt idx="29">
                  <c:v>2596.7740303159112</c:v>
                </c:pt>
                <c:pt idx="30">
                  <c:v>2758.7974624846615</c:v>
                </c:pt>
                <c:pt idx="31">
                  <c:v>2905.9712749077289</c:v>
                </c:pt>
                <c:pt idx="32">
                  <c:v>3037.5000629938336</c:v>
                </c:pt>
                <c:pt idx="33">
                  <c:v>3153.3495163785037</c:v>
                </c:pt>
                <c:pt idx="34">
                  <c:v>3254.0886699652874</c:v>
                </c:pt>
                <c:pt idx="35">
                  <c:v>3340.7162249599132</c:v>
                </c:pt>
                <c:pt idx="36">
                  <c:v>3414.4969511615172</c:v>
                </c:pt>
                <c:pt idx="37">
                  <c:v>3476.823764218565</c:v>
                </c:pt>
                <c:pt idx="38">
                  <c:v>3529.1117612733124</c:v>
                </c:pt>
                <c:pt idx="39">
                  <c:v>3572.7238384367993</c:v>
                </c:pt>
                <c:pt idx="40">
                  <c:v>3608.9236844551219</c:v>
                </c:pt>
                <c:pt idx="41">
                  <c:v>3638.8503873392929</c:v>
                </c:pt>
                <c:pt idx="42">
                  <c:v>3663.5088271705235</c:v>
                </c:pt>
                <c:pt idx="43">
                  <c:v>3683.7707657392398</c:v>
                </c:pt>
                <c:pt idx="44">
                  <c:v>3700.3825866108532</c:v>
                </c:pt>
                <c:pt idx="45">
                  <c:v>3713.9766896794986</c:v>
                </c:pt>
                <c:pt idx="46">
                  <c:v>3725.0844551426676</c:v>
                </c:pt>
                <c:pt idx="47">
                  <c:v>3734.1494130111455</c:v>
                </c:pt>
                <c:pt idx="48">
                  <c:v>3741.5397891616276</c:v>
                </c:pt>
                <c:pt idx="49">
                  <c:v>3747.5599750648385</c:v>
                </c:pt>
                <c:pt idx="50">
                  <c:v>3752.4607200772361</c:v>
                </c:pt>
                <c:pt idx="51">
                  <c:v>3756.4480050930315</c:v>
                </c:pt>
                <c:pt idx="52">
                  <c:v>3759.6906515116066</c:v>
                </c:pt>
                <c:pt idx="53">
                  <c:v>3762.3267708149124</c:v>
                </c:pt>
                <c:pt idx="54">
                  <c:v>3764.4691829139151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16.740939255008275</c:v>
                </c:pt>
                <c:pt idx="1">
                  <c:v>20.988498125473061</c:v>
                </c:pt>
                <c:pt idx="2">
                  <c:v>26.285261362716177</c:v>
                </c:pt>
                <c:pt idx="3">
                  <c:v>32.876080891936169</c:v>
                </c:pt>
                <c:pt idx="4">
                  <c:v>41.058538400507871</c:v>
                </c:pt>
                <c:pt idx="5">
                  <c:v>51.19257272346271</c:v>
                </c:pt>
                <c:pt idx="6">
                  <c:v>63.711089842607201</c:v>
                </c:pt>
                <c:pt idx="7">
                  <c:v>79.131261493927141</c:v>
                </c:pt>
                <c:pt idx="8">
                  <c:v>98.065968261322837</c:v>
                </c:pt>
                <c:pt idx="9">
                  <c:v>121.23449558250203</c:v>
                </c:pt>
                <c:pt idx="10">
                  <c:v>149.47113375319717</c:v>
                </c:pt>
                <c:pt idx="11">
                  <c:v>183.72976865877945</c:v>
                </c:pt>
                <c:pt idx="12">
                  <c:v>225.08191181692391</c:v>
                </c:pt>
                <c:pt idx="13">
                  <c:v>274.704990196268</c:v>
                </c:pt>
                <c:pt idx="14">
                  <c:v>333.85725510436708</c:v>
                </c:pt>
                <c:pt idx="15">
                  <c:v>403.83562155861443</c:v>
                </c:pt>
                <c:pt idx="16">
                  <c:v>485.91344453813434</c:v>
                </c:pt>
                <c:pt idx="17">
                  <c:v>581.25703665916524</c:v>
                </c:pt>
                <c:pt idx="18">
                  <c:v>690.82290146908667</c:v>
                </c:pt>
                <c:pt idx="19">
                  <c:v>815.24217610513449</c:v>
                </c:pt>
                <c:pt idx="20">
                  <c:v>954.70410410050715</c:v>
                </c:pt>
                <c:pt idx="21">
                  <c:v>1108.8552807290171</c:v>
                </c:pt>
                <c:pt idx="22">
                  <c:v>1276.7341483323744</c:v>
                </c:pt>
                <c:pt idx="23">
                  <c:v>1456.7589126672899</c:v>
                </c:pt>
                <c:pt idx="24">
                  <c:v>1646.780620310125</c:v>
                </c:pt>
                <c:pt idx="25">
                  <c:v>1844.2021303890069</c:v>
                </c:pt>
                <c:pt idx="26">
                  <c:v>2046.1506354857506</c:v>
                </c:pt>
                <c:pt idx="27">
                  <c:v>2249.6800559233184</c:v>
                </c:pt>
                <c:pt idx="28">
                  <c:v>2501.7034728122567</c:v>
                </c:pt>
                <c:pt idx="29">
                  <c:v>2650.5187660573129</c:v>
                </c:pt>
                <c:pt idx="30">
                  <c:v>2843.2323588989439</c:v>
                </c:pt>
                <c:pt idx="31">
                  <c:v>3028.5293176629789</c:v>
                </c:pt>
                <c:pt idx="32">
                  <c:v>3205.3343052364289</c:v>
                </c:pt>
                <c:pt idx="33">
                  <c:v>3373.0483001260482</c:v>
                </c:pt>
                <c:pt idx="34">
                  <c:v>3531.4842032150254</c:v>
                </c:pt>
                <c:pt idx="35">
                  <c:v>3680.7864999121239</c:v>
                </c:pt>
                <c:pt idx="36">
                  <c:v>3821.3475706769059</c:v>
                </c:pt>
                <c:pt idx="37">
                  <c:v>3953.7296309315275</c:v>
                </c:pt>
                <c:pt idx="38">
                  <c:v>4078.5975846572692</c:v>
                </c:pt>
                <c:pt idx="39">
                  <c:v>4196.664997863285</c:v>
                </c:pt>
                <c:pt idx="40">
                  <c:v>4308.6532096872925</c:v>
                </c:pt>
                <c:pt idx="41">
                  <c:v>4415.2622758062107</c:v>
                </c:pt>
                <c:pt idx="42">
                  <c:v>4517.1518078452964</c:v>
                </c:pt>
                <c:pt idx="43">
                  <c:v>4614.9296202647593</c:v>
                </c:pt>
                <c:pt idx="44">
                  <c:v>4709.1462312712965</c:v>
                </c:pt>
                <c:pt idx="45">
                  <c:v>4800.2935415800348</c:v>
                </c:pt>
                <c:pt idx="46">
                  <c:v>4888.8063376984392</c:v>
                </c:pt>
                <c:pt idx="47">
                  <c:v>4975.0655780650359</c:v>
                </c:pt>
                <c:pt idx="48">
                  <c:v>5059.4026926448569</c:v>
                </c:pt>
                <c:pt idx="49">
                  <c:v>5142.1043495228105</c:v>
                </c:pt>
                <c:pt idx="50">
                  <c:v>5223.4173161576136</c:v>
                </c:pt>
                <c:pt idx="51">
                  <c:v>5303.5531739137732</c:v>
                </c:pt>
                <c:pt idx="52">
                  <c:v>5382.6927398024827</c:v>
                </c:pt>
                <c:pt idx="53">
                  <c:v>5460.990116604381</c:v>
                </c:pt>
                <c:pt idx="54">
                  <c:v>5538.5763384651955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13.576267639002522</c:v>
                </c:pt>
                <c:pt idx="1">
                  <c:v>17.413026058985963</c:v>
                </c:pt>
                <c:pt idx="2">
                  <c:v>22.299605593891521</c:v>
                </c:pt>
                <c:pt idx="3">
                  <c:v>28.499903247722504</c:v>
                </c:pt>
                <c:pt idx="4">
                  <c:v>36.336072016732778</c:v>
                </c:pt>
                <c:pt idx="5">
                  <c:v>46.19829927177944</c:v>
                </c:pt>
                <c:pt idx="6">
                  <c:v>58.554961744368029</c:v>
                </c:pt>
                <c:pt idx="7">
                  <c:v>73.962561145581944</c:v>
                </c:pt>
                <c:pt idx="8">
                  <c:v>93.074553992011232</c:v>
                </c:pt>
                <c:pt idx="9">
                  <c:v>116.64784927545919</c:v>
                </c:pt>
                <c:pt idx="10">
                  <c:v>145.54538672768481</c:v>
                </c:pt>
                <c:pt idx="11">
                  <c:v>180.73288125641838</c:v>
                </c:pt>
                <c:pt idx="12">
                  <c:v>223.26761212793542</c:v>
                </c:pt>
                <c:pt idx="13">
                  <c:v>274.2771663778143</c:v>
                </c:pt>
                <c:pt idx="14">
                  <c:v>334.92645119027867</c:v>
                </c:pt>
                <c:pt idx="15">
                  <c:v>406.37219450656056</c:v>
                </c:pt>
                <c:pt idx="16">
                  <c:v>489.70562041302071</c:v>
                </c:pt>
                <c:pt idx="17">
                  <c:v>585.88595549003026</c:v>
                </c:pt>
                <c:pt idx="18">
                  <c:v>695.66965485245123</c:v>
                </c:pt>
                <c:pt idx="19">
                  <c:v>819.54229860284545</c:v>
                </c:pt>
                <c:pt idx="20">
                  <c:v>957.66143216131502</c:v>
                </c:pt>
                <c:pt idx="21">
                  <c:v>1109.8186504047883</c:v>
                </c:pt>
                <c:pt idx="22">
                  <c:v>1275.4276168801243</c:v>
                </c:pt>
                <c:pt idx="23">
                  <c:v>1453.5415339686699</c:v>
                </c:pt>
                <c:pt idx="24">
                  <c:v>1642.8993858389772</c:v>
                </c:pt>
                <c:pt idx="25">
                  <c:v>1841.9959796090577</c:v>
                </c:pt>
                <c:pt idx="26">
                  <c:v>2049.1674179305282</c:v>
                </c:pt>
                <c:pt idx="27">
                  <c:v>2262.6819099670847</c:v>
                </c:pt>
                <c:pt idx="28">
                  <c:v>2531.1411206351081</c:v>
                </c:pt>
                <c:pt idx="29">
                  <c:v>2701.9785045436115</c:v>
                </c:pt>
                <c:pt idx="30">
                  <c:v>2924.6662259406394</c:v>
                </c:pt>
                <c:pt idx="31">
                  <c:v>3147.6009352805017</c:v>
                </c:pt>
                <c:pt idx="32">
                  <c:v>3369.6970241717336</c:v>
                </c:pt>
                <c:pt idx="33">
                  <c:v>3590.0734268197521</c:v>
                </c:pt>
                <c:pt idx="34">
                  <c:v>3808.0432975872291</c:v>
                </c:pt>
                <c:pt idx="35">
                  <c:v>4023.0954688640409</c:v>
                </c:pt>
                <c:pt idx="36">
                  <c:v>4234.8713164146511</c:v>
                </c:pt>
                <c:pt idx="37">
                  <c:v>4443.1399812914069</c:v>
                </c:pt>
                <c:pt idx="38">
                  <c:v>4647.7741109578146</c:v>
                </c:pt>
                <c:pt idx="39">
                  <c:v>4848.7275346036795</c:v>
                </c:pt>
                <c:pt idx="40">
                  <c:v>5046.0156604087269</c:v>
                </c:pt>
                <c:pt idx="41">
                  <c:v>5239.6989056889224</c:v>
                </c:pt>
                <c:pt idx="42">
                  <c:v>5429.8691405106556</c:v>
                </c:pt>
                <c:pt idx="43">
                  <c:v>5616.6389195128013</c:v>
                </c:pt>
                <c:pt idx="44">
                  <c:v>5800.1331668948669</c:v>
                </c:pt>
                <c:pt idx="45">
                  <c:v>5980.4829379842558</c:v>
                </c:pt>
                <c:pt idx="46">
                  <c:v>6157.8208838417459</c:v>
                </c:pt>
                <c:pt idx="47">
                  <c:v>6332.2780747093884</c:v>
                </c:pt>
                <c:pt idx="48">
                  <c:v>6503.9818806265812</c:v>
                </c:pt>
                <c:pt idx="49">
                  <c:v>6673.0546544658573</c:v>
                </c:pt>
                <c:pt idx="50">
                  <c:v>6839.613008544422</c:v>
                </c:pt>
                <c:pt idx="51">
                  <c:v>7003.7675178296067</c:v>
                </c:pt>
                <c:pt idx="52">
                  <c:v>7165.6227191838952</c:v>
                </c:pt>
                <c:pt idx="53">
                  <c:v>7325.2773067190619</c:v>
                </c:pt>
                <c:pt idx="54">
                  <c:v>7482.8244483946019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1392"/>
        <c:axId val="1799951808"/>
      </c:lineChart>
      <c:catAx>
        <c:axId val="17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1808"/>
        <c:crosses val="autoZero"/>
        <c:auto val="1"/>
        <c:lblAlgn val="ctr"/>
        <c:lblOffset val="100"/>
        <c:noMultiLvlLbl val="0"/>
      </c:catAx>
      <c:valAx>
        <c:axId val="1799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6.2156255950590396</c:v>
                </c:pt>
                <c:pt idx="1">
                  <c:v>8.9943283300942038</c:v>
                </c:pt>
                <c:pt idx="2">
                  <c:v>12.884248177179503</c:v>
                </c:pt>
                <c:pt idx="3">
                  <c:v>18.226760718375701</c:v>
                </c:pt>
                <c:pt idx="4">
                  <c:v>25.432281243603054</c:v>
                </c:pt>
                <c:pt idx="5">
                  <c:v>34.984155289675016</c:v>
                </c:pt>
                <c:pt idx="6">
                  <c:v>47.440328776740266</c:v>
                </c:pt>
                <c:pt idx="7">
                  <c:v>63.432403177693473</c:v>
                </c:pt>
                <c:pt idx="8">
                  <c:v>83.661804745516591</c:v>
                </c:pt>
                <c:pt idx="9">
                  <c:v>108.89294713589204</c:v>
                </c:pt>
                <c:pt idx="10">
                  <c:v>139.94343174671747</c:v>
                </c:pt>
                <c:pt idx="11">
                  <c:v>177.67149651470987</c:v>
                </c:pt>
                <c:pt idx="12">
                  <c:v>222.96107878795394</c:v>
                </c:pt>
                <c:pt idx="13">
                  <c:v>276.70498982244095</c:v>
                </c:pt>
                <c:pt idx="14">
                  <c:v>339.78679858999607</c:v>
                </c:pt>
                <c:pt idx="15">
                  <c:v>413.06208528531175</c:v>
                </c:pt>
                <c:pt idx="16">
                  <c:v>497.33974793958726</c:v>
                </c:pt>
                <c:pt idx="17">
                  <c:v>593.36402989752412</c:v>
                </c:pt>
                <c:pt idx="18">
                  <c:v>701.79788539936339</c:v>
                </c:pt>
                <c:pt idx="19">
                  <c:v>823.20822107475396</c:v>
                </c:pt>
                <c:pt idx="20">
                  <c:v>958.05345012512043</c:v>
                </c:pt>
                <c:pt idx="21">
                  <c:v>1106.6736812864308</c:v>
                </c:pt>
                <c:pt idx="22">
                  <c:v>1269.2837441873353</c:v>
                </c:pt>
                <c:pt idx="23">
                  <c:v>1445.9691336623077</c:v>
                </c:pt>
                <c:pt idx="24">
                  <c:v>1636.6848440925173</c:v>
                </c:pt>
                <c:pt idx="25">
                  <c:v>1841.2569657506388</c:v>
                </c:pt>
                <c:pt idx="26">
                  <c:v>2059.3868318089408</c:v>
                </c:pt>
                <c:pt idx="27">
                  <c:v>2290.6574391099102</c:v>
                </c:pt>
                <c:pt idx="28">
                  <c:v>2534.5418186805427</c:v>
                </c:pt>
                <c:pt idx="29">
                  <c:v>2790.4130028767399</c:v>
                </c:pt>
                <c:pt idx="30">
                  <c:v>3057.5552236782655</c:v>
                </c:pt>
                <c:pt idx="31">
                  <c:v>3335.1759790855776</c:v>
                </c:pt>
                <c:pt idx="32">
                  <c:v>3622.4186194612616</c:v>
                </c:pt>
                <c:pt idx="33">
                  <c:v>3918.3751304778443</c:v>
                </c:pt>
                <c:pt idx="34">
                  <c:v>4222.0988215282123</c:v>
                </c:pt>
                <c:pt idx="35">
                  <c:v>4532.6166655919615</c:v>
                </c:pt>
                <c:pt idx="36">
                  <c:v>4848.9410764195563</c:v>
                </c:pt>
                <c:pt idx="37">
                  <c:v>5170.0809495736175</c:v>
                </c:pt>
                <c:pt idx="38">
                  <c:v>5495.0518337535768</c:v>
                </c:pt>
                <c:pt idx="39">
                  <c:v>5822.885136661027</c:v>
                </c:pt>
                <c:pt idx="40">
                  <c:v>6152.6363044958362</c:v>
                </c:pt>
                <c:pt idx="41">
                  <c:v>6483.39194536372</c:v>
                </c:pt>
                <c:pt idx="42">
                  <c:v>6814.2758940443973</c:v>
                </c:pt>
                <c:pt idx="43">
                  <c:v>7144.454238560239</c:v>
                </c:pt>
                <c:pt idx="44">
                  <c:v>7473.1393478259915</c:v>
                </c:pt>
                <c:pt idx="45">
                  <c:v>7799.5929545204981</c:v>
                </c:pt>
                <c:pt idx="46">
                  <c:v>8123.1283584767225</c:v>
                </c:pt>
                <c:pt idx="47">
                  <c:v>8443.1118236829461</c:v>
                </c:pt>
                <c:pt idx="48">
                  <c:v>8758.9632468144318</c:v>
                </c:pt>
                <c:pt idx="49">
                  <c:v>9070.1561774789479</c:v>
                </c:pt>
                <c:pt idx="50">
                  <c:v>9376.2172704677305</c:v>
                </c:pt>
                <c:pt idx="51">
                  <c:v>9676.7252486478701</c:v>
                </c:pt>
                <c:pt idx="52">
                  <c:v>9971.3094520788036</c:v>
                </c:pt>
                <c:pt idx="53">
                  <c:v>10259.648044818212</c:v>
                </c:pt>
                <c:pt idx="54">
                  <c:v>10541.465945998329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5.8297255368765715</c:v>
                </c:pt>
                <c:pt idx="1">
                  <c:v>8.5292517955029385</c:v>
                </c:pt>
                <c:pt idx="2">
                  <c:v>12.34187145161847</c:v>
                </c:pt>
                <c:pt idx="3">
                  <c:v>17.615423059207362</c:v>
                </c:pt>
                <c:pt idx="4">
                  <c:v>24.767616087969465</c:v>
                </c:pt>
                <c:pt idx="5">
                  <c:v>34.28928169966597</c:v>
                </c:pt>
                <c:pt idx="6">
                  <c:v>46.745231228486212</c:v>
                </c:pt>
                <c:pt idx="7">
                  <c:v>62.772398708788458</c:v>
                </c:pt>
                <c:pt idx="8">
                  <c:v>83.075092681796221</c:v>
                </c:pt>
                <c:pt idx="9">
                  <c:v>108.41734891294135</c:v>
                </c:pt>
                <c:pt idx="10">
                  <c:v>139.61254499151059</c:v>
                </c:pt>
                <c:pt idx="11">
                  <c:v>177.51059588938352</c:v>
                </c:pt>
                <c:pt idx="12">
                  <c:v>222.98318416538089</c:v>
                </c:pt>
                <c:pt idx="13">
                  <c:v>276.90758038103695</c:v>
                </c:pt>
                <c:pt idx="14">
                  <c:v>340.14967285366464</c:v>
                </c:pt>
                <c:pt idx="15">
                  <c:v>413.54684929651398</c:v>
                </c:pt>
                <c:pt idx="16">
                  <c:v>497.89135783805693</c:v>
                </c:pt>
                <c:pt idx="17">
                  <c:v>593.91472588030695</c:v>
                </c:pt>
                <c:pt idx="18">
                  <c:v>702.27373880346909</c:v>
                </c:pt>
                <c:pt idx="19">
                  <c:v>823.53838438235505</c:v>
                </c:pt>
                <c:pt idx="20">
                  <c:v>958.18206103101306</c:v>
                </c:pt>
                <c:pt idx="21">
                  <c:v>1106.5742363625393</c:v>
                </c:pt>
                <c:pt idx="22">
                  <c:v>1268.9756338732579</c:v>
                </c:pt>
                <c:pt idx="23">
                  <c:v>1445.5359254129289</c:v>
                </c:pt>
                <c:pt idx="24">
                  <c:v>1636.2938196334187</c:v>
                </c:pt>
                <c:pt idx="25">
                  <c:v>1841.1793645045959</c:v>
                </c:pt>
                <c:pt idx="26">
                  <c:v>2060.018226570663</c:v>
                </c:pt>
                <c:pt idx="27">
                  <c:v>2292.5376710273108</c:v>
                </c:pt>
                <c:pt idx="28">
                  <c:v>2589.8564330926174</c:v>
                </c:pt>
                <c:pt idx="29">
                  <c:v>2797.0807510992622</c:v>
                </c:pt>
                <c:pt idx="30">
                  <c:v>3068.1385277131085</c:v>
                </c:pt>
                <c:pt idx="31">
                  <c:v>3350.9642168160467</c:v>
                </c:pt>
                <c:pt idx="32">
                  <c:v>3644.9212850870981</c:v>
                </c:pt>
                <c:pt idx="33">
                  <c:v>3949.3297418533512</c:v>
                </c:pt>
                <c:pt idx="34">
                  <c:v>4263.4759538285889</c:v>
                </c:pt>
                <c:pt idx="35">
                  <c:v>4586.6220824850834</c:v>
                </c:pt>
                <c:pt idx="36">
                  <c:v>4918.0150039521459</c:v>
                </c:pt>
                <c:pt idx="37">
                  <c:v>5256.8946033891143</c:v>
                </c:pt>
                <c:pt idx="38">
                  <c:v>5602.5013657946201</c:v>
                </c:pt>
                <c:pt idx="39">
                  <c:v>5954.0832125290208</c:v>
                </c:pt>
                <c:pt idx="40">
                  <c:v>6310.9015570273559</c:v>
                </c:pt>
                <c:pt idx="41">
                  <c:v>6672.2365740560217</c:v>
                </c:pt>
                <c:pt idx="42">
                  <c:v>7037.391694381613</c:v>
                </c:pt>
                <c:pt idx="43">
                  <c:v>7405.6973509630361</c:v>
                </c:pt>
                <c:pt idx="44">
                  <c:v>7776.5140139438945</c:v>
                </c:pt>
                <c:pt idx="45">
                  <c:v>8149.2345600668486</c:v>
                </c:pt>
                <c:pt idx="46">
                  <c:v>8523.2860279571814</c:v>
                </c:pt>
                <c:pt idx="47">
                  <c:v>8898.1308143496408</c:v>
                </c:pt>
                <c:pt idx="48">
                  <c:v>9273.2673680857279</c:v>
                </c:pt>
                <c:pt idx="49">
                  <c:v>9648.2304389027668</c:v>
                </c:pt>
                <c:pt idx="50">
                  <c:v>10022.590936968636</c:v>
                </c:pt>
                <c:pt idx="51">
                  <c:v>10395.95545705688</c:v>
                </c:pt>
                <c:pt idx="52">
                  <c:v>10767.96551845355</c:v>
                </c:pt>
                <c:pt idx="53">
                  <c:v>11138.296568346246</c:v>
                </c:pt>
                <c:pt idx="54">
                  <c:v>11506.656792756941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5.7129057095210811</c:v>
                </c:pt>
                <c:pt idx="1">
                  <c:v>8.3829259273381762</c:v>
                </c:pt>
                <c:pt idx="2">
                  <c:v>12.162503933435984</c:v>
                </c:pt>
                <c:pt idx="3">
                  <c:v>17.39992574093954</c:v>
                </c:pt>
                <c:pt idx="4">
                  <c:v>24.513561236126026</c:v>
                </c:pt>
                <c:pt idx="5">
                  <c:v>33.995161718094224</c:v>
                </c:pt>
                <c:pt idx="6">
                  <c:v>46.410790072464508</c:v>
                </c:pt>
                <c:pt idx="7">
                  <c:v>62.399055880008092</c:v>
                </c:pt>
                <c:pt idx="8">
                  <c:v>82.666466506933347</c:v>
                </c:pt>
                <c:pt idx="9">
                  <c:v>107.97986100015521</c:v>
                </c:pt>
                <c:pt idx="10">
                  <c:v>139.15605385139386</c:v>
                </c:pt>
                <c:pt idx="11">
                  <c:v>177.04896815567574</c:v>
                </c:pt>
                <c:pt idx="12">
                  <c:v>222.53467160741621</c:v>
                </c:pt>
                <c:pt idx="13">
                  <c:v>276.49483569951116</c:v>
                </c:pt>
                <c:pt idx="14">
                  <c:v>339.79921276204664</c:v>
                </c:pt>
                <c:pt idx="15">
                  <c:v>413.28776437417525</c:v>
                </c:pt>
                <c:pt idx="16">
                  <c:v>497.75307826136782</c:v>
                </c:pt>
                <c:pt idx="17">
                  <c:v>593.9236815133429</c:v>
                </c:pt>
                <c:pt idx="18">
                  <c:v>702.44880018420986</c:v>
                </c:pt>
                <c:pt idx="19">
                  <c:v>823.88503474561082</c:v>
                </c:pt>
                <c:pt idx="20">
                  <c:v>958.68532388078597</c:v>
                </c:pt>
                <c:pt idx="21">
                  <c:v>1107.190462371361</c:v>
                </c:pt>
                <c:pt idx="22">
                  <c:v>1269.6233287397722</c:v>
                </c:pt>
                <c:pt idx="23">
                  <c:v>1446.0858706690458</c:v>
                </c:pt>
                <c:pt idx="24">
                  <c:v>1636.5587959726377</c:v>
                </c:pt>
                <c:pt idx="25">
                  <c:v>1840.9038279539186</c:v>
                </c:pt>
                <c:pt idx="26">
                  <c:v>2058.8683092095371</c:v>
                </c:pt>
                <c:pt idx="27">
                  <c:v>2290.0918790363453</c:v>
                </c:pt>
                <c:pt idx="28">
                  <c:v>2585.5109980713437</c:v>
                </c:pt>
                <c:pt idx="29">
                  <c:v>2790.3883419029935</c:v>
                </c:pt>
                <c:pt idx="30">
                  <c:v>3058.2846160990107</c:v>
                </c:pt>
                <c:pt idx="31">
                  <c:v>3337.1092664179937</c:v>
                </c:pt>
                <c:pt idx="32">
                  <c:v>3626.1129261867554</c:v>
                </c:pt>
                <c:pt idx="33">
                  <c:v>3924.5033857872318</c:v>
                </c:pt>
                <c:pt idx="34">
                  <c:v>4231.4574428173037</c:v>
                </c:pt>
                <c:pt idx="35">
                  <c:v>4546.1323030199464</c:v>
                </c:pt>
                <c:pt idx="36">
                  <c:v>4867.6763332475502</c:v>
                </c:pt>
                <c:pt idx="37">
                  <c:v>5195.239009049089</c:v>
                </c:pt>
                <c:pt idx="38">
                  <c:v>5527.9799400115544</c:v>
                </c:pt>
                <c:pt idx="39">
                  <c:v>5865.0768943851135</c:v>
                </c:pt>
                <c:pt idx="40">
                  <c:v>6205.7327797265852</c:v>
                </c:pt>
                <c:pt idx="41">
                  <c:v>6549.1815675709877</c:v>
                </c:pt>
                <c:pt idx="42">
                  <c:v>6894.6931770422252</c:v>
                </c:pt>
                <c:pt idx="43">
                  <c:v>7241.5773546447072</c:v>
                </c:pt>
                <c:pt idx="44">
                  <c:v>7589.1866052656005</c:v>
                </c:pt>
                <c:pt idx="45">
                  <c:v>7936.9182428543054</c:v>
                </c:pt>
                <c:pt idx="46">
                  <c:v>8284.2156386576698</c:v>
                </c:pt>
                <c:pt idx="47">
                  <c:v>8630.5687506903942</c:v>
                </c:pt>
                <c:pt idx="48">
                  <c:v>8975.5140207774602</c:v>
                </c:pt>
                <c:pt idx="49">
                  <c:v>9318.6337255100534</c:v>
                </c:pt>
                <c:pt idx="50">
                  <c:v>9659.5548652968373</c:v>
                </c:pt>
                <c:pt idx="51">
                  <c:v>9997.9476718336664</c:v>
                </c:pt>
                <c:pt idx="52">
                  <c:v>10333.523809191942</c:v>
                </c:pt>
                <c:pt idx="53">
                  <c:v>10666.034337718587</c:v>
                </c:pt>
                <c:pt idx="54">
                  <c:v>10995.267503391426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4528"/>
        <c:axId val="1799975744"/>
      </c:lineChart>
      <c:catAx>
        <c:axId val="17999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5744"/>
        <c:crosses val="autoZero"/>
        <c:auto val="1"/>
        <c:lblAlgn val="ctr"/>
        <c:lblOffset val="100"/>
        <c:noMultiLvlLbl val="0"/>
      </c:catAx>
      <c:valAx>
        <c:axId val="1799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0.52331367847850285</v>
      </c>
      <c r="F3" s="7">
        <v>0.55323595442710227</v>
      </c>
      <c r="G3" s="7">
        <v>0.5456430955342495</v>
      </c>
      <c r="H3" s="7">
        <v>0.54176460922418679</v>
      </c>
      <c r="I3" s="7">
        <v>0.53860522751136797</v>
      </c>
      <c r="J3" s="7">
        <v>0.54193370675483377</v>
      </c>
      <c r="K3" s="7">
        <v>0.60193000286135767</v>
      </c>
      <c r="L3" s="7">
        <v>0.63233443976379211</v>
      </c>
      <c r="M3" s="7">
        <v>0.64144379203756041</v>
      </c>
      <c r="N3" s="7">
        <v>0.7213955956735002</v>
      </c>
      <c r="O3" s="7">
        <v>0.77490063361437367</v>
      </c>
      <c r="P3" s="7">
        <v>0.8554321290788035</v>
      </c>
      <c r="Q3" s="7">
        <v>1.13041049862401</v>
      </c>
      <c r="R3" s="7">
        <v>1.687062563699731</v>
      </c>
      <c r="S3" s="7">
        <v>2.2119603942444148</v>
      </c>
      <c r="T3" s="7">
        <v>3.299591976527668</v>
      </c>
      <c r="U3" s="7">
        <v>5.3516192794852833</v>
      </c>
      <c r="V3" s="7">
        <v>9.9868208262476745</v>
      </c>
      <c r="W3" s="7">
        <v>17.644685379587791</v>
      </c>
      <c r="X3" s="7">
        <v>31.557362626262631</v>
      </c>
      <c r="Y3" s="7">
        <v>42.523411641575898</v>
      </c>
      <c r="Z3" s="7">
        <v>59.704800353535347</v>
      </c>
      <c r="AA3" s="7">
        <v>82.817820252525266</v>
      </c>
      <c r="AB3" s="36">
        <v>101.3167605050505</v>
      </c>
      <c r="AC3" s="7">
        <v>122.0178553535354</v>
      </c>
      <c r="AD3" s="7">
        <v>152.1574391919192</v>
      </c>
      <c r="AE3" s="7">
        <v>191.44436454545459</v>
      </c>
      <c r="AF3" s="37">
        <v>231.45889994425389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2.9922275948599419E-2</v>
      </c>
      <c r="G8" s="3">
        <f t="shared" ref="G8:AF8" si="0">G$3-F$3</f>
        <v>-7.5928588928527718E-3</v>
      </c>
      <c r="H8" s="3">
        <f t="shared" si="0"/>
        <v>-3.8784863100627121E-3</v>
      </c>
      <c r="I8" s="3">
        <f t="shared" si="0"/>
        <v>-3.1593817128188206E-3</v>
      </c>
      <c r="J8" s="3">
        <f t="shared" si="0"/>
        <v>3.3284792434657984E-3</v>
      </c>
      <c r="K8" s="3">
        <f t="shared" si="0"/>
        <v>5.9996296106523905E-2</v>
      </c>
      <c r="L8" s="3">
        <f t="shared" si="0"/>
        <v>3.040443690243444E-2</v>
      </c>
      <c r="M8" s="3">
        <f t="shared" si="0"/>
        <v>9.1093522737683008E-3</v>
      </c>
      <c r="N8" s="3">
        <f t="shared" si="0"/>
        <v>7.9951803635939789E-2</v>
      </c>
      <c r="O8" s="3">
        <f t="shared" si="0"/>
        <v>5.3505037940873468E-2</v>
      </c>
      <c r="P8" s="3">
        <f t="shared" si="0"/>
        <v>8.0531495464429836E-2</v>
      </c>
      <c r="Q8" s="3">
        <f t="shared" si="0"/>
        <v>0.27497836954520649</v>
      </c>
      <c r="R8" s="3">
        <f t="shared" si="0"/>
        <v>0.55665206507572096</v>
      </c>
      <c r="S8" s="3">
        <f t="shared" si="0"/>
        <v>0.52489783054468386</v>
      </c>
      <c r="T8" s="3">
        <f t="shared" si="0"/>
        <v>1.0876315822832532</v>
      </c>
      <c r="U8" s="3">
        <f t="shared" si="0"/>
        <v>2.0520273029576153</v>
      </c>
      <c r="V8" s="3">
        <f t="shared" si="0"/>
        <v>4.6352015467623913</v>
      </c>
      <c r="W8" s="3">
        <f t="shared" si="0"/>
        <v>7.6578645533401168</v>
      </c>
      <c r="X8" s="3">
        <f t="shared" si="0"/>
        <v>13.912677246674839</v>
      </c>
      <c r="Y8" s="3">
        <f t="shared" si="0"/>
        <v>10.966049015313267</v>
      </c>
      <c r="Z8" s="3">
        <f t="shared" si="0"/>
        <v>17.18138871195945</v>
      </c>
      <c r="AA8" s="3">
        <f t="shared" si="0"/>
        <v>23.113019898989918</v>
      </c>
      <c r="AB8" s="46">
        <f t="shared" si="0"/>
        <v>18.49894025252523</v>
      </c>
      <c r="AC8" s="47">
        <f t="shared" si="0"/>
        <v>20.7010948484849</v>
      </c>
      <c r="AD8" s="47">
        <f t="shared" si="0"/>
        <v>30.1395838383838</v>
      </c>
      <c r="AE8" s="47">
        <f t="shared" si="0"/>
        <v>39.286925353535395</v>
      </c>
      <c r="AF8" s="48">
        <f t="shared" si="0"/>
        <v>40.014535398799296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0.91889593120735069</v>
      </c>
      <c r="G9">
        <f>$A9*$C9+($B9-$A9)*F$10-($B9/$C9)*(F$10^2)</f>
        <v>1.1657084405150127</v>
      </c>
      <c r="H9">
        <f t="shared" ref="H9:AF9" si="1">$A9*$C9+($B9-$A9)*G$10-($B9/$C9)*(G$10^2)</f>
        <v>1.4784840261214029</v>
      </c>
      <c r="I9">
        <f t="shared" si="1"/>
        <v>1.8746507414269924</v>
      </c>
      <c r="J9">
        <f t="shared" si="1"/>
        <v>2.3761186140968422</v>
      </c>
      <c r="K9">
        <f t="shared" si="1"/>
        <v>3.0103573000885002</v>
      </c>
      <c r="L9">
        <f t="shared" si="1"/>
        <v>3.811686478873539</v>
      </c>
      <c r="M9">
        <f t="shared" si="1"/>
        <v>4.8227910418302038</v>
      </c>
      <c r="N9">
        <f t="shared" si="1"/>
        <v>6.0964510122339064</v>
      </c>
      <c r="O9">
        <f t="shared" si="1"/>
        <v>7.6974349073634611</v>
      </c>
      <c r="P9">
        <f t="shared" si="1"/>
        <v>9.7044340225395587</v>
      </c>
      <c r="Q9">
        <f t="shared" si="1"/>
        <v>12.211798717721161</v>
      </c>
      <c r="R9">
        <f t="shared" si="1"/>
        <v>15.330656693875898</v>
      </c>
      <c r="S9">
        <f t="shared" si="1"/>
        <v>19.188725560359391</v>
      </c>
      <c r="T9">
        <f t="shared" si="1"/>
        <v>23.927760109036651</v>
      </c>
      <c r="U9">
        <f t="shared" si="1"/>
        <v>29.697101104112864</v>
      </c>
      <c r="V9">
        <f t="shared" si="1"/>
        <v>36.641270988456341</v>
      </c>
      <c r="W9">
        <f t="shared" si="1"/>
        <v>44.879151601237524</v>
      </c>
      <c r="X9">
        <f t="shared" si="1"/>
        <v>54.472319363965511</v>
      </c>
      <c r="Y9">
        <f t="shared" si="1"/>
        <v>65.381198825675284</v>
      </c>
      <c r="Z9">
        <f t="shared" si="1"/>
        <v>77.41067010502222</v>
      </c>
      <c r="AA9">
        <f t="shared" si="1"/>
        <v>90.152473592967311</v>
      </c>
      <c r="AB9" s="43">
        <f>$A9*$C9+($B9-$A9)*AA$10-($B9/$C9)*(AA$10^2)</f>
        <v>102.94030787906139</v>
      </c>
      <c r="AC9" s="44">
        <f t="shared" si="1"/>
        <v>114.84295803650292</v>
      </c>
      <c r="AD9" s="44">
        <f t="shared" si="1"/>
        <v>124.72565255111817</v>
      </c>
      <c r="AE9" s="44">
        <f t="shared" si="1"/>
        <v>131.40134732801499</v>
      </c>
      <c r="AF9" s="45">
        <f t="shared" si="1"/>
        <v>133.864283170238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1.4422096096858534</v>
      </c>
      <c r="G10" s="6">
        <f>F10+G9</f>
        <v>2.6079180502008663</v>
      </c>
      <c r="H10" s="6">
        <f t="shared" ref="H10:AF10" si="2">G10+H9</f>
        <v>4.086402076322269</v>
      </c>
      <c r="I10" s="6">
        <f t="shared" si="2"/>
        <v>5.9610528177492617</v>
      </c>
      <c r="J10" s="6">
        <f t="shared" si="2"/>
        <v>8.3371714318461034</v>
      </c>
      <c r="K10" s="6">
        <f t="shared" si="2"/>
        <v>11.347528731934604</v>
      </c>
      <c r="L10" s="6">
        <f t="shared" si="2"/>
        <v>15.159215210808142</v>
      </c>
      <c r="M10" s="6">
        <f t="shared" si="2"/>
        <v>19.982006252638346</v>
      </c>
      <c r="N10" s="6">
        <f t="shared" si="2"/>
        <v>26.078457264872252</v>
      </c>
      <c r="O10" s="6">
        <f t="shared" si="2"/>
        <v>33.775892172235714</v>
      </c>
      <c r="P10" s="6">
        <f t="shared" si="2"/>
        <v>43.480326194775273</v>
      </c>
      <c r="Q10" s="6">
        <f t="shared" si="2"/>
        <v>55.692124912496432</v>
      </c>
      <c r="R10" s="6">
        <f t="shared" si="2"/>
        <v>71.022781606372334</v>
      </c>
      <c r="S10" s="6">
        <f t="shared" si="2"/>
        <v>90.211507166731721</v>
      </c>
      <c r="T10" s="6">
        <f t="shared" si="2"/>
        <v>114.13926727576838</v>
      </c>
      <c r="U10" s="6">
        <f t="shared" si="2"/>
        <v>143.83636837988124</v>
      </c>
      <c r="V10" s="6">
        <f t="shared" si="2"/>
        <v>180.47763936833758</v>
      </c>
      <c r="W10" s="6">
        <f t="shared" si="2"/>
        <v>225.35679096957512</v>
      </c>
      <c r="X10" s="6">
        <f t="shared" si="2"/>
        <v>279.8291103335406</v>
      </c>
      <c r="Y10" s="6">
        <f t="shared" si="2"/>
        <v>345.21030915921585</v>
      </c>
      <c r="Z10" s="6">
        <f t="shared" si="2"/>
        <v>422.62097926423809</v>
      </c>
      <c r="AA10" s="6">
        <f t="shared" si="2"/>
        <v>512.77345285720537</v>
      </c>
      <c r="AB10" s="49">
        <f t="shared" si="2"/>
        <v>615.71376073626675</v>
      </c>
      <c r="AC10" s="50">
        <f t="shared" si="2"/>
        <v>730.55671877276973</v>
      </c>
      <c r="AD10" s="50">
        <f t="shared" si="2"/>
        <v>855.2823713238879</v>
      </c>
      <c r="AE10" s="50">
        <f t="shared" si="2"/>
        <v>986.68371865190284</v>
      </c>
      <c r="AF10" s="51">
        <f t="shared" si="2"/>
        <v>1120.5480018221408</v>
      </c>
    </row>
    <row r="11" spans="1:32" x14ac:dyDescent="0.25">
      <c r="A11" s="16" t="s">
        <v>27</v>
      </c>
      <c r="B11" s="17">
        <f>AF10-$AF$3</f>
        <v>889.08910187788695</v>
      </c>
      <c r="C11" s="18">
        <f>((AF10-AA10)-($AF$3-$AA$3))</f>
        <v>459.1334692732068</v>
      </c>
      <c r="D11" s="4" t="s">
        <v>9</v>
      </c>
      <c r="E11" s="5">
        <f>SUM(F11:AA11)</f>
        <v>593388.71728123911</v>
      </c>
      <c r="F11">
        <f>(F10-F3)^2</f>
        <v>0.79027415974410498</v>
      </c>
      <c r="G11">
        <f t="shared" ref="G11:AF11" si="3">(G10-G3)^2</f>
        <v>4.2529779886451964</v>
      </c>
      <c r="H11">
        <f t="shared" si="3"/>
        <v>12.564454773155509</v>
      </c>
      <c r="I11">
        <f t="shared" si="3"/>
        <v>29.402937868876744</v>
      </c>
      <c r="J11">
        <f t="shared" si="3"/>
        <v>60.765731190686118</v>
      </c>
      <c r="K11">
        <f t="shared" si="3"/>
        <v>115.46789204626059</v>
      </c>
      <c r="L11">
        <f t="shared" si="3"/>
        <v>211.03026493613811</v>
      </c>
      <c r="M11">
        <f t="shared" si="3"/>
        <v>374.05735629240036</v>
      </c>
      <c r="N11">
        <f t="shared" si="3"/>
        <v>642.98057649554869</v>
      </c>
      <c r="O11">
        <f t="shared" si="3"/>
        <v>1089.0654425321575</v>
      </c>
      <c r="P11">
        <f t="shared" si="3"/>
        <v>1816.8815941118457</v>
      </c>
      <c r="Q11">
        <f t="shared" si="3"/>
        <v>2976.9806797809738</v>
      </c>
      <c r="R11">
        <f t="shared" si="3"/>
        <v>4807.4419351644328</v>
      </c>
      <c r="S11">
        <f t="shared" si="3"/>
        <v>7743.920232163181</v>
      </c>
      <c r="T11">
        <f t="shared" si="3"/>
        <v>12285.433620441112</v>
      </c>
      <c r="U11">
        <f t="shared" si="3"/>
        <v>19178.02573339962</v>
      </c>
      <c r="V11">
        <f t="shared" si="3"/>
        <v>29067.119207151824</v>
      </c>
      <c r="W11">
        <f t="shared" si="3"/>
        <v>43144.318808626042</v>
      </c>
      <c r="X11">
        <f t="shared" si="3"/>
        <v>61638.860709626286</v>
      </c>
      <c r="Y11">
        <f t="shared" si="3"/>
        <v>91619.357928854282</v>
      </c>
      <c r="Z11">
        <f t="shared" si="3"/>
        <v>131708.15291514521</v>
      </c>
      <c r="AA11">
        <f t="shared" si="3"/>
        <v>184861.84600849065</v>
      </c>
      <c r="AB11" s="43">
        <f t="shared" si="3"/>
        <v>264604.27384687384</v>
      </c>
      <c r="AC11" s="44">
        <f t="shared" si="3"/>
        <v>370319.54829157348</v>
      </c>
      <c r="AD11" s="44">
        <f t="shared" si="3"/>
        <v>494384.67018558568</v>
      </c>
      <c r="AE11" s="44">
        <f t="shared" si="3"/>
        <v>632405.63031964097</v>
      </c>
      <c r="AF11" s="45">
        <f t="shared" si="3"/>
        <v>790479.43107802758</v>
      </c>
    </row>
    <row r="12" spans="1:32" ht="15.75" thickBot="1" x14ac:dyDescent="0.3">
      <c r="A12" s="19" t="s">
        <v>30</v>
      </c>
      <c r="B12" s="20">
        <f>(B11/$AF$3)*100</f>
        <v>384.12396416470528</v>
      </c>
      <c r="C12" s="21">
        <f>((C11)/($AF$3-$AA$3))*100</f>
        <v>308.88733466240825</v>
      </c>
      <c r="D12" s="4" t="s">
        <v>10</v>
      </c>
      <c r="E12" s="5">
        <f>SUM(F12:AA12)</f>
        <v>2348.5643461276345</v>
      </c>
      <c r="F12">
        <f>SQRT(F11)</f>
        <v>0.88897365525875116</v>
      </c>
      <c r="G12">
        <f t="shared" ref="G12:AF12" si="4">SQRT(G11)</f>
        <v>2.0622749546666168</v>
      </c>
      <c r="H12">
        <f t="shared" si="4"/>
        <v>3.5446374670980823</v>
      </c>
      <c r="I12">
        <f t="shared" si="4"/>
        <v>5.4224475902378941</v>
      </c>
      <c r="J12">
        <f t="shared" si="4"/>
        <v>7.7952377250912699</v>
      </c>
      <c r="K12">
        <f t="shared" si="4"/>
        <v>10.745598729073247</v>
      </c>
      <c r="L12">
        <f t="shared" si="4"/>
        <v>14.52688077104435</v>
      </c>
      <c r="M12">
        <f t="shared" si="4"/>
        <v>19.340562460600786</v>
      </c>
      <c r="N12">
        <f t="shared" si="4"/>
        <v>25.357061669198753</v>
      </c>
      <c r="O12">
        <f t="shared" si="4"/>
        <v>33.000991538621342</v>
      </c>
      <c r="P12">
        <f t="shared" si="4"/>
        <v>42.624894065696466</v>
      </c>
      <c r="Q12">
        <f t="shared" si="4"/>
        <v>54.561714413872423</v>
      </c>
      <c r="R12">
        <f t="shared" si="4"/>
        <v>69.335719042672608</v>
      </c>
      <c r="S12">
        <f t="shared" si="4"/>
        <v>87.999546772487307</v>
      </c>
      <c r="T12">
        <f t="shared" si="4"/>
        <v>110.83967529924071</v>
      </c>
      <c r="U12">
        <f t="shared" si="4"/>
        <v>138.48474910039596</v>
      </c>
      <c r="V12">
        <f t="shared" si="4"/>
        <v>170.4908185420899</v>
      </c>
      <c r="W12">
        <f t="shared" si="4"/>
        <v>207.71210558998732</v>
      </c>
      <c r="X12">
        <f t="shared" si="4"/>
        <v>248.27174770727797</v>
      </c>
      <c r="Y12">
        <f t="shared" si="4"/>
        <v>302.68689751763998</v>
      </c>
      <c r="Z12">
        <f t="shared" si="4"/>
        <v>362.91617891070274</v>
      </c>
      <c r="AA12">
        <f t="shared" si="4"/>
        <v>429.95563260468009</v>
      </c>
      <c r="AB12" s="43">
        <f t="shared" si="4"/>
        <v>514.39700023121623</v>
      </c>
      <c r="AC12" s="44">
        <f t="shared" si="4"/>
        <v>608.5388634192343</v>
      </c>
      <c r="AD12" s="44">
        <f t="shared" si="4"/>
        <v>703.12493213196876</v>
      </c>
      <c r="AE12" s="44">
        <f t="shared" si="4"/>
        <v>795.23935410644822</v>
      </c>
      <c r="AF12" s="45">
        <f t="shared" si="4"/>
        <v>889.08910187788695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2.9922275948599419E-2</v>
      </c>
      <c r="G15" s="3">
        <f t="shared" ref="G15:AF15" si="5">G$3-F$3</f>
        <v>-7.5928588928527718E-3</v>
      </c>
      <c r="H15" s="3">
        <f t="shared" si="5"/>
        <v>-3.8784863100627121E-3</v>
      </c>
      <c r="I15" s="3">
        <f t="shared" si="5"/>
        <v>-3.1593817128188206E-3</v>
      </c>
      <c r="J15" s="3">
        <f t="shared" si="5"/>
        <v>3.3284792434657984E-3</v>
      </c>
      <c r="K15" s="3">
        <f t="shared" si="5"/>
        <v>5.9996296106523905E-2</v>
      </c>
      <c r="L15" s="3">
        <f t="shared" si="5"/>
        <v>3.040443690243444E-2</v>
      </c>
      <c r="M15" s="3">
        <f t="shared" si="5"/>
        <v>9.1093522737683008E-3</v>
      </c>
      <c r="N15" s="3">
        <f t="shared" si="5"/>
        <v>7.9951803635939789E-2</v>
      </c>
      <c r="O15" s="3">
        <f t="shared" si="5"/>
        <v>5.3505037940873468E-2</v>
      </c>
      <c r="P15" s="3">
        <f t="shared" si="5"/>
        <v>8.0531495464429836E-2</v>
      </c>
      <c r="Q15" s="3">
        <f t="shared" si="5"/>
        <v>0.27497836954520649</v>
      </c>
      <c r="R15" s="3">
        <f t="shared" si="5"/>
        <v>0.55665206507572096</v>
      </c>
      <c r="S15" s="3">
        <f t="shared" si="5"/>
        <v>0.52489783054468386</v>
      </c>
      <c r="T15" s="3">
        <f t="shared" si="5"/>
        <v>1.0876315822832532</v>
      </c>
      <c r="U15" s="3">
        <f t="shared" si="5"/>
        <v>2.0520273029576153</v>
      </c>
      <c r="V15" s="3">
        <f t="shared" si="5"/>
        <v>4.6352015467623913</v>
      </c>
      <c r="W15" s="3">
        <f t="shared" si="5"/>
        <v>7.6578645533401168</v>
      </c>
      <c r="X15" s="3">
        <f t="shared" si="5"/>
        <v>13.912677246674839</v>
      </c>
      <c r="Y15" s="3">
        <f t="shared" si="5"/>
        <v>10.966049015313267</v>
      </c>
      <c r="Z15" s="3">
        <f t="shared" si="5"/>
        <v>17.18138871195945</v>
      </c>
      <c r="AA15" s="3">
        <f t="shared" si="5"/>
        <v>23.113019898989918</v>
      </c>
      <c r="AB15" s="46">
        <f t="shared" si="5"/>
        <v>18.49894025252523</v>
      </c>
      <c r="AC15" s="47">
        <f t="shared" si="5"/>
        <v>20.7010948484849</v>
      </c>
      <c r="AD15" s="47">
        <f t="shared" si="5"/>
        <v>30.1395838383838</v>
      </c>
      <c r="AE15" s="47">
        <f t="shared" si="5"/>
        <v>39.286925353535395</v>
      </c>
      <c r="AF15" s="48">
        <f t="shared" si="5"/>
        <v>40.014535398799296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0.69120891959842867</v>
      </c>
      <c r="G16">
        <f>$A16*($C16*F$4)+($B16-$A16)*(F$17)-($B16/($C16*F$4))*(F17^2)</f>
        <v>0.90106285734009894</v>
      </c>
      <c r="H16">
        <f t="shared" ref="H16:AF16" si="6">$A16*($C16*G$4)+($B16-$A16)*(G$17)-($B16/($C16*G$4))*(G17^2)</f>
        <v>1.1657265561774919</v>
      </c>
      <c r="I16">
        <f t="shared" si="6"/>
        <v>1.5056783604541382</v>
      </c>
      <c r="J16">
        <f t="shared" si="6"/>
        <v>1.940662905474988</v>
      </c>
      <c r="K16">
        <f t="shared" si="6"/>
        <v>2.5042458134856158</v>
      </c>
      <c r="L16">
        <f t="shared" si="6"/>
        <v>3.2049718626643049</v>
      </c>
      <c r="M16">
        <f t="shared" si="6"/>
        <v>4.1090201114356075</v>
      </c>
      <c r="N16">
        <f t="shared" si="6"/>
        <v>5.2569908693359286</v>
      </c>
      <c r="O16">
        <f t="shared" si="6"/>
        <v>6.7207966104669108</v>
      </c>
      <c r="P16">
        <f t="shared" si="6"/>
        <v>8.5667438786254149</v>
      </c>
      <c r="Q16">
        <f t="shared" si="6"/>
        <v>10.889830530164318</v>
      </c>
      <c r="R16">
        <f t="shared" si="6"/>
        <v>13.814613260259861</v>
      </c>
      <c r="S16">
        <f t="shared" si="6"/>
        <v>17.430437855661708</v>
      </c>
      <c r="T16">
        <f t="shared" si="6"/>
        <v>21.851646242815079</v>
      </c>
      <c r="U16">
        <f t="shared" si="6"/>
        <v>27.419694609008172</v>
      </c>
      <c r="V16">
        <f t="shared" si="6"/>
        <v>34.140336587640043</v>
      </c>
      <c r="W16">
        <f t="shared" si="6"/>
        <v>42.191823380538473</v>
      </c>
      <c r="X16">
        <f t="shared" si="6"/>
        <v>51.727281736163768</v>
      </c>
      <c r="Y16">
        <f t="shared" si="6"/>
        <v>62.775486004334041</v>
      </c>
      <c r="Z16">
        <f t="shared" si="6"/>
        <v>75.027988349857637</v>
      </c>
      <c r="AA16">
        <f t="shared" si="6"/>
        <v>88.625640049914466</v>
      </c>
      <c r="AB16" s="43">
        <f t="shared" si="6"/>
        <v>103.0995183326323</v>
      </c>
      <c r="AC16" s="44">
        <f t="shared" si="6"/>
        <v>118.2827614432471</v>
      </c>
      <c r="AD16" s="44">
        <f t="shared" si="6"/>
        <v>131.50917272837995</v>
      </c>
      <c r="AE16" s="44">
        <f t="shared" si="6"/>
        <v>140.71936708051868</v>
      </c>
      <c r="AF16" s="45">
        <f t="shared" si="6"/>
        <v>152.68785192511399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1.2145225980769316</v>
      </c>
      <c r="G17" s="6">
        <f>F17+G16</f>
        <v>2.1155854554170306</v>
      </c>
      <c r="H17" s="6">
        <f t="shared" ref="H17" si="7">G17+H16</f>
        <v>3.2813120115945225</v>
      </c>
      <c r="I17" s="6">
        <f t="shared" ref="I17" si="8">H17+I16</f>
        <v>4.7869903720486606</v>
      </c>
      <c r="J17" s="6">
        <f t="shared" ref="J17" si="9">I17+J16</f>
        <v>6.7276532775236486</v>
      </c>
      <c r="K17" s="6">
        <f t="shared" ref="K17" si="10">J17+K16</f>
        <v>9.2318990910092644</v>
      </c>
      <c r="L17" s="6">
        <f t="shared" ref="L17" si="11">K17+L16</f>
        <v>12.436870953673569</v>
      </c>
      <c r="M17" s="6">
        <f t="shared" ref="M17" si="12">L17+M16</f>
        <v>16.545891065109178</v>
      </c>
      <c r="N17" s="6">
        <f t="shared" ref="N17" si="13">M17+N16</f>
        <v>21.802881934445107</v>
      </c>
      <c r="O17" s="6">
        <f t="shared" ref="O17" si="14">N17+O16</f>
        <v>28.523678544912016</v>
      </c>
      <c r="P17" s="6">
        <f t="shared" ref="P17" si="15">O17+P16</f>
        <v>37.090422423537433</v>
      </c>
      <c r="Q17" s="6">
        <f t="shared" ref="Q17" si="16">P17+Q16</f>
        <v>47.980252953701751</v>
      </c>
      <c r="R17" s="6">
        <f t="shared" ref="R17" si="17">Q17+R16</f>
        <v>61.794866213961612</v>
      </c>
      <c r="S17" s="6">
        <f t="shared" ref="S17" si="18">R17+S16</f>
        <v>79.22530406962332</v>
      </c>
      <c r="T17" s="6">
        <f t="shared" ref="T17" si="19">S17+T16</f>
        <v>101.0769503124384</v>
      </c>
      <c r="U17" s="6">
        <f t="shared" ref="U17" si="20">T17+U16</f>
        <v>128.49664492144657</v>
      </c>
      <c r="V17" s="6">
        <f t="shared" ref="V17" si="21">U17+V16</f>
        <v>162.63698150908661</v>
      </c>
      <c r="W17" s="6">
        <f t="shared" ref="W17" si="22">V17+W16</f>
        <v>204.82880488962508</v>
      </c>
      <c r="X17" s="6">
        <f t="shared" ref="X17" si="23">W17+X16</f>
        <v>256.55608662578885</v>
      </c>
      <c r="Y17" s="6">
        <f t="shared" ref="Y17" si="24">X17+Y16</f>
        <v>319.33157263012288</v>
      </c>
      <c r="Z17" s="6">
        <f t="shared" ref="Z17" si="25">Y17+Z16</f>
        <v>394.35956097998053</v>
      </c>
      <c r="AA17" s="6">
        <f t="shared" ref="AA17" si="26">Z17+AA16</f>
        <v>482.98520102989499</v>
      </c>
      <c r="AB17" s="49">
        <f t="shared" ref="AB17" si="27">AA17+AB16</f>
        <v>586.08471936252727</v>
      </c>
      <c r="AC17" s="50">
        <f t="shared" ref="AC17" si="28">AB17+AC16</f>
        <v>704.36748080577433</v>
      </c>
      <c r="AD17" s="50">
        <f t="shared" ref="AD17" si="29">AC17+AD16</f>
        <v>835.87665353415423</v>
      </c>
      <c r="AE17" s="50">
        <f t="shared" ref="AE17" si="30">AD17+AE16</f>
        <v>976.59602061467285</v>
      </c>
      <c r="AF17" s="51">
        <f t="shared" ref="AF17" si="31">AE17+AF16</f>
        <v>1129.2838725397869</v>
      </c>
    </row>
    <row r="18" spans="1:32" x14ac:dyDescent="0.25">
      <c r="A18" s="16" t="s">
        <v>27</v>
      </c>
      <c r="B18" s="17">
        <f>AF17-$AF$3</f>
        <v>897.82497259553304</v>
      </c>
      <c r="C18" s="18">
        <f>((AF17-AA17)-($AF$3-$AA$3))</f>
        <v>497.65759181816321</v>
      </c>
      <c r="D18" s="4" t="s">
        <v>9</v>
      </c>
      <c r="E18" s="5">
        <f>SUM(F18:AA18)</f>
        <v>497239.8036352261</v>
      </c>
      <c r="F18">
        <f>(F3-F17)^2</f>
        <v>0.43730002506965643</v>
      </c>
      <c r="G18">
        <f t="shared" ref="G18:AF18" si="32">(G3-G17)^2</f>
        <v>2.4647190133543155</v>
      </c>
      <c r="H18">
        <f t="shared" si="32"/>
        <v>7.5051199698340536</v>
      </c>
      <c r="I18">
        <f>(I3-I17)^2</f>
        <v>18.048776336325158</v>
      </c>
      <c r="J18">
        <f t="shared" si="32"/>
        <v>38.263126608192337</v>
      </c>
      <c r="K18">
        <f t="shared" si="32"/>
        <v>74.476366462388398</v>
      </c>
      <c r="L18">
        <f t="shared" si="32"/>
        <v>139.3470823082292</v>
      </c>
      <c r="M18">
        <f t="shared" si="32"/>
        <v>252.95144306191523</v>
      </c>
      <c r="N18">
        <f t="shared" si="32"/>
        <v>444.42906625181394</v>
      </c>
      <c r="O18">
        <f t="shared" si="32"/>
        <v>769.99467557052003</v>
      </c>
      <c r="P18">
        <f t="shared" si="32"/>
        <v>1312.9745216395108</v>
      </c>
      <c r="Q18">
        <f t="shared" si="32"/>
        <v>2194.9077380656049</v>
      </c>
      <c r="R18">
        <f t="shared" si="32"/>
        <v>3612.9480596584353</v>
      </c>
      <c r="S18">
        <f t="shared" si="32"/>
        <v>5931.0551040620239</v>
      </c>
      <c r="T18">
        <f t="shared" si="32"/>
        <v>9560.4118031490925</v>
      </c>
      <c r="U18">
        <f t="shared" si="32"/>
        <v>15164.697340359306</v>
      </c>
      <c r="V18">
        <f t="shared" si="32"/>
        <v>23302.071556496543</v>
      </c>
      <c r="W18">
        <f t="shared" si="32"/>
        <v>35037.894596747916</v>
      </c>
      <c r="X18">
        <f t="shared" si="32"/>
        <v>50624.425801414975</v>
      </c>
      <c r="Y18">
        <f t="shared" si="32"/>
        <v>76622.757989861348</v>
      </c>
      <c r="Z18">
        <f t="shared" si="32"/>
        <v>111993.80880994332</v>
      </c>
      <c r="AA18">
        <f t="shared" si="32"/>
        <v>160133.9326382204</v>
      </c>
      <c r="AB18" s="43">
        <f t="shared" si="32"/>
        <v>234999.97393484425</v>
      </c>
      <c r="AC18" s="44">
        <f t="shared" si="32"/>
        <v>339131.08626436297</v>
      </c>
      <c r="AD18" s="44">
        <f t="shared" si="32"/>
        <v>467471.96406076319</v>
      </c>
      <c r="AE18" s="44">
        <f t="shared" si="32"/>
        <v>616463.12302823598</v>
      </c>
      <c r="AF18" s="45">
        <f t="shared" si="32"/>
        <v>806089.68141616962</v>
      </c>
    </row>
    <row r="19" spans="1:32" ht="15.75" thickBot="1" x14ac:dyDescent="0.3">
      <c r="A19" s="19" t="s">
        <v>30</v>
      </c>
      <c r="B19" s="20">
        <f>(B18/$AF$3)*100</f>
        <v>387.89822850267205</v>
      </c>
      <c r="C19" s="21">
        <f>((C18)/($AF$3-$AA$3))*100</f>
        <v>334.80488223731339</v>
      </c>
      <c r="D19" s="4" t="s">
        <v>10</v>
      </c>
      <c r="E19" s="5">
        <f>SUM(F19:AA19)</f>
        <v>2118.1657688842211</v>
      </c>
      <c r="F19">
        <f>SQRT(F18)</f>
        <v>0.66128664364982936</v>
      </c>
      <c r="G19">
        <f t="shared" ref="G19" si="33">SQRT(G18)</f>
        <v>1.5699423598827811</v>
      </c>
      <c r="H19">
        <f t="shared" ref="H19" si="34">SQRT(H18)</f>
        <v>2.7395474023703357</v>
      </c>
      <c r="I19">
        <f t="shared" ref="I19" si="35">SQRT(I18)</f>
        <v>4.2483851445372931</v>
      </c>
      <c r="J19">
        <f t="shared" ref="J19" si="36">SQRT(J18)</f>
        <v>6.1857195707688151</v>
      </c>
      <c r="K19">
        <f t="shared" ref="K19" si="37">SQRT(K18)</f>
        <v>8.6299690881479059</v>
      </c>
      <c r="L19">
        <f t="shared" ref="L19" si="38">SQRT(L18)</f>
        <v>11.804536513909778</v>
      </c>
      <c r="M19">
        <f t="shared" ref="M19" si="39">SQRT(M18)</f>
        <v>15.904447273071618</v>
      </c>
      <c r="N19">
        <f t="shared" ref="N19" si="40">SQRT(N18)</f>
        <v>21.081486338771608</v>
      </c>
      <c r="O19">
        <f t="shared" ref="O19" si="41">SQRT(O18)</f>
        <v>27.748777911297644</v>
      </c>
      <c r="P19">
        <f t="shared" ref="P19" si="42">SQRT(P18)</f>
        <v>36.234990294458626</v>
      </c>
      <c r="Q19">
        <f t="shared" ref="Q19" si="43">SQRT(Q18)</f>
        <v>46.849842455077741</v>
      </c>
      <c r="R19">
        <f t="shared" ref="R19" si="44">SQRT(R18)</f>
        <v>60.107803650261879</v>
      </c>
      <c r="S19">
        <f t="shared" ref="S19" si="45">SQRT(S18)</f>
        <v>77.013343675378906</v>
      </c>
      <c r="T19">
        <f t="shared" ref="T19" si="46">SQRT(T18)</f>
        <v>97.777358335910733</v>
      </c>
      <c r="U19">
        <f t="shared" ref="U19" si="47">SQRT(U18)</f>
        <v>123.1450256419613</v>
      </c>
      <c r="V19">
        <f t="shared" ref="V19" si="48">SQRT(V18)</f>
        <v>152.65016068283893</v>
      </c>
      <c r="W19">
        <f t="shared" ref="W19" si="49">SQRT(W18)</f>
        <v>187.18411951003728</v>
      </c>
      <c r="X19">
        <f t="shared" ref="X19" si="50">SQRT(X18)</f>
        <v>224.99872399952622</v>
      </c>
      <c r="Y19">
        <f t="shared" ref="Y19" si="51">SQRT(Y18)</f>
        <v>276.808160988547</v>
      </c>
      <c r="Z19">
        <f t="shared" ref="Z19" si="52">SQRT(Z18)</f>
        <v>334.65476062644518</v>
      </c>
      <c r="AA19">
        <f t="shared" ref="AA19" si="53">SQRT(AA18)</f>
        <v>400.16738077736971</v>
      </c>
      <c r="AB19" s="43">
        <f t="shared" ref="AB19" si="54">SQRT(AB18)</f>
        <v>484.76795885747674</v>
      </c>
      <c r="AC19" s="44">
        <f t="shared" ref="AC19" si="55">SQRT(AC18)</f>
        <v>582.34962545223891</v>
      </c>
      <c r="AD19" s="44">
        <f t="shared" ref="AD19" si="56">SQRT(AD18)</f>
        <v>683.71921434223509</v>
      </c>
      <c r="AE19" s="44">
        <f t="shared" ref="AE19" si="57">SQRT(AE18)</f>
        <v>785.15165606921823</v>
      </c>
      <c r="AF19" s="45">
        <f t="shared" ref="AF19" si="58">SQRT(AF18)</f>
        <v>897.82497259553304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2.9922275948599419E-2</v>
      </c>
      <c r="G23" s="3">
        <f t="shared" ref="G23:AF23" si="59">G$3-F$3</f>
        <v>-7.5928588928527718E-3</v>
      </c>
      <c r="H23" s="3">
        <f t="shared" si="59"/>
        <v>-3.8784863100627121E-3</v>
      </c>
      <c r="I23" s="3">
        <f t="shared" si="59"/>
        <v>-3.1593817128188206E-3</v>
      </c>
      <c r="J23" s="3">
        <f t="shared" si="59"/>
        <v>3.3284792434657984E-3</v>
      </c>
      <c r="K23" s="3">
        <f t="shared" si="59"/>
        <v>5.9996296106523905E-2</v>
      </c>
      <c r="L23" s="3">
        <f t="shared" si="59"/>
        <v>3.040443690243444E-2</v>
      </c>
      <c r="M23" s="3">
        <f t="shared" si="59"/>
        <v>9.1093522737683008E-3</v>
      </c>
      <c r="N23" s="3">
        <f t="shared" si="59"/>
        <v>7.9951803635939789E-2</v>
      </c>
      <c r="O23" s="3">
        <f t="shared" si="59"/>
        <v>5.3505037940873468E-2</v>
      </c>
      <c r="P23" s="3">
        <f t="shared" si="59"/>
        <v>8.0531495464429836E-2</v>
      </c>
      <c r="Q23" s="3">
        <f t="shared" si="59"/>
        <v>0.27497836954520649</v>
      </c>
      <c r="R23" s="3">
        <f t="shared" si="59"/>
        <v>0.55665206507572096</v>
      </c>
      <c r="S23" s="3">
        <f t="shared" si="59"/>
        <v>0.52489783054468386</v>
      </c>
      <c r="T23" s="3">
        <f t="shared" si="59"/>
        <v>1.0876315822832532</v>
      </c>
      <c r="U23" s="3">
        <f t="shared" si="59"/>
        <v>2.0520273029576153</v>
      </c>
      <c r="V23" s="3">
        <f t="shared" si="59"/>
        <v>4.6352015467623913</v>
      </c>
      <c r="W23" s="3">
        <f t="shared" si="59"/>
        <v>7.6578645533401168</v>
      </c>
      <c r="X23" s="3">
        <f t="shared" si="59"/>
        <v>13.912677246674839</v>
      </c>
      <c r="Y23" s="3">
        <f t="shared" si="59"/>
        <v>10.966049015313267</v>
      </c>
      <c r="Z23" s="3">
        <f t="shared" si="59"/>
        <v>17.18138871195945</v>
      </c>
      <c r="AA23" s="3">
        <f t="shared" si="59"/>
        <v>23.113019898989918</v>
      </c>
      <c r="AB23" s="46">
        <f t="shared" si="59"/>
        <v>18.49894025252523</v>
      </c>
      <c r="AC23" s="47">
        <f t="shared" si="59"/>
        <v>20.7010948484849</v>
      </c>
      <c r="AD23" s="47">
        <f t="shared" si="59"/>
        <v>30.1395838383838</v>
      </c>
      <c r="AE23" s="47">
        <f t="shared" si="59"/>
        <v>39.286925353535395</v>
      </c>
      <c r="AF23" s="48">
        <f t="shared" si="59"/>
        <v>40.014535398799296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3.8810759873585643</v>
      </c>
      <c r="G24">
        <f>$A24*($C24/($C24+F5))*F$4+($B24-$A24)*(F$25)-($B24/(($C24/($C24+F5))*F$4)*(F$25^2))</f>
        <v>5.0264996349747726</v>
      </c>
      <c r="H24">
        <f t="shared" ref="H24:AF24" si="60">$A24*($C24/($C24+G5))*G$4+($B24-$A24)*(G$25)-($B24/(($C24/($C24+G5))*G$4)*(G$25^2))</f>
        <v>5.5905125469276706</v>
      </c>
      <c r="I24">
        <f t="shared" si="60"/>
        <v>6.0589127840514916</v>
      </c>
      <c r="J24">
        <f t="shared" si="60"/>
        <v>6.5394903490184246</v>
      </c>
      <c r="K24">
        <f t="shared" si="60"/>
        <v>7.1254828334712998</v>
      </c>
      <c r="L24">
        <f t="shared" si="60"/>
        <v>7.6125426234664557</v>
      </c>
      <c r="M24">
        <f t="shared" si="60"/>
        <v>8.2353776030168184</v>
      </c>
      <c r="N24">
        <f t="shared" si="60"/>
        <v>8.9170562762058712</v>
      </c>
      <c r="O24">
        <f t="shared" si="60"/>
        <v>9.7339924564388003</v>
      </c>
      <c r="P24">
        <f t="shared" si="60"/>
        <v>10.599177208246168</v>
      </c>
      <c r="Q24">
        <f t="shared" si="60"/>
        <v>11.493654974990079</v>
      </c>
      <c r="R24">
        <f t="shared" si="60"/>
        <v>12.529426128241324</v>
      </c>
      <c r="S24">
        <f t="shared" si="60"/>
        <v>13.414047932325092</v>
      </c>
      <c r="T24">
        <f t="shared" si="60"/>
        <v>14.061239262403905</v>
      </c>
      <c r="U24">
        <f t="shared" si="60"/>
        <v>15.470345960796658</v>
      </c>
      <c r="V24">
        <f t="shared" si="60"/>
        <v>16.858175316864575</v>
      </c>
      <c r="W24">
        <f t="shared" si="60"/>
        <v>18.397420808963904</v>
      </c>
      <c r="X24">
        <f t="shared" si="60"/>
        <v>20.585213383574526</v>
      </c>
      <c r="Y24">
        <f t="shared" si="60"/>
        <v>23.544280844235228</v>
      </c>
      <c r="Z24">
        <f t="shared" si="60"/>
        <v>27.717259069358754</v>
      </c>
      <c r="AA24">
        <f t="shared" si="60"/>
        <v>31.802899997322669</v>
      </c>
      <c r="AB24" s="43">
        <f t="shared" si="60"/>
        <v>37.209416273421176</v>
      </c>
      <c r="AC24" s="44">
        <f t="shared" si="60"/>
        <v>44.281368644709509</v>
      </c>
      <c r="AD24" s="44">
        <f t="shared" si="60"/>
        <v>50.212100340985586</v>
      </c>
      <c r="AE24" s="44">
        <f t="shared" si="60"/>
        <v>55.919977009882388</v>
      </c>
      <c r="AF24" s="45">
        <f t="shared" si="60"/>
        <v>64.760868441709022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4.4043896658370674</v>
      </c>
      <c r="G25" s="6">
        <f t="shared" ref="G25:AF25" si="61">F$3+G24</f>
        <v>5.5797355894018752</v>
      </c>
      <c r="H25" s="6">
        <f t="shared" si="61"/>
        <v>6.1361556424619206</v>
      </c>
      <c r="I25" s="6">
        <f t="shared" si="61"/>
        <v>6.6006773932756779</v>
      </c>
      <c r="J25" s="6">
        <f t="shared" si="61"/>
        <v>7.0780955765297922</v>
      </c>
      <c r="K25" s="6">
        <f t="shared" si="61"/>
        <v>7.6674165402261334</v>
      </c>
      <c r="L25" s="6">
        <f t="shared" si="61"/>
        <v>8.2144726263278134</v>
      </c>
      <c r="M25" s="6">
        <f t="shared" si="61"/>
        <v>8.8677120427806102</v>
      </c>
      <c r="N25" s="6">
        <f t="shared" si="61"/>
        <v>9.5585000682434309</v>
      </c>
      <c r="O25" s="6">
        <f t="shared" si="61"/>
        <v>10.455388052112301</v>
      </c>
      <c r="P25" s="6">
        <f t="shared" si="61"/>
        <v>11.374077841860542</v>
      </c>
      <c r="Q25" s="6">
        <f t="shared" si="61"/>
        <v>12.349087104068882</v>
      </c>
      <c r="R25" s="6">
        <f t="shared" si="61"/>
        <v>13.659836626865335</v>
      </c>
      <c r="S25" s="6">
        <f t="shared" si="61"/>
        <v>15.101110496024823</v>
      </c>
      <c r="T25" s="6">
        <f t="shared" si="61"/>
        <v>16.27319965664832</v>
      </c>
      <c r="U25" s="6">
        <f t="shared" si="61"/>
        <v>18.769937937324325</v>
      </c>
      <c r="V25" s="6">
        <f t="shared" si="61"/>
        <v>22.209794596349859</v>
      </c>
      <c r="W25" s="6">
        <f t="shared" si="61"/>
        <v>28.384241635211581</v>
      </c>
      <c r="X25" s="6">
        <f t="shared" si="61"/>
        <v>38.229898763162318</v>
      </c>
      <c r="Y25" s="6">
        <f t="shared" si="61"/>
        <v>55.101643470497862</v>
      </c>
      <c r="Z25" s="6">
        <f t="shared" si="61"/>
        <v>70.240670710934651</v>
      </c>
      <c r="AA25" s="6">
        <f t="shared" si="61"/>
        <v>91.507700350858016</v>
      </c>
      <c r="AB25" s="49">
        <f t="shared" si="61"/>
        <v>120.02723652594645</v>
      </c>
      <c r="AC25" s="50">
        <f t="shared" si="61"/>
        <v>145.59812914976001</v>
      </c>
      <c r="AD25" s="50">
        <f t="shared" si="61"/>
        <v>172.22995569452098</v>
      </c>
      <c r="AE25" s="50">
        <f t="shared" si="61"/>
        <v>208.07741620180158</v>
      </c>
      <c r="AF25" s="51">
        <f t="shared" si="61"/>
        <v>256.20523298716364</v>
      </c>
    </row>
    <row r="26" spans="1:32" x14ac:dyDescent="0.25">
      <c r="A26" s="16" t="s">
        <v>27</v>
      </c>
      <c r="B26" s="17">
        <f>AF25-$AF$3</f>
        <v>24.746333042909754</v>
      </c>
      <c r="C26" s="18">
        <f>((AF25-AA25)-($AF$3-$AA$3))</f>
        <v>16.056452944576989</v>
      </c>
      <c r="D26" s="4" t="s">
        <v>9</v>
      </c>
      <c r="E26" s="5">
        <f>SUM(F26:AA26)</f>
        <v>2046.1647595185452</v>
      </c>
      <c r="F26">
        <f>(F3-F25)^2</f>
        <v>14.831384908906749</v>
      </c>
      <c r="G26">
        <f t="shared" ref="G26:AF26" si="62">(G3-G25)^2</f>
        <v>25.342087236814365</v>
      </c>
      <c r="H26">
        <f t="shared" si="62"/>
        <v>31.297211032770765</v>
      </c>
      <c r="I26">
        <f t="shared" si="62"/>
        <v>36.748718942934389</v>
      </c>
      <c r="J26">
        <f t="shared" si="62"/>
        <v>42.721411987900083</v>
      </c>
      <c r="K26">
        <f t="shared" si="62"/>
        <v>49.921100009682888</v>
      </c>
      <c r="L26">
        <f t="shared" si="62"/>
        <v>57.488819480152351</v>
      </c>
      <c r="M26">
        <f t="shared" si="62"/>
        <v>67.671489333183132</v>
      </c>
      <c r="N26">
        <f t="shared" si="62"/>
        <v>78.094415459115453</v>
      </c>
      <c r="O26">
        <f t="shared" si="62"/>
        <v>93.711836659696658</v>
      </c>
      <c r="P26">
        <f t="shared" si="62"/>
        <v>110.64190763102165</v>
      </c>
      <c r="Q26">
        <f t="shared" si="62"/>
        <v>125.8587047775561</v>
      </c>
      <c r="R26">
        <f t="shared" si="62"/>
        <v>143.347318767611</v>
      </c>
      <c r="S26">
        <f t="shared" si="62"/>
        <v>166.13019034622593</v>
      </c>
      <c r="T26">
        <f t="shared" si="62"/>
        <v>168.31449623768555</v>
      </c>
      <c r="U26">
        <f t="shared" si="62"/>
        <v>180.05127560331132</v>
      </c>
      <c r="V26">
        <f t="shared" si="62"/>
        <v>149.40108778460601</v>
      </c>
      <c r="W26">
        <f t="shared" si="62"/>
        <v>115.33806856770806</v>
      </c>
      <c r="X26">
        <f t="shared" si="62"/>
        <v>44.522738498232201</v>
      </c>
      <c r="Y26">
        <f t="shared" si="62"/>
        <v>158.21191594210558</v>
      </c>
      <c r="Z26">
        <f t="shared" si="62"/>
        <v>111.00456418792534</v>
      </c>
      <c r="AA26">
        <f t="shared" si="62"/>
        <v>75.514016123399614</v>
      </c>
      <c r="AB26" s="43">
        <f t="shared" si="62"/>
        <v>350.08191292852246</v>
      </c>
      <c r="AC26" s="44">
        <f t="shared" si="62"/>
        <v>556.02931230491731</v>
      </c>
      <c r="AD26" s="44">
        <f t="shared" si="62"/>
        <v>402.90591874722105</v>
      </c>
      <c r="AE26" s="44">
        <f t="shared" si="62"/>
        <v>276.65840740270744</v>
      </c>
      <c r="AF26" s="45">
        <f t="shared" si="62"/>
        <v>612.38099907060712</v>
      </c>
    </row>
    <row r="27" spans="1:32" ht="15.75" thickBot="1" x14ac:dyDescent="0.3">
      <c r="A27" s="19" t="s">
        <v>30</v>
      </c>
      <c r="B27" s="20">
        <f>(B26/$AF$3)*100</f>
        <v>10.69145885030553</v>
      </c>
      <c r="C27" s="21">
        <f>((C26)/($AF$3-$AA$3))*100</f>
        <v>10.802163828382415</v>
      </c>
      <c r="D27" s="4" t="s">
        <v>10</v>
      </c>
      <c r="E27" s="5">
        <f>SUM(F27:AA27)</f>
        <v>202.89957740820631</v>
      </c>
      <c r="F27">
        <f>SQRT(F26)</f>
        <v>3.8511537114099652</v>
      </c>
      <c r="G27">
        <f t="shared" ref="G27" si="63">SQRT(G26)</f>
        <v>5.0340924938676253</v>
      </c>
      <c r="H27">
        <f t="shared" ref="H27" si="64">SQRT(H26)</f>
        <v>5.5943910332377342</v>
      </c>
      <c r="I27">
        <f t="shared" ref="I27" si="65">SQRT(I26)</f>
        <v>6.0620721657643095</v>
      </c>
      <c r="J27">
        <f t="shared" ref="J27" si="66">SQRT(J26)</f>
        <v>6.5361618697749586</v>
      </c>
      <c r="K27">
        <f t="shared" ref="K27" si="67">SQRT(K26)</f>
        <v>7.0654865373647757</v>
      </c>
      <c r="L27">
        <f t="shared" ref="L27" si="68">SQRT(L26)</f>
        <v>7.5821381865640216</v>
      </c>
      <c r="M27">
        <f t="shared" ref="M27" si="69">SQRT(M26)</f>
        <v>8.2262682507430505</v>
      </c>
      <c r="N27">
        <f t="shared" ref="N27" si="70">SQRT(N26)</f>
        <v>8.8371044725699299</v>
      </c>
      <c r="O27">
        <f t="shared" ref="O27" si="71">SQRT(O26)</f>
        <v>9.6804874184979273</v>
      </c>
      <c r="P27">
        <f t="shared" ref="P27" si="72">SQRT(P26)</f>
        <v>10.518645712781739</v>
      </c>
      <c r="Q27">
        <f t="shared" ref="Q27" si="73">SQRT(Q26)</f>
        <v>11.218676605444873</v>
      </c>
      <c r="R27">
        <f t="shared" ref="R27" si="74">SQRT(R26)</f>
        <v>11.972774063165604</v>
      </c>
      <c r="S27">
        <f t="shared" ref="S27" si="75">SQRT(S26)</f>
        <v>12.889150101780409</v>
      </c>
      <c r="T27">
        <f t="shared" ref="T27" si="76">SQRT(T26)</f>
        <v>12.973607680120651</v>
      </c>
      <c r="U27">
        <f t="shared" ref="U27" si="77">SQRT(U26)</f>
        <v>13.418318657839041</v>
      </c>
      <c r="V27">
        <f t="shared" ref="V27" si="78">SQRT(V26)</f>
        <v>12.222973770102184</v>
      </c>
      <c r="W27">
        <f t="shared" ref="W27" si="79">SQRT(W26)</f>
        <v>10.739556255623789</v>
      </c>
      <c r="X27">
        <f t="shared" ref="X27" si="80">SQRT(X26)</f>
        <v>6.6725361368996872</v>
      </c>
      <c r="Y27">
        <f t="shared" ref="Y27" si="81">SQRT(Y26)</f>
        <v>12.578231828921965</v>
      </c>
      <c r="Z27">
        <f t="shared" ref="Z27" si="82">SQRT(Z26)</f>
        <v>10.535870357399304</v>
      </c>
      <c r="AA27">
        <f t="shared" ref="AA27" si="83">SQRT(AA26)</f>
        <v>8.6898800983327504</v>
      </c>
      <c r="AB27" s="43">
        <f t="shared" ref="AB27" si="84">SQRT(AB26)</f>
        <v>18.710476020895953</v>
      </c>
      <c r="AC27" s="44">
        <f t="shared" ref="AC27" si="85">SQRT(AC26)</f>
        <v>23.580273796224617</v>
      </c>
      <c r="AD27" s="44">
        <f t="shared" ref="AD27" si="86">SQRT(AD26)</f>
        <v>20.072516502601786</v>
      </c>
      <c r="AE27" s="44">
        <f t="shared" ref="AE27" si="87">SQRT(AE26)</f>
        <v>16.633051656346993</v>
      </c>
      <c r="AF27" s="45">
        <f t="shared" ref="AF27" si="88">SQRT(AF26)</f>
        <v>24.746333042909754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10.794848135888525</v>
      </c>
      <c r="G34" s="12">
        <f t="shared" ref="G34:AF34" si="90">$E$3+$C33*(1/(1+EXP(-$A33*(G32-$B33))))</f>
        <v>13.841406806781462</v>
      </c>
      <c r="H34" s="12">
        <f t="shared" si="90"/>
        <v>17.783669464237509</v>
      </c>
      <c r="I34" s="12">
        <f t="shared" si="90"/>
        <v>22.879619247119805</v>
      </c>
      <c r="J34" s="12">
        <f t="shared" si="90"/>
        <v>29.457936521430707</v>
      </c>
      <c r="K34" s="12">
        <f t="shared" si="90"/>
        <v>37.934955121795674</v>
      </c>
      <c r="L34" s="12">
        <f t="shared" si="90"/>
        <v>48.834054140326884</v>
      </c>
      <c r="M34" s="12">
        <f t="shared" si="90"/>
        <v>62.806658261869636</v>
      </c>
      <c r="N34" s="12">
        <f t="shared" si="90"/>
        <v>80.652973149521458</v>
      </c>
      <c r="O34" s="12">
        <f t="shared" si="90"/>
        <v>103.33894347632373</v>
      </c>
      <c r="P34" s="12">
        <f t="shared" si="90"/>
        <v>132.0035624775968</v>
      </c>
      <c r="Q34" s="12">
        <f t="shared" si="90"/>
        <v>167.94762369389997</v>
      </c>
      <c r="R34" s="12">
        <f t="shared" si="90"/>
        <v>212.59174060790667</v>
      </c>
      <c r="S34" s="12">
        <f t="shared" si="90"/>
        <v>267.3891921402535</v>
      </c>
      <c r="T34" s="12">
        <f t="shared" si="90"/>
        <v>333.68022149582896</v>
      </c>
      <c r="U34" s="12">
        <f t="shared" si="90"/>
        <v>412.48221393175623</v>
      </c>
      <c r="V34" s="12">
        <f t="shared" si="90"/>
        <v>504.22795741038885</v>
      </c>
      <c r="W34" s="12">
        <f t="shared" si="90"/>
        <v>608.49208109664244</v>
      </c>
      <c r="X34" s="12">
        <f t="shared" si="90"/>
        <v>723.77658760554198</v>
      </c>
      <c r="Y34" s="12">
        <f t="shared" si="90"/>
        <v>847.44357869607359</v>
      </c>
      <c r="Z34" s="12">
        <f t="shared" si="90"/>
        <v>975.86646233816657</v>
      </c>
      <c r="AA34" s="12">
        <f t="shared" si="90"/>
        <v>1104.8112577473814</v>
      </c>
      <c r="AB34" s="52">
        <f t="shared" si="90"/>
        <v>1229.9752891334163</v>
      </c>
      <c r="AC34" s="53">
        <f t="shared" si="90"/>
        <v>1347.5443900052521</v>
      </c>
      <c r="AD34" s="53">
        <f t="shared" si="90"/>
        <v>1454.6215833896799</v>
      </c>
      <c r="AE34" s="53">
        <f t="shared" si="90"/>
        <v>1549.4352423050893</v>
      </c>
      <c r="AF34" s="54">
        <f t="shared" si="90"/>
        <v>1631.3191056743892</v>
      </c>
    </row>
    <row r="35" spans="1:32" x14ac:dyDescent="0.25">
      <c r="A35" s="16" t="s">
        <v>27</v>
      </c>
      <c r="B35" s="17">
        <f>AF34-$AF$3</f>
        <v>1399.8602057301352</v>
      </c>
      <c r="C35" s="18">
        <f>((AF34-AA34)-($AF$3-$AA$3))</f>
        <v>377.86676823527915</v>
      </c>
      <c r="D35" s="4" t="s">
        <v>9</v>
      </c>
      <c r="E35" s="5">
        <f>SUM(F35:AA35)</f>
        <v>4065400.2194587607</v>
      </c>
      <c r="F35" s="3">
        <f>(F34-F$3)^2</f>
        <v>104.89062007545903</v>
      </c>
      <c r="G35" s="3">
        <f t="shared" ref="G35:AF35" si="91">(G34-G$3)^2</f>
        <v>176.77733266531826</v>
      </c>
      <c r="H35" s="3">
        <f t="shared" si="91"/>
        <v>297.28328302933193</v>
      </c>
      <c r="I35" s="3">
        <f t="shared" si="91"/>
        <v>499.12090742434071</v>
      </c>
      <c r="J35" s="3">
        <f t="shared" si="91"/>
        <v>836.13521877834307</v>
      </c>
      <c r="K35" s="3">
        <f t="shared" si="91"/>
        <v>1393.7547645309805</v>
      </c>
      <c r="L35" s="3">
        <f t="shared" si="91"/>
        <v>2323.4057820916519</v>
      </c>
      <c r="M35" s="3">
        <f t="shared" si="91"/>
        <v>3864.513890080219</v>
      </c>
      <c r="N35" s="3">
        <f t="shared" si="91"/>
        <v>6389.0570902468107</v>
      </c>
      <c r="O35" s="3">
        <f t="shared" si="91"/>
        <v>10519.38288424112</v>
      </c>
      <c r="P35" s="3">
        <f t="shared" si="91"/>
        <v>17199.832093911871</v>
      </c>
      <c r="Q35" s="3">
        <f t="shared" si="91"/>
        <v>27827.982618238155</v>
      </c>
      <c r="R35" s="3">
        <f t="shared" si="91"/>
        <v>44480.783220930585</v>
      </c>
      <c r="S35" s="3">
        <f t="shared" si="91"/>
        <v>70318.96423647659</v>
      </c>
      <c r="T35" s="3">
        <f t="shared" si="91"/>
        <v>109151.36036156982</v>
      </c>
      <c r="U35" s="3">
        <f t="shared" si="91"/>
        <v>165755.32110191174</v>
      </c>
      <c r="V35" s="3">
        <f t="shared" si="91"/>
        <v>244274.30109198371</v>
      </c>
      <c r="W35" s="3">
        <f t="shared" si="91"/>
        <v>349100.64502562571</v>
      </c>
      <c r="X35" s="3">
        <f t="shared" si="91"/>
        <v>479167.45543091418</v>
      </c>
      <c r="Y35" s="3">
        <f t="shared" si="91"/>
        <v>647896.47533104045</v>
      </c>
      <c r="Z35" s="3">
        <f t="shared" si="91"/>
        <v>839352.19089044165</v>
      </c>
      <c r="AA35" s="3">
        <f t="shared" si="91"/>
        <v>1044470.5862825525</v>
      </c>
      <c r="AB35" s="46">
        <f t="shared" si="91"/>
        <v>1273870.0742455474</v>
      </c>
      <c r="AC35" s="47">
        <f t="shared" si="91"/>
        <v>1501915.2871354453</v>
      </c>
      <c r="AD35" s="47">
        <f t="shared" si="91"/>
        <v>1696412.8469208055</v>
      </c>
      <c r="AE35" s="47">
        <f t="shared" si="91"/>
        <v>1844139.2240783831</v>
      </c>
      <c r="AF35" s="48">
        <f t="shared" si="91"/>
        <v>1959608.5955868165</v>
      </c>
    </row>
    <row r="36" spans="1:32" ht="15.75" thickBot="1" x14ac:dyDescent="0.3">
      <c r="A36" s="19" t="s">
        <v>30</v>
      </c>
      <c r="B36" s="20">
        <f>(B35/$AF$3)*100</f>
        <v>604.79860833490818</v>
      </c>
      <c r="C36" s="21">
        <f>((C35)/($AF$3-$AA$3))*100</f>
        <v>254.21422464028706</v>
      </c>
      <c r="D36" s="4" t="s">
        <v>10</v>
      </c>
      <c r="E36" s="5">
        <f>SUM(F36:AA36)</f>
        <v>6454.1733785879351</v>
      </c>
      <c r="F36">
        <f>SQRT(F35)</f>
        <v>10.241612181461424</v>
      </c>
      <c r="G36">
        <f t="shared" ref="G36:AF36" si="92">SQRT(G35)</f>
        <v>13.295763711247213</v>
      </c>
      <c r="H36">
        <f t="shared" si="92"/>
        <v>17.24190485501332</v>
      </c>
      <c r="I36">
        <f t="shared" si="92"/>
        <v>22.341014019608437</v>
      </c>
      <c r="J36">
        <f t="shared" si="92"/>
        <v>28.916002814675874</v>
      </c>
      <c r="K36">
        <f t="shared" si="92"/>
        <v>37.333025118934316</v>
      </c>
      <c r="L36">
        <f t="shared" si="92"/>
        <v>48.201719700563089</v>
      </c>
      <c r="M36">
        <f t="shared" si="92"/>
        <v>62.165214469832073</v>
      </c>
      <c r="N36">
        <f t="shared" si="92"/>
        <v>79.931577553847958</v>
      </c>
      <c r="O36">
        <f t="shared" si="92"/>
        <v>102.56404284270936</v>
      </c>
      <c r="P36">
        <f t="shared" si="92"/>
        <v>131.14813034851801</v>
      </c>
      <c r="Q36">
        <f t="shared" si="92"/>
        <v>166.81721319527597</v>
      </c>
      <c r="R36">
        <f t="shared" si="92"/>
        <v>210.90467804420695</v>
      </c>
      <c r="S36">
        <f t="shared" si="92"/>
        <v>265.17723174600906</v>
      </c>
      <c r="T36">
        <f t="shared" si="92"/>
        <v>330.38062951930129</v>
      </c>
      <c r="U36">
        <f t="shared" si="92"/>
        <v>407.13059465227093</v>
      </c>
      <c r="V36">
        <f t="shared" si="92"/>
        <v>494.2411365841412</v>
      </c>
      <c r="W36">
        <f t="shared" si="92"/>
        <v>590.84739571705461</v>
      </c>
      <c r="X36">
        <f t="shared" si="92"/>
        <v>692.21922497927937</v>
      </c>
      <c r="Y36">
        <f t="shared" si="92"/>
        <v>804.92016705449771</v>
      </c>
      <c r="Z36">
        <f t="shared" si="92"/>
        <v>916.16166198463122</v>
      </c>
      <c r="AA36">
        <f t="shared" si="92"/>
        <v>1021.9934374948562</v>
      </c>
      <c r="AB36" s="43">
        <f t="shared" si="92"/>
        <v>1128.6585286283657</v>
      </c>
      <c r="AC36" s="44">
        <f t="shared" si="92"/>
        <v>1225.5265346517167</v>
      </c>
      <c r="AD36" s="44">
        <f t="shared" si="92"/>
        <v>1302.4641441977608</v>
      </c>
      <c r="AE36" s="44">
        <f t="shared" si="92"/>
        <v>1357.9908777596347</v>
      </c>
      <c r="AF36" s="45">
        <f t="shared" si="92"/>
        <v>1399.8602057301352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3.767655493628336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52.564503511873028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137.92255291189088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10.488030409036364</v>
      </c>
      <c r="G44" s="12">
        <f>$E$3+$C43*F4*(1/(1+EXP(-$A43*(G42-$B43))))</f>
        <v>13.481888056274414</v>
      </c>
      <c r="H44" s="12">
        <f t="shared" ref="H44:AF44" si="118">$E$3+$C43*G4*(1/(1+EXP(-$A43*(H42-$B43))))</f>
        <v>17.24954354990275</v>
      </c>
      <c r="I44" s="12">
        <f t="shared" si="118"/>
        <v>22.158689055415273</v>
      </c>
      <c r="J44" s="12">
        <f t="shared" si="118"/>
        <v>28.520983405550137</v>
      </c>
      <c r="K44" s="12">
        <f>$E$3+$C43*J4*(1/(1+EXP(-$A43*(K42-$B43))))</f>
        <v>37.204831896350527</v>
      </c>
      <c r="L44" s="12">
        <f t="shared" si="118"/>
        <v>47.233752849810529</v>
      </c>
      <c r="M44" s="12">
        <f t="shared" si="118"/>
        <v>61.064086414379702</v>
      </c>
      <c r="N44" s="12">
        <f t="shared" si="118"/>
        <v>78.790001618198716</v>
      </c>
      <c r="O44" s="12">
        <f t="shared" si="118"/>
        <v>102.56640532254495</v>
      </c>
      <c r="P44" s="12">
        <f t="shared" si="118"/>
        <v>132.25789966045053</v>
      </c>
      <c r="Q44" s="12">
        <f t="shared" si="118"/>
        <v>169.32614899581148</v>
      </c>
      <c r="R44" s="12">
        <f t="shared" si="118"/>
        <v>217.38362613079457</v>
      </c>
      <c r="S44" s="12">
        <f t="shared" si="118"/>
        <v>269.9481296426676</v>
      </c>
      <c r="T44" s="12">
        <f t="shared" si="118"/>
        <v>324.0136099219917</v>
      </c>
      <c r="U44" s="12">
        <f t="shared" si="118"/>
        <v>413.51298283519372</v>
      </c>
      <c r="V44" s="12">
        <f t="shared" si="118"/>
        <v>506.33605361130117</v>
      </c>
      <c r="W44" s="12">
        <f t="shared" si="118"/>
        <v>608.85950466534564</v>
      </c>
      <c r="X44" s="12">
        <f t="shared" si="118"/>
        <v>725.18306317025292</v>
      </c>
      <c r="Y44" s="12">
        <f t="shared" si="118"/>
        <v>850.80477284265044</v>
      </c>
      <c r="Z44" s="12">
        <f t="shared" si="118"/>
        <v>969.25649349186995</v>
      </c>
      <c r="AA44" s="12">
        <f t="shared" si="118"/>
        <v>1107.1790464037608</v>
      </c>
      <c r="AB44" s="52">
        <f t="shared" si="118"/>
        <v>1252.1332562150449</v>
      </c>
      <c r="AC44" s="53">
        <f t="shared" si="118"/>
        <v>1412.6093131163279</v>
      </c>
      <c r="AD44" s="53">
        <f t="shared" si="118"/>
        <v>1533.1931007317489</v>
      </c>
      <c r="AE44" s="53">
        <f t="shared" si="118"/>
        <v>1617.9046562420885</v>
      </c>
      <c r="AF44" s="54">
        <f t="shared" si="118"/>
        <v>1794.504886187596</v>
      </c>
    </row>
    <row r="45" spans="1:32" x14ac:dyDescent="0.25">
      <c r="A45" s="16" t="s">
        <v>27</v>
      </c>
      <c r="B45" s="17">
        <f>AF44-$AF$3</f>
        <v>1563.045986243342</v>
      </c>
      <c r="C45" s="18">
        <f>((AF44-AA44)-($AF$3-$AA$3))</f>
        <v>538.68476009210644</v>
      </c>
      <c r="D45" s="4" t="s">
        <v>9</v>
      </c>
      <c r="E45" s="5">
        <f>SUM(F45:AA45)</f>
        <v>4065564.3874071804</v>
      </c>
      <c r="F45" s="3">
        <f>(F44-F$3)^2</f>
        <v>98.700140855334951</v>
      </c>
      <c r="G45" s="3">
        <f t="shared" ref="G45" si="119">(G44-G$3)^2</f>
        <v>167.34643368427533</v>
      </c>
      <c r="H45" s="3">
        <f t="shared" ref="H45" si="120">(H44-H$3)^2</f>
        <v>279.14987713058207</v>
      </c>
      <c r="I45" s="3">
        <f t="shared" ref="I45" si="121">(I44-I$3)^2</f>
        <v>467.42802472559197</v>
      </c>
      <c r="J45" s="3">
        <f t="shared" ref="J45" si="122">(J44-J$3)^2</f>
        <v>782.82722204765764</v>
      </c>
      <c r="K45" s="3">
        <f t="shared" ref="K45" si="123">(K44-K$3)^2</f>
        <v>1339.772427024393</v>
      </c>
      <c r="L45" s="3">
        <f t="shared" ref="L45" si="124">(L44-L$3)^2</f>
        <v>2171.6921978282426</v>
      </c>
      <c r="M45" s="3">
        <f t="shared" ref="M45" si="125">(M44-M$3)^2</f>
        <v>3650.8957414672768</v>
      </c>
      <c r="N45" s="3">
        <f t="shared" ref="N45" si="126">(N44-N$3)^2</f>
        <v>6094.7072463002605</v>
      </c>
      <c r="O45" s="3">
        <f t="shared" ref="O45" si="127">(O44-O$3)^2</f>
        <v>10361.510426836574</v>
      </c>
      <c r="P45" s="3">
        <f t="shared" ref="P45" si="128">(P44-P$3)^2</f>
        <v>17266.608473333206</v>
      </c>
      <c r="Q45" s="3">
        <f t="shared" ref="Q45" si="129">(Q44-Q$3)^2</f>
        <v>28289.806448614272</v>
      </c>
      <c r="R45" s="3">
        <f t="shared" ref="R45" si="130">(R44-R$3)^2</f>
        <v>46525.007534653785</v>
      </c>
      <c r="S45" s="3">
        <f t="shared" ref="S45" si="131">(S44-S$3)^2</f>
        <v>71682.656323820294</v>
      </c>
      <c r="T45" s="3">
        <f t="shared" ref="T45" si="132">(T44-T$3)^2</f>
        <v>102857.48130672342</v>
      </c>
      <c r="U45" s="3">
        <f t="shared" ref="U45" si="133">(U44-U$3)^2</f>
        <v>166595.69869965519</v>
      </c>
      <c r="V45" s="3">
        <f t="shared" ref="V45" si="134">(V44-V$3)^2</f>
        <v>246362.56088631126</v>
      </c>
      <c r="W45" s="3">
        <f t="shared" ref="W45" si="135">(W44-W$3)^2</f>
        <v>349534.96254309127</v>
      </c>
      <c r="X45" s="3">
        <f t="shared" ref="X45" si="136">(X44-X$3)^2</f>
        <v>481116.61245514132</v>
      </c>
      <c r="Y45" s="3">
        <f t="shared" ref="Y45" si="137">(Y44-Y$3)^2</f>
        <v>653318.75886506191</v>
      </c>
      <c r="Z45" s="3">
        <f t="shared" ref="Z45" si="138">(Z44-Z$3)^2</f>
        <v>827284.28249081119</v>
      </c>
      <c r="AA45" s="3">
        <f t="shared" ref="AA45" si="139">(AA44-AA$3)^2</f>
        <v>1049315.9216420627</v>
      </c>
      <c r="AB45" s="46">
        <f t="shared" ref="AB45" si="140">(AB44-AB$3)^2</f>
        <v>1324378.6067982314</v>
      </c>
      <c r="AC45" s="47">
        <f t="shared" ref="AC45" si="141">(AC44-AC$3)^2</f>
        <v>1665626.3108502899</v>
      </c>
      <c r="AD45" s="47">
        <f t="shared" ref="AD45" si="142">(AD44-AD$3)^2</f>
        <v>1907259.4984447553</v>
      </c>
      <c r="AE45" s="47">
        <f t="shared" ref="AE45" si="143">(AE44-AE$3)^2</f>
        <v>2034788.963787246</v>
      </c>
      <c r="AF45" s="48">
        <f t="shared" ref="AF45" si="144">(AF44-AF$3)^2</f>
        <v>2443112.7551114215</v>
      </c>
    </row>
    <row r="46" spans="1:32" ht="15.75" thickBot="1" x14ac:dyDescent="0.3">
      <c r="A46" s="19" t="s">
        <v>30</v>
      </c>
      <c r="B46" s="20">
        <f>(B45/$AF$3)*100</f>
        <v>675.30174325541009</v>
      </c>
      <c r="C46" s="21">
        <f>((C45)/($AF$3-$AA$3))*100</f>
        <v>362.40638268324045</v>
      </c>
      <c r="D46" s="4" t="s">
        <v>10</v>
      </c>
      <c r="E46" s="5">
        <f>SUM(F46:AA46)</f>
        <v>6447.9553789707561</v>
      </c>
      <c r="F46">
        <f>SQRT(F45)</f>
        <v>9.9347944546092624</v>
      </c>
      <c r="G46">
        <f t="shared" ref="G46" si="145">SQRT(G45)</f>
        <v>12.936244960740165</v>
      </c>
      <c r="H46">
        <f t="shared" ref="H46" si="146">SQRT(H45)</f>
        <v>16.707778940678562</v>
      </c>
      <c r="I46">
        <f t="shared" ref="I46" si="147">SQRT(I45)</f>
        <v>21.620083827903905</v>
      </c>
      <c r="J46">
        <f t="shared" ref="J46" si="148">SQRT(J45)</f>
        <v>27.979049698795304</v>
      </c>
      <c r="K46">
        <f t="shared" ref="K46" si="149">SQRT(K45)</f>
        <v>36.602901893489168</v>
      </c>
      <c r="L46">
        <f t="shared" ref="L46" si="150">SQRT(L45)</f>
        <v>46.601418410046733</v>
      </c>
      <c r="M46">
        <f t="shared" ref="M46" si="151">SQRT(M45)</f>
        <v>60.422642622342138</v>
      </c>
      <c r="N46">
        <f t="shared" ref="N46" si="152">SQRT(N45)</f>
        <v>78.068606022525216</v>
      </c>
      <c r="O46">
        <f t="shared" ref="O46" si="153">SQRT(O45)</f>
        <v>101.79150468893057</v>
      </c>
      <c r="P46">
        <f t="shared" ref="P46" si="154">SQRT(P45)</f>
        <v>131.40246753137174</v>
      </c>
      <c r="Q46">
        <f t="shared" ref="Q46" si="155">SQRT(Q45)</f>
        <v>168.19573849718748</v>
      </c>
      <c r="R46">
        <f t="shared" ref="R46" si="156">SQRT(R45)</f>
        <v>215.69656356709484</v>
      </c>
      <c r="S46">
        <f t="shared" ref="S46" si="157">SQRT(S45)</f>
        <v>267.73616924842315</v>
      </c>
      <c r="T46">
        <f t="shared" ref="T46" si="158">SQRT(T45)</f>
        <v>320.71401794546404</v>
      </c>
      <c r="U46">
        <f t="shared" ref="U46" si="159">SQRT(U45)</f>
        <v>408.16136355570842</v>
      </c>
      <c r="V46">
        <f t="shared" ref="V46" si="160">SQRT(V45)</f>
        <v>496.34923278505352</v>
      </c>
      <c r="W46">
        <f t="shared" ref="W46" si="161">SQRT(W45)</f>
        <v>591.21481928575781</v>
      </c>
      <c r="X46">
        <f t="shared" ref="X46" si="162">SQRT(X45)</f>
        <v>693.62570054399032</v>
      </c>
      <c r="Y46">
        <f t="shared" ref="Y46" si="163">SQRT(Y45)</f>
        <v>808.28136120107456</v>
      </c>
      <c r="Z46">
        <f t="shared" ref="Z46" si="164">SQRT(Z45)</f>
        <v>909.5516931383346</v>
      </c>
      <c r="AA46">
        <f t="shared" ref="AA46" si="165">SQRT(AA45)</f>
        <v>1024.3612261512355</v>
      </c>
      <c r="AB46" s="43">
        <f t="shared" ref="AB46" si="166">SQRT(AB45)</f>
        <v>1150.8164957099943</v>
      </c>
      <c r="AC46" s="44">
        <f t="shared" ref="AC46" si="167">SQRT(AC45)</f>
        <v>1290.5914577627925</v>
      </c>
      <c r="AD46" s="44">
        <f t="shared" ref="AD46" si="168">SQRT(AD45)</f>
        <v>1381.0356615398298</v>
      </c>
      <c r="AE46" s="44">
        <f t="shared" ref="AE46" si="169">SQRT(AE45)</f>
        <v>1426.4602916966339</v>
      </c>
      <c r="AF46" s="45">
        <f t="shared" ref="AF46" si="170">SQRT(AF45)</f>
        <v>1563.045986243342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4.7244433367460541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53.338186326371527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141.06233109173104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8.8333942384834145</v>
      </c>
      <c r="G54" s="12">
        <f t="shared" ref="G54:AF54" si="196">$E$3+($C53/($C53+F5))*F4*(1/(1+EXP(-$A53*(G52-$B53))))</f>
        <v>11.60280858310567</v>
      </c>
      <c r="H54" s="12">
        <f t="shared" si="196"/>
        <v>15.16652455549452</v>
      </c>
      <c r="I54" s="12">
        <f t="shared" si="196"/>
        <v>19.890967892240575</v>
      </c>
      <c r="J54" s="12">
        <f t="shared" si="196"/>
        <v>26.112040298255049</v>
      </c>
      <c r="K54" s="12">
        <f t="shared" si="196"/>
        <v>34.694909680873778</v>
      </c>
      <c r="L54" s="12">
        <f t="shared" si="196"/>
        <v>44.795877905537601</v>
      </c>
      <c r="M54" s="12">
        <f t="shared" si="196"/>
        <v>58.789640708584287</v>
      </c>
      <c r="N54" s="12">
        <f t="shared" si="196"/>
        <v>76.850650795243027</v>
      </c>
      <c r="O54" s="12">
        <f t="shared" si="196"/>
        <v>101.13585838590046</v>
      </c>
      <c r="P54" s="12">
        <f t="shared" si="196"/>
        <v>131.54075314326028</v>
      </c>
      <c r="Q54" s="12">
        <f t="shared" si="196"/>
        <v>169.47152044786347</v>
      </c>
      <c r="R54" s="12">
        <f t="shared" si="196"/>
        <v>218.44751543564777</v>
      </c>
      <c r="S54" s="12">
        <f t="shared" si="196"/>
        <v>271.7857017620193</v>
      </c>
      <c r="T54" s="12">
        <f t="shared" si="196"/>
        <v>326.23720003179733</v>
      </c>
      <c r="U54" s="12">
        <f t="shared" si="196"/>
        <v>415.77620301823998</v>
      </c>
      <c r="V54" s="12">
        <f t="shared" si="196"/>
        <v>507.94789071486434</v>
      </c>
      <c r="W54" s="12">
        <f t="shared" si="196"/>
        <v>609.25002431191922</v>
      </c>
      <c r="X54" s="12">
        <f t="shared" si="196"/>
        <v>724.12925548921828</v>
      </c>
      <c r="Y54" s="12">
        <f t="shared" si="196"/>
        <v>848.75335112038886</v>
      </c>
      <c r="Z54" s="12">
        <f t="shared" si="196"/>
        <v>967.68961703930995</v>
      </c>
      <c r="AA54" s="12">
        <f t="shared" si="196"/>
        <v>1108.751948131041</v>
      </c>
      <c r="AB54" s="52">
        <f t="shared" si="196"/>
        <v>1260.9369761202802</v>
      </c>
      <c r="AC54" s="53">
        <f t="shared" si="196"/>
        <v>1434.3270968472564</v>
      </c>
      <c r="AD54" s="53">
        <f t="shared" si="196"/>
        <v>1573.7449895800783</v>
      </c>
      <c r="AE54" s="53">
        <f t="shared" si="196"/>
        <v>1682.8155193127363</v>
      </c>
      <c r="AF54" s="54">
        <f t="shared" si="196"/>
        <v>1895.2699497445558</v>
      </c>
    </row>
    <row r="55" spans="1:32" x14ac:dyDescent="0.25">
      <c r="A55" s="16" t="s">
        <v>27</v>
      </c>
      <c r="B55" s="17">
        <f>AF54-$AF$3</f>
        <v>1663.8110498003018</v>
      </c>
      <c r="C55" s="18">
        <f>((AF54-AA54)-($AF$3-$AA$3))</f>
        <v>637.87692192178611</v>
      </c>
      <c r="D55" s="4" t="s">
        <v>9</v>
      </c>
      <c r="E55" s="5">
        <f>SUM(F55:AA55)</f>
        <v>4066206.4221795192</v>
      </c>
      <c r="F55" s="3">
        <f>(F54-F$3)^2</f>
        <v>68.561021209026379</v>
      </c>
      <c r="G55" s="3">
        <f t="shared" ref="G55" si="197">(G54-G$3)^2</f>
        <v>122.26090861954054</v>
      </c>
      <c r="H55" s="3">
        <f t="shared" ref="H55" si="198">(H54-H$3)^2</f>
        <v>213.88360348603308</v>
      </c>
      <c r="I55" s="3">
        <f t="shared" ref="I55" si="199">(I54-I$3)^2</f>
        <v>374.51394070720488</v>
      </c>
      <c r="J55" s="3">
        <f t="shared" ref="J55" si="200">(J54-J$3)^2</f>
        <v>653.83035110068283</v>
      </c>
      <c r="K55" s="3">
        <f t="shared" ref="K55" si="201">(K54-K$3)^2</f>
        <v>1162.3312633253679</v>
      </c>
      <c r="L55" s="3">
        <f t="shared" ref="L55" si="202">(L54-L$3)^2</f>
        <v>1950.4185714532923</v>
      </c>
      <c r="M55" s="3">
        <f t="shared" ref="M55" si="203">(M54-M$3)^2</f>
        <v>3381.2128046454941</v>
      </c>
      <c r="N55" s="3">
        <f t="shared" ref="N55" si="204">(N54-N$3)^2</f>
        <v>5795.6634972411839</v>
      </c>
      <c r="O55" s="3">
        <f t="shared" ref="O55" si="205">(O54-O$3)^2</f>
        <v>10072.321840956152</v>
      </c>
      <c r="P55" s="3">
        <f t="shared" ref="P55" si="206">(P54-P$3)^2</f>
        <v>17078.653128579663</v>
      </c>
      <c r="Q55" s="3">
        <f t="shared" ref="Q55" si="207">(Q54-Q$3)^2</f>
        <v>28338.729298941929</v>
      </c>
      <c r="R55" s="3">
        <f t="shared" ref="R55" si="208">(R54-R$3)^2</f>
        <v>46985.093929252012</v>
      </c>
      <c r="S55" s="3">
        <f t="shared" ref="S55" si="209">(S54-S$3)^2</f>
        <v>72670.002035019963</v>
      </c>
      <c r="T55" s="3">
        <f t="shared" ref="T55" si="210">(T54-T$3)^2</f>
        <v>104288.69869645897</v>
      </c>
      <c r="U55" s="3">
        <f t="shared" ref="U55" si="211">(U54-U$3)^2</f>
        <v>168448.33893713006</v>
      </c>
      <c r="V55" s="3">
        <f t="shared" ref="V55" si="212">(V54-V$3)^2</f>
        <v>247965.22712461581</v>
      </c>
      <c r="W55" s="3">
        <f t="shared" ref="W55" si="213">(W54-W$3)^2</f>
        <v>349996.87705323868</v>
      </c>
      <c r="X55" s="3">
        <f t="shared" ref="X55" si="214">(X54-X$3)^2</f>
        <v>479655.82678377733</v>
      </c>
      <c r="Y55" s="3">
        <f t="shared" ref="Y55" si="215">(Y54-Y$3)^2</f>
        <v>650006.71531201049</v>
      </c>
      <c r="Z55" s="3">
        <f t="shared" ref="Z55" si="216">(Z54-Z$3)^2</f>
        <v>824436.42733189976</v>
      </c>
      <c r="AA55" s="3">
        <f t="shared" ref="AA55" si="217">(AA54-AA$3)^2</f>
        <v>1052540.8347458506</v>
      </c>
      <c r="AB55" s="46">
        <f t="shared" ref="AB55" si="218">(AB54-AB$3)^2</f>
        <v>1344719.0444635118</v>
      </c>
      <c r="AC55" s="47">
        <f t="shared" ref="AC55" si="219">(AC54-AC$3)^2</f>
        <v>1722155.5453098251</v>
      </c>
      <c r="AD55" s="47">
        <f t="shared" ref="AD55" si="220">(AD54-AD$3)^2</f>
        <v>2020911.1634186069</v>
      </c>
      <c r="AE55" s="47">
        <f t="shared" ref="AE55" si="221">(AE54-AE$3)^2</f>
        <v>2224187.9212718955</v>
      </c>
      <c r="AF55" s="48">
        <f t="shared" ref="AF55" si="222">(AF54-AF$3)^2</f>
        <v>2768267.2094375826</v>
      </c>
    </row>
    <row r="56" spans="1:32" ht="15.75" thickBot="1" x14ac:dyDescent="0.3">
      <c r="A56" s="19" t="s">
        <v>30</v>
      </c>
      <c r="B56" s="20">
        <f>(B55/$AF$3)*100</f>
        <v>718.83649762485925</v>
      </c>
      <c r="C56" s="21">
        <f>((C55)/($AF$3-$AA$3))*100</f>
        <v>429.13905311014889</v>
      </c>
      <c r="D56" s="4" t="s">
        <v>10</v>
      </c>
      <c r="E56" s="5">
        <f>SUM(F56:AA56)</f>
        <v>6432.7894887104922</v>
      </c>
      <c r="F56">
        <f>SQRT(F55)</f>
        <v>8.2801582840563128</v>
      </c>
      <c r="G56">
        <f t="shared" ref="G56" si="223">SQRT(G55)</f>
        <v>11.057165487571421</v>
      </c>
      <c r="H56">
        <f t="shared" ref="H56" si="224">SQRT(H55)</f>
        <v>14.624759946270334</v>
      </c>
      <c r="I56">
        <f t="shared" ref="I56" si="225">SQRT(I55)</f>
        <v>19.352362664729206</v>
      </c>
      <c r="J56">
        <f t="shared" ref="J56" si="226">SQRT(J55)</f>
        <v>25.570106591500217</v>
      </c>
      <c r="K56">
        <f t="shared" ref="K56" si="227">SQRT(K55)</f>
        <v>34.092979678012419</v>
      </c>
      <c r="L56">
        <f t="shared" ref="L56" si="228">SQRT(L55)</f>
        <v>44.163543465773806</v>
      </c>
      <c r="M56">
        <f t="shared" ref="M56" si="229">SQRT(M55)</f>
        <v>58.148196916546723</v>
      </c>
      <c r="N56">
        <f t="shared" ref="N56" si="230">SQRT(N55)</f>
        <v>76.129255199569528</v>
      </c>
      <c r="O56">
        <f t="shared" ref="O56" si="231">SQRT(O55)</f>
        <v>100.36095775228608</v>
      </c>
      <c r="P56">
        <f t="shared" ref="P56" si="232">SQRT(P55)</f>
        <v>130.68532101418148</v>
      </c>
      <c r="Q56">
        <f t="shared" ref="Q56" si="233">SQRT(Q55)</f>
        <v>168.34110994923947</v>
      </c>
      <c r="R56">
        <f t="shared" ref="R56" si="234">SQRT(R55)</f>
        <v>216.76045287194805</v>
      </c>
      <c r="S56">
        <f t="shared" ref="S56" si="235">SQRT(S55)</f>
        <v>269.57374136777486</v>
      </c>
      <c r="T56">
        <f t="shared" ref="T56" si="236">SQRT(T55)</f>
        <v>322.93760805526966</v>
      </c>
      <c r="U56">
        <f t="shared" ref="U56" si="237">SQRT(U55)</f>
        <v>410.42458373875468</v>
      </c>
      <c r="V56">
        <f t="shared" ref="V56" si="238">SQRT(V55)</f>
        <v>497.96106988861669</v>
      </c>
      <c r="W56">
        <f t="shared" ref="W56" si="239">SQRT(W55)</f>
        <v>591.60533893233139</v>
      </c>
      <c r="X56">
        <f t="shared" ref="X56" si="240">SQRT(X55)</f>
        <v>692.57189286295568</v>
      </c>
      <c r="Y56">
        <f t="shared" ref="Y56" si="241">SQRT(Y55)</f>
        <v>806.22993947881298</v>
      </c>
      <c r="Z56">
        <f t="shared" ref="Z56" si="242">SQRT(Z55)</f>
        <v>907.9848166857746</v>
      </c>
      <c r="AA56">
        <f t="shared" ref="AA56" si="243">SQRT(AA55)</f>
        <v>1025.9341278785157</v>
      </c>
      <c r="AB56" s="43">
        <f t="shared" ref="AB56" si="244">SQRT(AB55)</f>
        <v>1159.6202156152297</v>
      </c>
      <c r="AC56" s="44">
        <f t="shared" ref="AC56" si="245">SQRT(AC55)</f>
        <v>1312.3092414937209</v>
      </c>
      <c r="AD56" s="44">
        <f t="shared" ref="AD56" si="246">SQRT(AD55)</f>
        <v>1421.5875503881591</v>
      </c>
      <c r="AE56" s="44">
        <f t="shared" ref="AE56" si="247">SQRT(AE55)</f>
        <v>1491.3711547672817</v>
      </c>
      <c r="AF56" s="45">
        <f t="shared" ref="AF56" si="248">SQRT(AF55)</f>
        <v>1663.8110498003018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3.5969266711318113</v>
      </c>
      <c r="G63">
        <f t="shared" ref="G63:AF63" si="274">$E$3+($C62)*(EXP(-EXP($A62-$B62*G61)))</f>
        <v>5.5475776337799925</v>
      </c>
      <c r="H63">
        <f t="shared" si="274"/>
        <v>8.4925506856228345</v>
      </c>
      <c r="I63">
        <f t="shared" si="274"/>
        <v>12.811380750982424</v>
      </c>
      <c r="J63">
        <f t="shared" si="274"/>
        <v>18.974543724149473</v>
      </c>
      <c r="K63">
        <f t="shared" si="274"/>
        <v>27.54722904407739</v>
      </c>
      <c r="L63">
        <f t="shared" si="274"/>
        <v>39.188082226014011</v>
      </c>
      <c r="M63">
        <f t="shared" si="274"/>
        <v>54.642233280151146</v>
      </c>
      <c r="N63">
        <f t="shared" si="274"/>
        <v>74.728388688874972</v>
      </c>
      <c r="O63">
        <f t="shared" si="274"/>
        <v>100.32027324234673</v>
      </c>
      <c r="P63">
        <f t="shared" si="274"/>
        <v>132.32320100238917</v>
      </c>
      <c r="Q63">
        <f t="shared" si="274"/>
        <v>171.64697420096908</v>
      </c>
      <c r="R63">
        <f t="shared" si="274"/>
        <v>219.17661038164897</v>
      </c>
      <c r="S63">
        <f t="shared" si="274"/>
        <v>275.742555333251</v>
      </c>
      <c r="T63">
        <f t="shared" si="274"/>
        <v>342.09204604599148</v>
      </c>
      <c r="U63">
        <f t="shared" si="274"/>
        <v>418.86315593754432</v>
      </c>
      <c r="V63">
        <f t="shared" si="274"/>
        <v>506.56280991230034</v>
      </c>
      <c r="W63">
        <f t="shared" si="274"/>
        <v>605.54973406651629</v>
      </c>
      <c r="X63">
        <f t="shared" si="274"/>
        <v>716.02294177534668</v>
      </c>
      <c r="Y63">
        <f t="shared" si="274"/>
        <v>838.01599046113949</v>
      </c>
      <c r="Z63">
        <f t="shared" si="274"/>
        <v>971.39690208789693</v>
      </c>
      <c r="AA63">
        <f t="shared" si="274"/>
        <v>1115.8733482645448</v>
      </c>
      <c r="AB63" s="43">
        <f t="shared" si="274"/>
        <v>1271.0024722259843</v>
      </c>
      <c r="AC63" s="44">
        <f t="shared" si="274"/>
        <v>1436.2045612226334</v>
      </c>
      <c r="AD63" s="44">
        <f t="shared" si="274"/>
        <v>1610.7796933203135</v>
      </c>
      <c r="AE63" s="44">
        <f t="shared" si="274"/>
        <v>1793.9264562353972</v>
      </c>
      <c r="AF63" s="45">
        <f t="shared" si="274"/>
        <v>1984.7618629130598</v>
      </c>
    </row>
    <row r="64" spans="1:32" x14ac:dyDescent="0.25">
      <c r="A64" s="16" t="s">
        <v>27</v>
      </c>
      <c r="B64" s="17">
        <f>AF63-$AF$3</f>
        <v>1753.3029629688058</v>
      </c>
      <c r="C64" s="18">
        <f>((AF63-AA63)-($AF$3-$AA$3))</f>
        <v>720.24743495678626</v>
      </c>
      <c r="D64" s="4" t="s">
        <v>9</v>
      </c>
      <c r="E64" s="5">
        <f>SUM(F64:AA64)</f>
        <v>4067263.2007973809</v>
      </c>
      <c r="F64" s="3">
        <f>(F63-F$3)^2</f>
        <v>9.2640531789544251</v>
      </c>
      <c r="G64" s="3">
        <f t="shared" ref="G64" si="275">(G63-G$3)^2</f>
        <v>25.019349124895658</v>
      </c>
      <c r="H64" s="3">
        <f t="shared" ref="H64" si="276">(H63-H$3)^2</f>
        <v>63.214999232654613</v>
      </c>
      <c r="I64" s="3">
        <f t="shared" ref="I64" si="277">(I63-I$3)^2</f>
        <v>150.62101904951027</v>
      </c>
      <c r="J64" s="3">
        <f t="shared" ref="J64" si="278">(J63-J$3)^2</f>
        <v>339.76111205335724</v>
      </c>
      <c r="K64" s="3">
        <f t="shared" ref="K64" si="279">(K63-K$3)^2</f>
        <v>726.04914042055759</v>
      </c>
      <c r="L64" s="3">
        <f t="shared" ref="L64" si="280">(L63-L$3)^2</f>
        <v>1486.5456873569383</v>
      </c>
      <c r="M64" s="3">
        <f t="shared" ref="M64" si="281">(M63-M$3)^2</f>
        <v>2916.0852653395582</v>
      </c>
      <c r="N64" s="3">
        <f t="shared" ref="N64" si="282">(N63-N$3)^2</f>
        <v>5477.0350266971709</v>
      </c>
      <c r="O64" s="3">
        <f t="shared" ref="O64" si="283">(O63-O$3)^2</f>
        <v>9909.2812078113602</v>
      </c>
      <c r="P64" s="3">
        <f t="shared" ref="P64" si="284">(P63-P$3)^2</f>
        <v>17283.774252526156</v>
      </c>
      <c r="Q64" s="3">
        <f t="shared" ref="Q64" si="285">(Q63-Q$3)^2</f>
        <v>29075.898496855909</v>
      </c>
      <c r="R64" s="3">
        <f t="shared" ref="R64" si="286">(R63-R$3)^2</f>
        <v>47301.703410056034</v>
      </c>
      <c r="S64" s="3">
        <f t="shared" ref="S64" si="287">(S63-S$3)^2</f>
        <v>74818.986367686884</v>
      </c>
      <c r="T64" s="3">
        <f t="shared" ref="T64" si="288">(T63-T$3)^2</f>
        <v>114780.32693440975</v>
      </c>
      <c r="U64" s="3">
        <f t="shared" ref="U64" si="289">(U63-U$3)^2</f>
        <v>170991.79094930927</v>
      </c>
      <c r="V64" s="3">
        <f t="shared" ref="V64" si="290">(V63-V$3)^2</f>
        <v>246587.7129367915</v>
      </c>
      <c r="W64" s="3">
        <f t="shared" ref="W64" si="291">(W63-W$3)^2</f>
        <v>345632.34627157974</v>
      </c>
      <c r="X64" s="3">
        <f t="shared" ref="X64" si="292">(X63-X$3)^2</f>
        <v>468493.12903989106</v>
      </c>
      <c r="Y64" s="3">
        <f t="shared" ref="Y64" si="293">(Y63-Y$3)^2</f>
        <v>632808.44295699964</v>
      </c>
      <c r="Z64" s="3">
        <f t="shared" ref="Z64" si="294">(Z63-Z$3)^2</f>
        <v>831182.48836481746</v>
      </c>
      <c r="AA64" s="3">
        <f t="shared" ref="AA64" si="295">(AA63-AA$3)^2</f>
        <v>1067203.7239561924</v>
      </c>
      <c r="AB64" s="46">
        <f t="shared" ref="AB64" si="296">(AB63-AB$3)^2</f>
        <v>1368164.6642041074</v>
      </c>
      <c r="AC64" s="47">
        <f t="shared" ref="AC64" si="297">(AC63-AC$3)^2</f>
        <v>1727086.6978830711</v>
      </c>
      <c r="AD64" s="47">
        <f t="shared" ref="AD64" si="298">(AD63-AD$3)^2</f>
        <v>2127578.8802385982</v>
      </c>
      <c r="AE64" s="47">
        <f t="shared" ref="AE64" si="299">(AE63-AE$3)^2</f>
        <v>2567948.8541869735</v>
      </c>
      <c r="AF64" s="48">
        <f t="shared" ref="AF64" si="300">(AF63-AF$3)^2</f>
        <v>3074071.2799551934</v>
      </c>
    </row>
    <row r="65" spans="1:32" ht="15.75" thickBot="1" x14ac:dyDescent="0.3">
      <c r="A65" s="19" t="s">
        <v>30</v>
      </c>
      <c r="B65" s="20">
        <f>(B64/$AF$3)*100</f>
        <v>757.50077590063847</v>
      </c>
      <c r="C65" s="21">
        <f>((C64)/($AF$3-$AA$3))*100</f>
        <v>484.55476537881037</v>
      </c>
      <c r="D65" s="4" t="s">
        <v>10</v>
      </c>
      <c r="E65" s="5">
        <f>SUM(F65:AA65)</f>
        <v>6394.2512904378718</v>
      </c>
      <c r="F65">
        <f>SQRT(F64)</f>
        <v>3.0436907167047091</v>
      </c>
      <c r="G65">
        <f t="shared" ref="G65" si="301">SQRT(G64)</f>
        <v>5.0019345382457434</v>
      </c>
      <c r="H65">
        <f t="shared" ref="H65" si="302">SQRT(H64)</f>
        <v>7.9507860763986482</v>
      </c>
      <c r="I65">
        <f t="shared" ref="I65" si="303">SQRT(I64)</f>
        <v>12.272775523471056</v>
      </c>
      <c r="J65">
        <f t="shared" ref="J65" si="304">SQRT(J64)</f>
        <v>18.432610017394641</v>
      </c>
      <c r="K65">
        <f t="shared" ref="K65" si="305">SQRT(K64)</f>
        <v>26.945299041216032</v>
      </c>
      <c r="L65">
        <f t="shared" ref="L65" si="306">SQRT(L64)</f>
        <v>38.555747786250215</v>
      </c>
      <c r="M65">
        <f t="shared" ref="M65" si="307">SQRT(M64)</f>
        <v>54.000789488113583</v>
      </c>
      <c r="N65">
        <f t="shared" ref="N65" si="308">SQRT(N64)</f>
        <v>74.006993093201473</v>
      </c>
      <c r="O65">
        <f t="shared" ref="O65" si="309">SQRT(O64)</f>
        <v>99.54537260873235</v>
      </c>
      <c r="P65">
        <f t="shared" ref="P65" si="310">SQRT(P64)</f>
        <v>131.46776887331038</v>
      </c>
      <c r="Q65">
        <f t="shared" ref="Q65" si="311">SQRT(Q64)</f>
        <v>170.51656370234508</v>
      </c>
      <c r="R65">
        <f t="shared" ref="R65" si="312">SQRT(R64)</f>
        <v>217.48954781794924</v>
      </c>
      <c r="S65">
        <f t="shared" ref="S65" si="313">SQRT(S64)</f>
        <v>273.53059493900656</v>
      </c>
      <c r="T65">
        <f t="shared" ref="T65" si="314">SQRT(T64)</f>
        <v>338.79245406946382</v>
      </c>
      <c r="U65">
        <f t="shared" ref="U65" si="315">SQRT(U64)</f>
        <v>413.51153665805901</v>
      </c>
      <c r="V65">
        <f t="shared" ref="V65" si="316">SQRT(V64)</f>
        <v>496.57598908605269</v>
      </c>
      <c r="W65">
        <f t="shared" ref="W65" si="317">SQRT(W64)</f>
        <v>587.90504868692847</v>
      </c>
      <c r="X65">
        <f t="shared" ref="X65" si="318">SQRT(X64)</f>
        <v>684.46557914908408</v>
      </c>
      <c r="Y65">
        <f t="shared" ref="Y65" si="319">SQRT(Y64)</f>
        <v>795.49257881956362</v>
      </c>
      <c r="Z65">
        <f t="shared" ref="Z65" si="320">SQRT(Z64)</f>
        <v>911.69210173436159</v>
      </c>
      <c r="AA65">
        <f t="shared" ref="AA65" si="321">SQRT(AA64)</f>
        <v>1033.0555280120195</v>
      </c>
      <c r="AB65" s="43">
        <f t="shared" ref="AB65" si="322">SQRT(AB64)</f>
        <v>1169.6857117209338</v>
      </c>
      <c r="AC65" s="44">
        <f t="shared" ref="AC65" si="323">SQRT(AC64)</f>
        <v>1314.186705869098</v>
      </c>
      <c r="AD65" s="44">
        <f t="shared" ref="AD65" si="324">SQRT(AD64)</f>
        <v>1458.6222541283944</v>
      </c>
      <c r="AE65" s="44">
        <f t="shared" ref="AE65" si="325">SQRT(AE64)</f>
        <v>1602.4820916899425</v>
      </c>
      <c r="AF65" s="45">
        <f t="shared" ref="AF65" si="326">SQRT(AF64)</f>
        <v>1753.3029629688058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53.762618180290332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149.55674063584672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272.11666980485074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4.1502455602128085</v>
      </c>
      <c r="G73">
        <f t="shared" ref="G73:AF73" si="352">$E$3+(F4*$C72)*(EXP(-EXP($A72-$B72*G71)))</f>
        <v>6.2761417101865939</v>
      </c>
      <c r="H73">
        <f t="shared" si="352"/>
        <v>9.3444797234031949</v>
      </c>
      <c r="I73">
        <f t="shared" si="352"/>
        <v>13.750272774576912</v>
      </c>
      <c r="J73">
        <f t="shared" si="352"/>
        <v>19.920144757189892</v>
      </c>
      <c r="K73">
        <f t="shared" si="352"/>
        <v>28.725054754767633</v>
      </c>
      <c r="L73">
        <f t="shared" si="352"/>
        <v>39.617815653340891</v>
      </c>
      <c r="M73">
        <f t="shared" si="352"/>
        <v>54.725558061506696</v>
      </c>
      <c r="N73">
        <f t="shared" si="352"/>
        <v>74.305495300905648</v>
      </c>
      <c r="O73">
        <f t="shared" si="352"/>
        <v>100.3977518456079</v>
      </c>
      <c r="P73">
        <f t="shared" si="352"/>
        <v>132.75288817929567</v>
      </c>
      <c r="Q73">
        <f t="shared" si="352"/>
        <v>172.4814608018352</v>
      </c>
      <c r="R73">
        <f t="shared" si="352"/>
        <v>222.81056954777185</v>
      </c>
      <c r="S73">
        <f t="shared" si="352"/>
        <v>276.57318772806218</v>
      </c>
      <c r="T73">
        <f t="shared" si="352"/>
        <v>330.29716918090122</v>
      </c>
      <c r="U73">
        <f t="shared" si="352"/>
        <v>418.31372217719286</v>
      </c>
      <c r="V73">
        <f t="shared" si="352"/>
        <v>507.96226289168123</v>
      </c>
      <c r="W73">
        <f t="shared" si="352"/>
        <v>606.45641135312235</v>
      </c>
      <c r="X73">
        <f t="shared" si="352"/>
        <v>719.19545670237471</v>
      </c>
      <c r="Y73">
        <f t="shared" si="352"/>
        <v>843.66040993557738</v>
      </c>
      <c r="Z73">
        <f t="shared" si="352"/>
        <v>966.00311984122789</v>
      </c>
      <c r="AA73">
        <f t="shared" si="352"/>
        <v>1115.5598604770746</v>
      </c>
      <c r="AB73" s="43">
        <f t="shared" si="352"/>
        <v>1283.1813684196482</v>
      </c>
      <c r="AC73" s="44">
        <f t="shared" si="352"/>
        <v>1481.0901965654541</v>
      </c>
      <c r="AD73" s="44">
        <f t="shared" si="352"/>
        <v>1653.6190769977088</v>
      </c>
      <c r="AE73" s="44">
        <f t="shared" si="352"/>
        <v>1803.5507655466452</v>
      </c>
      <c r="AF73" s="45">
        <f t="shared" si="352"/>
        <v>2075.6674353514959</v>
      </c>
    </row>
    <row r="74" spans="1:32" x14ac:dyDescent="0.25">
      <c r="A74" s="16" t="s">
        <v>27</v>
      </c>
      <c r="B74" s="17">
        <f>AF73-$AF$3</f>
        <v>1844.2085354072419</v>
      </c>
      <c r="C74" s="18">
        <f>((AF73-AA73)-($AF$3-$AA$3))</f>
        <v>811.4664951826926</v>
      </c>
      <c r="D74" s="4" t="s">
        <v>9</v>
      </c>
      <c r="E74" s="5">
        <f>SUM(F74:AA74)</f>
        <v>4066919.6468719039</v>
      </c>
      <c r="F74" s="3">
        <f>(F73-F$3)^2</f>
        <v>12.938478104114642</v>
      </c>
      <c r="G74" s="3">
        <f t="shared" ref="G74" si="353">(G73-G$3)^2</f>
        <v>32.838614372532433</v>
      </c>
      <c r="H74" s="3">
        <f t="shared" ref="H74" si="354">(H73-H$3)^2</f>
        <v>77.487793381395562</v>
      </c>
      <c r="I74" s="3">
        <f t="shared" ref="I74" si="355">(I73-I$3)^2</f>
        <v>174.54815937418488</v>
      </c>
      <c r="J74" s="3">
        <f t="shared" ref="J74" si="356">(J73-J$3)^2</f>
        <v>375.51506351520345</v>
      </c>
      <c r="K74" s="3">
        <f t="shared" ref="K74" si="357">(K73-K$3)^2</f>
        <v>790.91014581128331</v>
      </c>
      <c r="L74" s="3">
        <f t="shared" ref="L74" si="358">(L73-L$3)^2</f>
        <v>1519.8677454541726</v>
      </c>
      <c r="M74" s="3">
        <f t="shared" ref="M74" si="359">(M73-M$3)^2</f>
        <v>2925.0914163129946</v>
      </c>
      <c r="N74" s="3">
        <f t="shared" ref="N74" si="360">(N73-N$3)^2</f>
        <v>5414.6197294295462</v>
      </c>
      <c r="O74" s="3">
        <f t="shared" ref="O74" si="361">(O73-O$3)^2</f>
        <v>9924.7124836069979</v>
      </c>
      <c r="P74" s="3">
        <f t="shared" ref="P74" si="362">(P73-P$3)^2</f>
        <v>17396.938912518894</v>
      </c>
      <c r="Q74" s="3">
        <f t="shared" ref="Q74" si="363">(Q73-Q$3)^2</f>
        <v>29361.182440013614</v>
      </c>
      <c r="R74" s="3">
        <f t="shared" ref="R74" si="364">(R73-R$3)^2</f>
        <v>48895.605340934992</v>
      </c>
      <c r="S74" s="3">
        <f t="shared" ref="S74" si="365">(S73-S$3)^2</f>
        <v>75274.083064118822</v>
      </c>
      <c r="T74" s="3">
        <f t="shared" ref="T74" si="366">(T73-T$3)^2</f>
        <v>106927.41549753024</v>
      </c>
      <c r="U74" s="3">
        <f t="shared" ref="U74" si="367">(U73-U$3)^2</f>
        <v>170537.69842969681</v>
      </c>
      <c r="V74" s="3">
        <f t="shared" ref="V74" si="368">(V73-V$3)^2</f>
        <v>247979.54090026399</v>
      </c>
      <c r="W74" s="3">
        <f t="shared" ref="W74" si="369">(W73-W$3)^2</f>
        <v>346699.24864393269</v>
      </c>
      <c r="X74" s="3">
        <f t="shared" ref="X74" si="370">(X73-X$3)^2</f>
        <v>472846.14842462802</v>
      </c>
      <c r="Y74" s="3">
        <f t="shared" ref="Y74" si="371">(Y73-Y$3)^2</f>
        <v>641820.49003552296</v>
      </c>
      <c r="Z74" s="3">
        <f t="shared" ref="Z74" si="372">(Z73-Z$3)^2</f>
        <v>821376.64390621567</v>
      </c>
      <c r="AA74" s="3">
        <f t="shared" ref="AA74" si="373">(AA73-AA$3)^2</f>
        <v>1066556.1216471647</v>
      </c>
      <c r="AB74" s="46">
        <f t="shared" ref="AB74" si="374">(AB73-AB$3)^2</f>
        <v>1396803.9514411255</v>
      </c>
      <c r="AC74" s="47">
        <f t="shared" ref="AC74" si="375">(AC73-AC$3)^2</f>
        <v>1847077.6286472459</v>
      </c>
      <c r="AD74" s="47">
        <f t="shared" ref="AD74" si="376">(AD73-AD$3)^2</f>
        <v>2254387.0498024444</v>
      </c>
      <c r="AE74" s="47">
        <f t="shared" ref="AE74" si="377">(AE73-AE$3)^2</f>
        <v>2598887.0481490116</v>
      </c>
      <c r="AF74" s="48">
        <f t="shared" ref="AF74" si="378">(AF73-AF$3)^2</f>
        <v>3401105.1220689244</v>
      </c>
    </row>
    <row r="75" spans="1:32" ht="15.75" thickBot="1" x14ac:dyDescent="0.3">
      <c r="A75" s="19" t="s">
        <v>30</v>
      </c>
      <c r="B75" s="20">
        <f>(B74/$AF$3)*100</f>
        <v>796.77581456207281</v>
      </c>
      <c r="C75" s="21">
        <f>((C74)/($AF$3-$AA$3))*100</f>
        <v>545.92343978233896</v>
      </c>
      <c r="D75" s="4" t="s">
        <v>10</v>
      </c>
      <c r="E75" s="5">
        <f>SUM(F75:AA75)</f>
        <v>6398.4153139790178</v>
      </c>
      <c r="F75">
        <f>SQRT(F74)</f>
        <v>3.5970096057857064</v>
      </c>
      <c r="G75">
        <f t="shared" ref="G75" si="379">SQRT(G74)</f>
        <v>5.730498614652344</v>
      </c>
      <c r="H75">
        <f t="shared" ref="H75" si="380">SQRT(H74)</f>
        <v>8.8027151141790085</v>
      </c>
      <c r="I75">
        <f t="shared" ref="I75" si="381">SQRT(I74)</f>
        <v>13.211667547065543</v>
      </c>
      <c r="J75">
        <f t="shared" ref="J75" si="382">SQRT(J74)</f>
        <v>19.378211050435059</v>
      </c>
      <c r="K75">
        <f t="shared" ref="K75" si="383">SQRT(K74)</f>
        <v>28.123124751906275</v>
      </c>
      <c r="L75">
        <f t="shared" ref="L75" si="384">SQRT(L74)</f>
        <v>38.985481213577096</v>
      </c>
      <c r="M75">
        <f t="shared" ref="M75" si="385">SQRT(M74)</f>
        <v>54.084114269469133</v>
      </c>
      <c r="N75">
        <f t="shared" ref="N75" si="386">SQRT(N74)</f>
        <v>73.584099705232148</v>
      </c>
      <c r="O75">
        <f t="shared" ref="O75" si="387">SQRT(O74)</f>
        <v>99.62285121199352</v>
      </c>
      <c r="P75">
        <f t="shared" ref="P75" si="388">SQRT(P74)</f>
        <v>131.89745605021687</v>
      </c>
      <c r="Q75">
        <f t="shared" ref="Q75" si="389">SQRT(Q74)</f>
        <v>171.3510503032112</v>
      </c>
      <c r="R75">
        <f t="shared" ref="R75" si="390">SQRT(R74)</f>
        <v>221.12350698407212</v>
      </c>
      <c r="S75">
        <f t="shared" ref="S75" si="391">SQRT(S74)</f>
        <v>274.36122733381774</v>
      </c>
      <c r="T75">
        <f t="shared" ref="T75" si="392">SQRT(T74)</f>
        <v>326.99757720437356</v>
      </c>
      <c r="U75">
        <f t="shared" ref="U75" si="393">SQRT(U74)</f>
        <v>412.96210289770755</v>
      </c>
      <c r="V75">
        <f t="shared" ref="V75" si="394">SQRT(V74)</f>
        <v>497.97544206543358</v>
      </c>
      <c r="W75">
        <f t="shared" ref="W75" si="395">SQRT(W74)</f>
        <v>588.81172597353452</v>
      </c>
      <c r="X75">
        <f t="shared" ref="X75" si="396">SQRT(X74)</f>
        <v>687.63809407611211</v>
      </c>
      <c r="Y75">
        <f t="shared" ref="Y75" si="397">SQRT(Y74)</f>
        <v>801.1369982940015</v>
      </c>
      <c r="Z75">
        <f t="shared" ref="Z75" si="398">SQRT(Z74)</f>
        <v>906.29831948769254</v>
      </c>
      <c r="AA75">
        <f t="shared" ref="AA75" si="399">SQRT(AA74)</f>
        <v>1032.7420402245493</v>
      </c>
      <c r="AB75" s="43">
        <f t="shared" ref="AB75" si="400">SQRT(AB74)</f>
        <v>1181.8646079145976</v>
      </c>
      <c r="AC75" s="44">
        <f t="shared" ref="AC75" si="401">SQRT(AC74)</f>
        <v>1359.0723412119187</v>
      </c>
      <c r="AD75" s="44">
        <f t="shared" ref="AD75" si="402">SQRT(AD74)</f>
        <v>1501.4616378057897</v>
      </c>
      <c r="AE75" s="44">
        <f t="shared" ref="AE75" si="403">SQRT(AE74)</f>
        <v>1612.1064010011905</v>
      </c>
      <c r="AF75" s="45">
        <f t="shared" ref="AF75" si="404">SQRT(AF74)</f>
        <v>1844.2085354072419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6.163239316733689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53.778822572547881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149.70231544791261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273.24413957997012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3.9977205175054236</v>
      </c>
      <c r="G83">
        <f>$E$3+($C82/($C82+F5))*F4*(EXP(-EXP($A82-$B82*G81)))</f>
        <v>6.0930277503038193</v>
      </c>
      <c r="H83">
        <f>$E$3+($C82/($C82+G5))*G4*(EXP(-EXP($A82-$B82*H81)))</f>
        <v>9.1363040797025672</v>
      </c>
      <c r="I83">
        <f t="shared" ref="I83:AF83" si="430">$E$3+($C82/($C82+H5))*H4*(EXP(-EXP($A82-$B82*I81)))</f>
        <v>13.524457531201941</v>
      </c>
      <c r="J83">
        <f t="shared" si="430"/>
        <v>19.68769684793563</v>
      </c>
      <c r="K83">
        <f t="shared" si="430"/>
        <v>28.496762532324109</v>
      </c>
      <c r="L83">
        <f t="shared" si="430"/>
        <v>39.41479669473707</v>
      </c>
      <c r="M83">
        <f t="shared" si="430"/>
        <v>54.558028998483429</v>
      </c>
      <c r="N83">
        <f t="shared" si="430"/>
        <v>74.185557156097232</v>
      </c>
      <c r="O83">
        <f t="shared" si="430"/>
        <v>100.33209565738522</v>
      </c>
      <c r="P83">
        <f t="shared" si="430"/>
        <v>132.74398269481739</v>
      </c>
      <c r="Q83">
        <f t="shared" si="430"/>
        <v>172.52348991719896</v>
      </c>
      <c r="R83">
        <f t="shared" si="430"/>
        <v>222.89074819152785</v>
      </c>
      <c r="S83">
        <f t="shared" si="430"/>
        <v>276.66957076407573</v>
      </c>
      <c r="T83">
        <f t="shared" si="430"/>
        <v>330.38426715971326</v>
      </c>
      <c r="U83">
        <f t="shared" si="430"/>
        <v>418.37570065503979</v>
      </c>
      <c r="V83">
        <f t="shared" si="430"/>
        <v>507.97983211499457</v>
      </c>
      <c r="W83">
        <f t="shared" si="430"/>
        <v>606.42440425462928</v>
      </c>
      <c r="X83">
        <f t="shared" si="430"/>
        <v>719.12576915837099</v>
      </c>
      <c r="Y83">
        <f t="shared" si="430"/>
        <v>843.58721123123689</v>
      </c>
      <c r="Z83">
        <f t="shared" si="430"/>
        <v>965.98732882171578</v>
      </c>
      <c r="AA83">
        <f t="shared" si="430"/>
        <v>1115.6896442696284</v>
      </c>
      <c r="AB83" s="43">
        <f t="shared" si="430"/>
        <v>1283.5792380579767</v>
      </c>
      <c r="AC83" s="44">
        <f t="shared" si="430"/>
        <v>1481.921233487044</v>
      </c>
      <c r="AD83" s="44">
        <f t="shared" si="430"/>
        <v>1655.0475067011439</v>
      </c>
      <c r="AE83" s="44">
        <f t="shared" si="430"/>
        <v>1805.7353665117462</v>
      </c>
      <c r="AF83" s="45">
        <f t="shared" si="430"/>
        <v>2078.9795060917163</v>
      </c>
    </row>
    <row r="84" spans="1:32" x14ac:dyDescent="0.25">
      <c r="A84" s="16" t="s">
        <v>27</v>
      </c>
      <c r="B84" s="17">
        <f>AF83-$AF$3</f>
        <v>1847.5206061474623</v>
      </c>
      <c r="C84" s="28">
        <f>((AF83-AA83)-($AF$3-$AA$3))</f>
        <v>814.64878213035922</v>
      </c>
      <c r="D84" s="4" t="s">
        <v>9</v>
      </c>
      <c r="E84" s="5">
        <f>SUM(F84:AA84)</f>
        <v>4067035.3659851481</v>
      </c>
      <c r="F84" s="3">
        <f>(F83-F$3)^2</f>
        <v>11.864473905284855</v>
      </c>
      <c r="G84" s="3">
        <f t="shared" ref="G84" si="431">(G83-G$3)^2</f>
        <v>30.773476507972894</v>
      </c>
      <c r="H84" s="3">
        <f t="shared" ref="H84" si="432">(H83-H$3)^2</f>
        <v>73.866108709610813</v>
      </c>
      <c r="I84" s="3">
        <f t="shared" ref="I84" si="433">(I83-I$3)^2</f>
        <v>168.63236005326576</v>
      </c>
      <c r="J84" s="3">
        <f t="shared" ref="J84" si="434">(J83-J$3)^2</f>
        <v>366.5602462581972</v>
      </c>
      <c r="K84" s="3">
        <f t="shared" ref="K84" si="435">(K83-K$3)^2</f>
        <v>778.12168184677319</v>
      </c>
      <c r="L84" s="3">
        <f t="shared" ref="L84" si="436">(L83-L$3)^2</f>
        <v>1504.0793785584267</v>
      </c>
      <c r="M84" s="3">
        <f t="shared" ref="M84" si="437">(M83-M$3)^2</f>
        <v>2906.9981603239371</v>
      </c>
      <c r="N84" s="3">
        <f t="shared" ref="N84" si="438">(N83-N$3)^2</f>
        <v>5396.9830337760404</v>
      </c>
      <c r="O84" s="3">
        <f t="shared" ref="O84" si="439">(O83-O$3)^2</f>
        <v>9911.6350810011427</v>
      </c>
      <c r="P84" s="3">
        <f t="shared" ref="P84" si="440">(P83-P$3)^2</f>
        <v>17394.589770331386</v>
      </c>
      <c r="Q84" s="3">
        <f t="shared" ref="Q84" si="441">(Q83-Q$3)^2</f>
        <v>29375.587672581943</v>
      </c>
      <c r="R84" s="3">
        <f t="shared" ref="R84" si="442">(R83-R$3)^2</f>
        <v>48931.070535335013</v>
      </c>
      <c r="S84" s="3">
        <f t="shared" ref="S84" si="443">(S83-S$3)^2</f>
        <v>75326.979889918119</v>
      </c>
      <c r="T84" s="3">
        <f t="shared" ref="T84" si="444">(T83-T$3)^2</f>
        <v>106984.38473969002</v>
      </c>
      <c r="U84" s="3">
        <f t="shared" ref="U84" si="445">(U83-U$3)^2</f>
        <v>170588.89179612065</v>
      </c>
      <c r="V84" s="3">
        <f t="shared" ref="V84" si="446">(V83-V$3)^2</f>
        <v>247997.039292434</v>
      </c>
      <c r="W84" s="3">
        <f t="shared" ref="W84" si="447">(W83-W$3)^2</f>
        <v>346661.55735857284</v>
      </c>
      <c r="X84" s="3">
        <f t="shared" ref="X84" si="448">(X83-X$3)^2</f>
        <v>472750.31366110267</v>
      </c>
      <c r="Y84" s="3">
        <f t="shared" ref="Y84" si="449">(Y83-Y$3)^2</f>
        <v>641703.21101302456</v>
      </c>
      <c r="Z84" s="3">
        <f t="shared" ref="Z84" si="450">(Z83-Z$3)^2</f>
        <v>821348.02140667825</v>
      </c>
      <c r="AA84" s="3">
        <f t="shared" ref="AA84" si="451">(AA83-AA$3)^2</f>
        <v>1066824.2048484175</v>
      </c>
      <c r="AB84" s="46">
        <f t="shared" ref="AB84" si="452">(AB83-AB$3)^2</f>
        <v>1397744.5658295832</v>
      </c>
      <c r="AC84" s="47">
        <f t="shared" ref="AC84" si="453">(AC83-AC$3)^2</f>
        <v>1849337.1978589285</v>
      </c>
      <c r="AD84" s="47">
        <f t="shared" ref="AD84" si="454">(AD83-AD$3)^2</f>
        <v>2258678.555017882</v>
      </c>
      <c r="AE84" s="47">
        <f t="shared" ref="AE84" si="455">(AE83-AE$3)^2</f>
        <v>2605935.4390293336</v>
      </c>
      <c r="AF84" s="48">
        <f t="shared" ref="AF84" si="456">(AF83-AF$3)^2</f>
        <v>3413332.3901394866</v>
      </c>
    </row>
    <row r="85" spans="1:32" ht="15.75" thickBot="1" x14ac:dyDescent="0.3">
      <c r="A85" s="19" t="s">
        <v>30</v>
      </c>
      <c r="B85" s="20">
        <f>(B84/$AF$3)*100</f>
        <v>798.20676871463206</v>
      </c>
      <c r="C85" s="29">
        <f>((C84)/($AF$3-$AA$3))*100</f>
        <v>548.06436001399129</v>
      </c>
      <c r="D85" s="4" t="s">
        <v>10</v>
      </c>
      <c r="E85" s="5">
        <f>SUM(F85:AA85)</f>
        <v>6396.9442320198277</v>
      </c>
      <c r="F85">
        <f>SQRT(F84)</f>
        <v>3.4444845630783214</v>
      </c>
      <c r="G85">
        <f t="shared" ref="G85" si="457">SQRT(G84)</f>
        <v>5.5473846547695693</v>
      </c>
      <c r="H85">
        <f t="shared" ref="H85" si="458">SQRT(H84)</f>
        <v>8.5945394704783808</v>
      </c>
      <c r="I85">
        <f t="shared" ref="I85" si="459">SQRT(I84)</f>
        <v>12.985852303690573</v>
      </c>
      <c r="J85">
        <f t="shared" ref="J85" si="460">SQRT(J84)</f>
        <v>19.145763141180797</v>
      </c>
      <c r="K85">
        <f t="shared" ref="K85" si="461">SQRT(K84)</f>
        <v>27.89483252946275</v>
      </c>
      <c r="L85">
        <f t="shared" ref="L85" si="462">SQRT(L84)</f>
        <v>38.782462254973275</v>
      </c>
      <c r="M85">
        <f t="shared" ref="M85" si="463">SQRT(M84)</f>
        <v>53.916585206445866</v>
      </c>
      <c r="N85">
        <f t="shared" ref="N85" si="464">SQRT(N84)</f>
        <v>73.464161560423733</v>
      </c>
      <c r="O85">
        <f t="shared" ref="O85" si="465">SQRT(O84)</f>
        <v>99.557195023770845</v>
      </c>
      <c r="P85">
        <f t="shared" ref="P85" si="466">SQRT(P84)</f>
        <v>131.8885505657386</v>
      </c>
      <c r="Q85">
        <f t="shared" ref="Q85" si="467">SQRT(Q84)</f>
        <v>171.39307941857496</v>
      </c>
      <c r="R85">
        <f t="shared" ref="R85" si="468">SQRT(R84)</f>
        <v>221.20368562782812</v>
      </c>
      <c r="S85">
        <f t="shared" ref="S85" si="469">SQRT(S84)</f>
        <v>274.45761036983129</v>
      </c>
      <c r="T85">
        <f t="shared" ref="T85" si="470">SQRT(T84)</f>
        <v>327.0846751831856</v>
      </c>
      <c r="U85">
        <f t="shared" ref="U85" si="471">SQRT(U84)</f>
        <v>413.02408137555449</v>
      </c>
      <c r="V85">
        <f t="shared" ref="V85" si="472">SQRT(V84)</f>
        <v>497.99301128874691</v>
      </c>
      <c r="W85">
        <f t="shared" ref="W85" si="473">SQRT(W84)</f>
        <v>588.77971887504145</v>
      </c>
      <c r="X85">
        <f t="shared" ref="X85" si="474">SQRT(X84)</f>
        <v>687.56840653210838</v>
      </c>
      <c r="Y85">
        <f t="shared" ref="Y85" si="475">SQRT(Y84)</f>
        <v>801.06379958966102</v>
      </c>
      <c r="Z85">
        <f t="shared" ref="Z85" si="476">SQRT(Z84)</f>
        <v>906.28252846818043</v>
      </c>
      <c r="AA85">
        <f t="shared" ref="AA85" si="477">SQRT(AA84)</f>
        <v>1032.8718240171031</v>
      </c>
      <c r="AB85" s="43">
        <f t="shared" ref="AB85" si="478">SQRT(AB84)</f>
        <v>1182.2624775529262</v>
      </c>
      <c r="AC85" s="44">
        <f t="shared" ref="AC85" si="479">SQRT(AC84)</f>
        <v>1359.9033781335086</v>
      </c>
      <c r="AD85" s="44">
        <f t="shared" ref="AD85" si="480">SQRT(AD84)</f>
        <v>1502.8900675092248</v>
      </c>
      <c r="AE85" s="44">
        <f t="shared" ref="AE85" si="481">SQRT(AE84)</f>
        <v>1614.2910019662916</v>
      </c>
      <c r="AF85" s="45">
        <f t="shared" ref="AF85" si="482">SQRT(AF84)</f>
        <v>1847.5206061474623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0.52331367847850285</v>
      </c>
      <c r="F3" s="7">
        <f>'Models check 1995-2017-2022'!F3</f>
        <v>0.55323595442710227</v>
      </c>
      <c r="G3" s="7">
        <f>'Models check 1995-2017-2022'!G3</f>
        <v>0.5456430955342495</v>
      </c>
      <c r="H3" s="7">
        <f>'Models check 1995-2017-2022'!H3</f>
        <v>0.54176460922418679</v>
      </c>
      <c r="I3" s="7">
        <f>'Models check 1995-2017-2022'!I3</f>
        <v>0.53860522751136797</v>
      </c>
      <c r="J3" s="7">
        <f>'Models check 1995-2017-2022'!J3</f>
        <v>0.54193370675483377</v>
      </c>
      <c r="K3" s="7">
        <f>'Models check 1995-2017-2022'!K3</f>
        <v>0.60193000286135767</v>
      </c>
      <c r="L3" s="7">
        <f>'Models check 1995-2017-2022'!L3</f>
        <v>0.63233443976379211</v>
      </c>
      <c r="M3" s="7">
        <f>'Models check 1995-2017-2022'!M3</f>
        <v>0.64144379203756041</v>
      </c>
      <c r="N3" s="7">
        <f>'Models check 1995-2017-2022'!N3</f>
        <v>0.7213955956735002</v>
      </c>
      <c r="O3" s="7">
        <f>'Models check 1995-2017-2022'!O3</f>
        <v>0.77490063361437367</v>
      </c>
      <c r="P3" s="7">
        <f>'Models check 1995-2017-2022'!P3</f>
        <v>0.8554321290788035</v>
      </c>
      <c r="Q3" s="7">
        <f>'Models check 1995-2017-2022'!Q3</f>
        <v>1.13041049862401</v>
      </c>
      <c r="R3" s="7">
        <f>'Models check 1995-2017-2022'!R3</f>
        <v>1.687062563699731</v>
      </c>
      <c r="S3" s="7">
        <f>'Models check 1995-2017-2022'!S3</f>
        <v>2.2119603942444148</v>
      </c>
      <c r="T3" s="7">
        <f>'Models check 1995-2017-2022'!T3</f>
        <v>3.299591976527668</v>
      </c>
      <c r="U3" s="7">
        <f>'Models check 1995-2017-2022'!U3</f>
        <v>5.3516192794852833</v>
      </c>
      <c r="V3" s="7">
        <f>'Models check 1995-2017-2022'!V3</f>
        <v>9.9868208262476745</v>
      </c>
      <c r="W3" s="7">
        <f>'Models check 1995-2017-2022'!W3</f>
        <v>17.644685379587791</v>
      </c>
      <c r="X3" s="7">
        <f>'Models check 1995-2017-2022'!X3</f>
        <v>31.557362626262631</v>
      </c>
      <c r="Y3" s="7">
        <f>'Models check 1995-2017-2022'!Y3</f>
        <v>42.523411641575898</v>
      </c>
      <c r="Z3" s="7">
        <f>'Models check 1995-2017-2022'!Z3</f>
        <v>59.704800353535347</v>
      </c>
      <c r="AA3" s="7">
        <f>'Models check 1995-2017-2022'!AA3</f>
        <v>82.817820252525266</v>
      </c>
      <c r="AB3" s="36">
        <f>'Models check 1995-2017-2022'!AB3</f>
        <v>101.3167605050505</v>
      </c>
      <c r="AC3" s="7">
        <f>'Models check 1995-2017-2022'!AC3</f>
        <v>122.0178553535354</v>
      </c>
      <c r="AD3" s="7">
        <f>'Models check 1995-2017-2022'!AD3</f>
        <v>152.1574391919192</v>
      </c>
      <c r="AE3" s="7">
        <f>'Models check 1995-2017-2022'!AE3</f>
        <v>191.44436454545459</v>
      </c>
      <c r="AF3" s="37">
        <f>'Models check 1995-2017-2022'!AF3</f>
        <v>231.45889994425389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2.9922275948599419E-2</v>
      </c>
      <c r="G8" s="3">
        <f t="shared" ref="G8:AF8" si="0">G$3-F$3</f>
        <v>-7.5928588928527718E-3</v>
      </c>
      <c r="H8" s="3">
        <f t="shared" si="0"/>
        <v>-3.8784863100627121E-3</v>
      </c>
      <c r="I8" s="3">
        <f t="shared" si="0"/>
        <v>-3.1593817128188206E-3</v>
      </c>
      <c r="J8" s="3">
        <f t="shared" si="0"/>
        <v>3.3284792434657984E-3</v>
      </c>
      <c r="K8" s="3">
        <f t="shared" si="0"/>
        <v>5.9996296106523905E-2</v>
      </c>
      <c r="L8" s="3">
        <f t="shared" si="0"/>
        <v>3.040443690243444E-2</v>
      </c>
      <c r="M8" s="3">
        <f t="shared" si="0"/>
        <v>9.1093522737683008E-3</v>
      </c>
      <c r="N8" s="3">
        <f t="shared" si="0"/>
        <v>7.9951803635939789E-2</v>
      </c>
      <c r="O8" s="3">
        <f t="shared" si="0"/>
        <v>5.3505037940873468E-2</v>
      </c>
      <c r="P8" s="3">
        <f t="shared" si="0"/>
        <v>8.0531495464429836E-2</v>
      </c>
      <c r="Q8" s="3">
        <f t="shared" si="0"/>
        <v>0.27497836954520649</v>
      </c>
      <c r="R8" s="3">
        <f t="shared" si="0"/>
        <v>0.55665206507572096</v>
      </c>
      <c r="S8" s="3">
        <f t="shared" si="0"/>
        <v>0.52489783054468386</v>
      </c>
      <c r="T8" s="3">
        <f t="shared" si="0"/>
        <v>1.0876315822832532</v>
      </c>
      <c r="U8" s="3">
        <f t="shared" si="0"/>
        <v>2.0520273029576153</v>
      </c>
      <c r="V8" s="3">
        <f t="shared" si="0"/>
        <v>4.6352015467623913</v>
      </c>
      <c r="W8" s="3">
        <f t="shared" si="0"/>
        <v>7.6578645533401168</v>
      </c>
      <c r="X8" s="3">
        <f t="shared" si="0"/>
        <v>13.912677246674839</v>
      </c>
      <c r="Y8" s="3">
        <f t="shared" si="0"/>
        <v>10.966049015313267</v>
      </c>
      <c r="Z8" s="3">
        <f t="shared" si="0"/>
        <v>17.18138871195945</v>
      </c>
      <c r="AA8" s="3">
        <f t="shared" si="0"/>
        <v>23.113019898989918</v>
      </c>
      <c r="AB8" s="46">
        <f t="shared" si="0"/>
        <v>18.49894025252523</v>
      </c>
      <c r="AC8" s="47">
        <f t="shared" si="0"/>
        <v>20.7010948484849</v>
      </c>
      <c r="AD8" s="47">
        <f t="shared" si="0"/>
        <v>30.1395838383838</v>
      </c>
      <c r="AE8" s="47">
        <f t="shared" si="0"/>
        <v>39.286925353535395</v>
      </c>
      <c r="AF8" s="48">
        <f t="shared" si="0"/>
        <v>40.014535398799296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3.1379945459888585</v>
      </c>
      <c r="G9">
        <f>$A9*$C9+($B9-$A9)*F$10-($B9/$C9)*(F$10^2)</f>
        <v>3.7864008072224222</v>
      </c>
      <c r="H9">
        <f t="shared" ref="H9:AF9" si="1">$A9*$C9+($B9-$A9)*G$10-($B9/$C9)*(G$10^2)</f>
        <v>4.5674165014146215</v>
      </c>
      <c r="I9">
        <f t="shared" si="1"/>
        <v>5.5075356621596061</v>
      </c>
      <c r="J9">
        <f t="shared" si="1"/>
        <v>6.638259067283415</v>
      </c>
      <c r="K9">
        <f t="shared" si="1"/>
        <v>7.9969085154736534</v>
      </c>
      <c r="L9">
        <f t="shared" si="1"/>
        <v>9.627511006708648</v>
      </c>
      <c r="M9">
        <f t="shared" si="1"/>
        <v>11.581725626921795</v>
      </c>
      <c r="N9">
        <f t="shared" si="1"/>
        <v>13.919764062042372</v>
      </c>
      <c r="O9">
        <f t="shared" si="1"/>
        <v>16.711223905473481</v>
      </c>
      <c r="P9">
        <f t="shared" si="1"/>
        <v>20.035709209776748</v>
      </c>
      <c r="Q9">
        <f t="shared" si="1"/>
        <v>23.983051811894857</v>
      </c>
      <c r="R9">
        <f t="shared" si="1"/>
        <v>28.652867057188072</v>
      </c>
      <c r="S9">
        <f t="shared" si="1"/>
        <v>34.153077704819665</v>
      </c>
      <c r="T9">
        <f t="shared" si="1"/>
        <v>40.596923250643769</v>
      </c>
      <c r="U9">
        <f t="shared" si="1"/>
        <v>48.097849910582823</v>
      </c>
      <c r="V9">
        <f t="shared" si="1"/>
        <v>56.761573946636823</v>
      </c>
      <c r="W9">
        <f t="shared" si="1"/>
        <v>66.674573574240426</v>
      </c>
      <c r="X9">
        <f t="shared" si="1"/>
        <v>77.888366190471942</v>
      </c>
      <c r="Y9">
        <f t="shared" si="1"/>
        <v>90.399273704217777</v>
      </c>
      <c r="Z9">
        <f t="shared" si="1"/>
        <v>104.12409891655</v>
      </c>
      <c r="AA9">
        <f t="shared" si="1"/>
        <v>118.87335231779289</v>
      </c>
      <c r="AB9" s="43">
        <f>$A9*$C9+($B9-$A9)*AA$10-($B9/$C9)*(AA$10^2)</f>
        <v>134.32542632744483</v>
      </c>
      <c r="AC9" s="44">
        <f t="shared" si="1"/>
        <v>150.00726495126295</v>
      </c>
      <c r="AD9" s="44">
        <f t="shared" si="1"/>
        <v>165.28913622690322</v>
      </c>
      <c r="AE9" s="44">
        <f t="shared" si="1"/>
        <v>179.40215977647711</v>
      </c>
      <c r="AF9" s="45">
        <f t="shared" si="1"/>
        <v>191.48599234655737</v>
      </c>
      <c r="AG9" s="45">
        <f t="shared" ref="AG9" si="2">$A9*$C9+($B9-$A9)*AF$10-($B9/$C9)*(AF$10^2)</f>
        <v>200.66932572476736</v>
      </c>
      <c r="AH9" s="45">
        <f t="shared" ref="AH9" si="3">$A9*$C9+($B9-$A9)*AG$10-($B9/$C9)*(AG$10^2)</f>
        <v>206.17731566470766</v>
      </c>
      <c r="AI9" s="45">
        <f t="shared" ref="AI9" si="4">$A9*$C9+($B9-$A9)*AH$10-($B9/$C9)*(AH$10^2)</f>
        <v>207.44933860969203</v>
      </c>
      <c r="AJ9" s="45">
        <f t="shared" ref="AJ9" si="5">$A9*$C9+($B9-$A9)*AI$10-($B9/$C9)*(AI$10^2)</f>
        <v>204.24142978858771</v>
      </c>
      <c r="AK9" s="45">
        <f t="shared" ref="AK9" si="6">$A9*$C9+($B9-$A9)*AJ$10-($B9/$C9)*(AJ$10^2)</f>
        <v>196.68542349048829</v>
      </c>
      <c r="AL9" s="45">
        <f t="shared" ref="AL9" si="7">$A9*$C9+($B9-$A9)*AK$10-($B9/$C9)*(AK$10^2)</f>
        <v>185.2846739534661</v>
      </c>
      <c r="AM9" s="45">
        <f t="shared" ref="AM9" si="8">$A9*$C9+($B9-$A9)*AL$10-($B9/$C9)*(AL$10^2)</f>
        <v>170.84324432091523</v>
      </c>
      <c r="AN9" s="69">
        <f t="shared" ref="AN9" si="9">$A9*$C9+($B9-$A9)*AM$10-($B9/$C9)*(AM$10^2)</f>
        <v>154.34529938665708</v>
      </c>
      <c r="AO9" s="45">
        <f t="shared" ref="AO9" si="10">$A9*$C9+($B9-$A9)*AN$10-($B9/$C9)*(AN$10^2)</f>
        <v>136.8154614468848</v>
      </c>
      <c r="AP9" s="45">
        <f t="shared" ref="AP9" si="11">$A9*$C9+($B9-$A9)*AO$10-($B9/$C9)*(AO$10^2)</f>
        <v>119.19315258345773</v>
      </c>
      <c r="AQ9" s="45">
        <f t="shared" ref="AQ9" si="12">$A9*$C9+($B9-$A9)*AP$10-($B9/$C9)*(AP$10^2)</f>
        <v>102.24471759526227</v>
      </c>
      <c r="AR9" s="45">
        <f t="shared" ref="AR9" si="13">$A9*$C9+($B9-$A9)*AQ$10-($B9/$C9)*(AQ$10^2)</f>
        <v>86.522090027283525</v>
      </c>
      <c r="AS9" s="45">
        <f t="shared" ref="AS9" si="14">$A9*$C9+($B9-$A9)*AR$10-($B9/$C9)*(AR$10^2)</f>
        <v>72.362993335379201</v>
      </c>
      <c r="AT9" s="45">
        <f t="shared" ref="AT9" si="15">$A9*$C9+($B9-$A9)*AS$10-($B9/$C9)*(AS$10^2)</f>
        <v>59.919666144303392</v>
      </c>
      <c r="AU9" s="45">
        <f t="shared" ref="AU9" si="16">$A9*$C9+($B9-$A9)*AT$10-($B9/$C9)*(AT$10^2)</f>
        <v>49.201500803235263</v>
      </c>
      <c r="AV9" s="45">
        <f t="shared" ref="AV9" si="17">$A9*$C9+($B9-$A9)*AU$10-($B9/$C9)*(AU$10^2)</f>
        <v>40.119752785793253</v>
      </c>
      <c r="AW9" s="45">
        <f t="shared" ref="AW9" si="18">$A9*$C9+($B9-$A9)*AV$10-($B9/$C9)*(AV$10^2)</f>
        <v>32.526915252699268</v>
      </c>
      <c r="AX9" s="69">
        <f t="shared" ref="AX9" si="19">$A9*$C9+($B9-$A9)*AW$10-($B9/$C9)*(AW$10^2)</f>
        <v>26.247469142343562</v>
      </c>
      <c r="AY9" s="45">
        <f t="shared" ref="AY9" si="20">$A9*$C9+($B9-$A9)*AX$10-($B9/$C9)*(AX$10^2)</f>
        <v>21.099610435299951</v>
      </c>
      <c r="AZ9" s="45">
        <f t="shared" ref="AZ9" si="21">$A9*$C9+($B9-$A9)*AY$10-($B9/$C9)*(AY$10^2)</f>
        <v>16.909140923740551</v>
      </c>
      <c r="BA9" s="45">
        <f t="shared" ref="BA9" si="22">$A9*$C9+($B9-$A9)*AZ$10-($B9/$C9)*(AZ$10^2)</f>
        <v>13.517302229247093</v>
      </c>
      <c r="BB9" s="45">
        <f t="shared" ref="BB9" si="23">$A9*$C9+($B9-$A9)*BA$10-($B9/$C9)*(BA$10^2)</f>
        <v>10.784328720171516</v>
      </c>
      <c r="BC9" s="45">
        <f t="shared" ref="BC9" si="24">$A9*$C9+($B9-$A9)*BB$10-($B9/$C9)*(BB$10^2)</f>
        <v>8.5902100554241088</v>
      </c>
      <c r="BD9" s="45">
        <f t="shared" ref="BD9" si="25">$A9*$C9+($B9-$A9)*BC$10-($B9/$C9)*(BC$10^2)</f>
        <v>6.8337898470815617</v>
      </c>
      <c r="BE9" s="45">
        <f t="shared" ref="BE9" si="26">$A9*$C9+($B9-$A9)*BD$10-($B9/$C9)*(BD$10^2)</f>
        <v>5.4309880145862053</v>
      </c>
      <c r="BF9" s="45">
        <f t="shared" ref="BF9" si="27">$A9*$C9+($B9-$A9)*BE$10-($B9/$C9)*(BE$10^2)</f>
        <v>4.3126616594651068</v>
      </c>
      <c r="BG9" s="45">
        <f t="shared" ref="BG9" si="28">$A9*$C9+($B9-$A9)*BF$10-($B9/$C9)*(BF$10^2)</f>
        <v>3.4224186452345293</v>
      </c>
      <c r="BH9" s="69">
        <f t="shared" ref="BH9" si="29">$A9*$C9+($B9-$A9)*BG$10-($B9/$C9)*(BG$10^2)</f>
        <v>2.7145598723784587</v>
      </c>
    </row>
    <row r="10" spans="1:60" ht="15.75" thickBot="1" x14ac:dyDescent="0.3">
      <c r="A10" s="13" t="s">
        <v>68</v>
      </c>
      <c r="B10" s="65">
        <f>AN10</f>
        <v>3140.4448015419102</v>
      </c>
      <c r="C10" s="74">
        <f>AN10/$AN$4</f>
        <v>9.3826145381351853E-2</v>
      </c>
      <c r="D10" s="4" t="s">
        <v>8</v>
      </c>
      <c r="F10" s="6">
        <f>E$3+F9</f>
        <v>3.6613082244673611</v>
      </c>
      <c r="G10" s="6">
        <f>F10+G9</f>
        <v>7.4477090316897829</v>
      </c>
      <c r="H10" s="6">
        <f t="shared" ref="H10:AF10" si="30">G10+H9</f>
        <v>12.015125533104404</v>
      </c>
      <c r="I10" s="6">
        <f t="shared" si="30"/>
        <v>17.522661195264011</v>
      </c>
      <c r="J10" s="6">
        <f t="shared" si="30"/>
        <v>24.160920262547425</v>
      </c>
      <c r="K10" s="6">
        <f t="shared" si="30"/>
        <v>32.157828778021077</v>
      </c>
      <c r="L10" s="6">
        <f t="shared" si="30"/>
        <v>41.785339784729729</v>
      </c>
      <c r="M10" s="6">
        <f t="shared" si="30"/>
        <v>53.367065411651524</v>
      </c>
      <c r="N10" s="6">
        <f t="shared" si="30"/>
        <v>67.286829473693899</v>
      </c>
      <c r="O10" s="6">
        <f t="shared" si="30"/>
        <v>83.998053379167374</v>
      </c>
      <c r="P10" s="6">
        <f t="shared" si="30"/>
        <v>104.03376258894411</v>
      </c>
      <c r="Q10" s="6">
        <f t="shared" si="30"/>
        <v>128.01681440083897</v>
      </c>
      <c r="R10" s="6">
        <f t="shared" si="30"/>
        <v>156.66968145802704</v>
      </c>
      <c r="S10" s="6">
        <f t="shared" si="30"/>
        <v>190.82275916284669</v>
      </c>
      <c r="T10" s="6">
        <f t="shared" si="30"/>
        <v>231.41968241349048</v>
      </c>
      <c r="U10" s="6">
        <f t="shared" si="30"/>
        <v>279.51753232407327</v>
      </c>
      <c r="V10" s="6">
        <f t="shared" si="30"/>
        <v>336.27910627071009</v>
      </c>
      <c r="W10" s="6">
        <f t="shared" si="30"/>
        <v>402.9536798449505</v>
      </c>
      <c r="X10" s="6">
        <f t="shared" si="30"/>
        <v>480.84204603542241</v>
      </c>
      <c r="Y10" s="6">
        <f t="shared" si="30"/>
        <v>571.24131973964018</v>
      </c>
      <c r="Z10" s="6">
        <f t="shared" si="30"/>
        <v>675.36541865619017</v>
      </c>
      <c r="AA10" s="6">
        <f t="shared" si="30"/>
        <v>794.23877097398304</v>
      </c>
      <c r="AB10" s="49">
        <f t="shared" si="30"/>
        <v>928.56419730142784</v>
      </c>
      <c r="AC10" s="50">
        <f t="shared" si="30"/>
        <v>1078.5714622526907</v>
      </c>
      <c r="AD10" s="50">
        <f t="shared" si="30"/>
        <v>1243.860598479594</v>
      </c>
      <c r="AE10" s="50">
        <f t="shared" si="30"/>
        <v>1423.2627582560713</v>
      </c>
      <c r="AF10" s="51">
        <f t="shared" si="30"/>
        <v>1614.7487506026287</v>
      </c>
      <c r="AG10" s="51">
        <f t="shared" ref="AG10" si="31">AF10+AG9</f>
        <v>1815.418076327396</v>
      </c>
      <c r="AH10" s="51">
        <f t="shared" ref="AH10" si="32">AG10+AH9</f>
        <v>2021.5953919921037</v>
      </c>
      <c r="AI10" s="51">
        <f t="shared" ref="AI10" si="33">AH10+AI9</f>
        <v>2229.0447306017959</v>
      </c>
      <c r="AJ10" s="51">
        <f t="shared" ref="AJ10" si="34">AI10+AJ9</f>
        <v>2433.2861603903834</v>
      </c>
      <c r="AK10" s="51">
        <f t="shared" ref="AK10" si="35">AJ10+AK9</f>
        <v>2629.9715838808715</v>
      </c>
      <c r="AL10" s="51">
        <f t="shared" ref="AL10" si="36">AK10+AL9</f>
        <v>2815.2562578343377</v>
      </c>
      <c r="AM10" s="51">
        <f t="shared" ref="AM10" si="37">AL10+AM9</f>
        <v>2986.099502155253</v>
      </c>
      <c r="AN10" s="70">
        <f t="shared" ref="AN10" si="38">AM10+AN9</f>
        <v>3140.4448015419102</v>
      </c>
      <c r="AO10" s="51">
        <f t="shared" ref="AO10" si="39">AN10+AO9</f>
        <v>3277.2602629887951</v>
      </c>
      <c r="AP10" s="51">
        <f t="shared" ref="AP10" si="40">AO10+AP9</f>
        <v>3396.4534155722531</v>
      </c>
      <c r="AQ10" s="51">
        <f t="shared" ref="AQ10" si="41">AP10+AQ9</f>
        <v>3498.6981331675152</v>
      </c>
      <c r="AR10" s="51">
        <f t="shared" ref="AR10" si="42">AQ10+AR9</f>
        <v>3585.2202231947986</v>
      </c>
      <c r="AS10" s="51">
        <f t="shared" ref="AS10" si="43">AR10+AS9</f>
        <v>3657.5832165301777</v>
      </c>
      <c r="AT10" s="51">
        <f t="shared" ref="AT10" si="44">AS10+AT9</f>
        <v>3717.502882674481</v>
      </c>
      <c r="AU10" s="51">
        <f t="shared" ref="AU10" si="45">AT10+AU9</f>
        <v>3766.7043834777164</v>
      </c>
      <c r="AV10" s="51">
        <f t="shared" ref="AV10" si="46">AU10+AV9</f>
        <v>3806.8241362635099</v>
      </c>
      <c r="AW10" s="51">
        <f t="shared" ref="AW10" si="47">AV10+AW9</f>
        <v>3839.3510515162093</v>
      </c>
      <c r="AX10" s="70">
        <f t="shared" ref="AX10" si="48">AW10+AX9</f>
        <v>3865.5985206585528</v>
      </c>
      <c r="AY10" s="51">
        <f t="shared" ref="AY10" si="49">AX10+AY9</f>
        <v>3886.6981310938527</v>
      </c>
      <c r="AZ10" s="51">
        <f t="shared" ref="AZ10" si="50">AY10+AZ9</f>
        <v>3903.6072720175935</v>
      </c>
      <c r="BA10" s="51">
        <f t="shared" ref="BA10" si="51">AZ10+BA9</f>
        <v>3917.1245742468404</v>
      </c>
      <c r="BB10" s="51">
        <f t="shared" ref="BB10" si="52">BA10+BB9</f>
        <v>3927.9089029670122</v>
      </c>
      <c r="BC10" s="51">
        <f t="shared" ref="BC10" si="53">BB10+BC9</f>
        <v>3936.4991130224362</v>
      </c>
      <c r="BD10" s="51">
        <f t="shared" ref="BD10" si="54">BC10+BD9</f>
        <v>3943.332902869518</v>
      </c>
      <c r="BE10" s="51">
        <f t="shared" ref="BE10" si="55">BD10+BE9</f>
        <v>3948.7638908841041</v>
      </c>
      <c r="BF10" s="51">
        <f t="shared" ref="BF10" si="56">BE10+BF9</f>
        <v>3953.0765525435691</v>
      </c>
      <c r="BG10" s="51">
        <f t="shared" ref="BG10" si="57">BF10+BG9</f>
        <v>3956.4989711888038</v>
      </c>
      <c r="BH10" s="70">
        <f t="shared" ref="BH10" si="58">BG10+BH9</f>
        <v>3959.213531061182</v>
      </c>
    </row>
    <row r="11" spans="1:60" ht="15.75" thickBot="1" x14ac:dyDescent="0.3">
      <c r="A11" s="13" t="s">
        <v>69</v>
      </c>
      <c r="B11" s="17">
        <f>AX10</f>
        <v>3865.5985206585528</v>
      </c>
      <c r="C11" s="73">
        <f>AX10/$AX$4</f>
        <v>9.807063505427753E-2</v>
      </c>
      <c r="D11" s="4" t="s">
        <v>9</v>
      </c>
      <c r="E11" s="5">
        <f>SUM(F11:AF11)</f>
        <v>8074910.0081882663</v>
      </c>
      <c r="F11">
        <f>(F10-F3)^2</f>
        <v>9.660113235793208</v>
      </c>
      <c r="G11">
        <f t="shared" ref="G11:AF11" si="59">(G10-G3)^2</f>
        <v>47.638514187038567</v>
      </c>
      <c r="H11">
        <f t="shared" si="59"/>
        <v>131.63801088962154</v>
      </c>
      <c r="I11">
        <f t="shared" si="59"/>
        <v>288.45815711575415</v>
      </c>
      <c r="J11">
        <f t="shared" si="59"/>
        <v>557.85652592271117</v>
      </c>
      <c r="K11">
        <f t="shared" si="59"/>
        <v>995.77474750812667</v>
      </c>
      <c r="L11">
        <f t="shared" si="59"/>
        <v>1693.5698489227948</v>
      </c>
      <c r="M11">
        <f t="shared" si="59"/>
        <v>2779.9911751747031</v>
      </c>
      <c r="N11">
        <f t="shared" si="59"/>
        <v>4430.9569873691062</v>
      </c>
      <c r="O11">
        <f t="shared" si="59"/>
        <v>6926.0931529096451</v>
      </c>
      <c r="P11">
        <f t="shared" si="59"/>
        <v>10645.76787648517</v>
      </c>
      <c r="Q11">
        <f t="shared" si="59"/>
        <v>16100.15949523603</v>
      </c>
      <c r="R11">
        <f t="shared" si="59"/>
        <v>24019.612159344302</v>
      </c>
      <c r="S11">
        <f t="shared" si="59"/>
        <v>35574.033412130186</v>
      </c>
      <c r="T11">
        <f t="shared" si="59"/>
        <v>52038.775660968095</v>
      </c>
      <c r="U11">
        <f t="shared" si="59"/>
        <v>75166.947875572572</v>
      </c>
      <c r="V11">
        <f t="shared" si="59"/>
        <v>106466.65554057056</v>
      </c>
      <c r="W11">
        <f t="shared" si="59"/>
        <v>148463.02121590893</v>
      </c>
      <c r="X11">
        <f t="shared" si="59"/>
        <v>201856.72674606895</v>
      </c>
      <c r="Y11">
        <f t="shared" si="59"/>
        <v>279542.62634359318</v>
      </c>
      <c r="Z11">
        <f t="shared" si="59"/>
        <v>379037.99692880723</v>
      </c>
      <c r="AA11">
        <f t="shared" si="59"/>
        <v>506119.76912542281</v>
      </c>
      <c r="AB11" s="43">
        <f t="shared" si="59"/>
        <v>684338.32168617623</v>
      </c>
      <c r="AC11" s="44">
        <f t="shared" si="59"/>
        <v>914994.80287178373</v>
      </c>
      <c r="AD11" s="44">
        <f t="shared" si="59"/>
        <v>1191815.7879986905</v>
      </c>
      <c r="AE11" s="44">
        <f t="shared" si="59"/>
        <v>1517376.5550838038</v>
      </c>
      <c r="AF11" s="45">
        <f t="shared" si="59"/>
        <v>1913490.8109344686</v>
      </c>
    </row>
    <row r="12" spans="1:60" ht="15.75" thickBot="1" x14ac:dyDescent="0.3">
      <c r="A12" s="13" t="s">
        <v>70</v>
      </c>
      <c r="B12" s="66">
        <f>BH10</f>
        <v>3959.213531061182</v>
      </c>
      <c r="C12" s="75">
        <f>BH10/$BH$4</f>
        <v>8.7280297852334571E-2</v>
      </c>
      <c r="D12" s="4" t="s">
        <v>10</v>
      </c>
      <c r="E12" s="5">
        <f>SUM(F12:AF12)</f>
        <v>9920.5516973168542</v>
      </c>
      <c r="F12">
        <f>SQRT(F11)</f>
        <v>3.108072270040259</v>
      </c>
      <c r="G12">
        <f t="shared" ref="G12:AF12" si="60">SQRT(G11)</f>
        <v>6.9020659361555339</v>
      </c>
      <c r="H12">
        <f t="shared" si="60"/>
        <v>11.473360923880218</v>
      </c>
      <c r="I12">
        <f t="shared" si="60"/>
        <v>16.984055967752642</v>
      </c>
      <c r="J12">
        <f t="shared" si="60"/>
        <v>23.618986555792592</v>
      </c>
      <c r="K12">
        <f t="shared" si="60"/>
        <v>31.555898775159719</v>
      </c>
      <c r="L12">
        <f t="shared" si="60"/>
        <v>41.153005344965933</v>
      </c>
      <c r="M12">
        <f t="shared" si="60"/>
        <v>52.72562161961396</v>
      </c>
      <c r="N12">
        <f t="shared" si="60"/>
        <v>66.5654338780204</v>
      </c>
      <c r="O12">
        <f t="shared" si="60"/>
        <v>83.223152745552994</v>
      </c>
      <c r="P12">
        <f t="shared" si="60"/>
        <v>103.17833045986531</v>
      </c>
      <c r="Q12">
        <f t="shared" si="60"/>
        <v>126.88640390221495</v>
      </c>
      <c r="R12">
        <f t="shared" si="60"/>
        <v>154.98261889432732</v>
      </c>
      <c r="S12">
        <f t="shared" si="60"/>
        <v>188.61079876860228</v>
      </c>
      <c r="T12">
        <f t="shared" si="60"/>
        <v>228.12009043696281</v>
      </c>
      <c r="U12">
        <f t="shared" si="60"/>
        <v>274.16591304458797</v>
      </c>
      <c r="V12">
        <f t="shared" si="60"/>
        <v>326.29228544446244</v>
      </c>
      <c r="W12">
        <f t="shared" si="60"/>
        <v>385.30899446536273</v>
      </c>
      <c r="X12">
        <f t="shared" si="60"/>
        <v>449.28468340915981</v>
      </c>
      <c r="Y12">
        <f t="shared" si="60"/>
        <v>528.7179080980643</v>
      </c>
      <c r="Z12">
        <f t="shared" si="60"/>
        <v>615.66061830265483</v>
      </c>
      <c r="AA12">
        <f t="shared" si="60"/>
        <v>711.42095072145776</v>
      </c>
      <c r="AB12" s="43">
        <f t="shared" si="60"/>
        <v>827.24743679637731</v>
      </c>
      <c r="AC12" s="44">
        <f t="shared" si="60"/>
        <v>956.55360689915528</v>
      </c>
      <c r="AD12" s="44">
        <f t="shared" si="60"/>
        <v>1091.7031592876749</v>
      </c>
      <c r="AE12" s="44">
        <f t="shared" si="60"/>
        <v>1231.8183937106166</v>
      </c>
      <c r="AF12" s="45">
        <f t="shared" si="60"/>
        <v>1383.2898506583747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2.9922275948599419E-2</v>
      </c>
      <c r="G15" s="3">
        <f t="shared" ref="G15:AF15" si="61">G$3-F$3</f>
        <v>-7.5928588928527718E-3</v>
      </c>
      <c r="H15" s="3">
        <f t="shared" si="61"/>
        <v>-3.8784863100627121E-3</v>
      </c>
      <c r="I15" s="3">
        <f t="shared" si="61"/>
        <v>-3.1593817128188206E-3</v>
      </c>
      <c r="J15" s="3">
        <f t="shared" si="61"/>
        <v>3.3284792434657984E-3</v>
      </c>
      <c r="K15" s="3">
        <f t="shared" si="61"/>
        <v>5.9996296106523905E-2</v>
      </c>
      <c r="L15" s="3">
        <f t="shared" si="61"/>
        <v>3.040443690243444E-2</v>
      </c>
      <c r="M15" s="3">
        <f t="shared" si="61"/>
        <v>9.1093522737683008E-3</v>
      </c>
      <c r="N15" s="3">
        <f t="shared" si="61"/>
        <v>7.9951803635939789E-2</v>
      </c>
      <c r="O15" s="3">
        <f t="shared" si="61"/>
        <v>5.3505037940873468E-2</v>
      </c>
      <c r="P15" s="3">
        <f t="shared" si="61"/>
        <v>8.0531495464429836E-2</v>
      </c>
      <c r="Q15" s="3">
        <f t="shared" si="61"/>
        <v>0.27497836954520649</v>
      </c>
      <c r="R15" s="3">
        <f t="shared" si="61"/>
        <v>0.55665206507572096</v>
      </c>
      <c r="S15" s="3">
        <f t="shared" si="61"/>
        <v>0.52489783054468386</v>
      </c>
      <c r="T15" s="3">
        <f t="shared" si="61"/>
        <v>1.0876315822832532</v>
      </c>
      <c r="U15" s="3">
        <f t="shared" si="61"/>
        <v>2.0520273029576153</v>
      </c>
      <c r="V15" s="3">
        <f t="shared" si="61"/>
        <v>4.6352015467623913</v>
      </c>
      <c r="W15" s="3">
        <f t="shared" si="61"/>
        <v>7.6578645533401168</v>
      </c>
      <c r="X15" s="3">
        <f t="shared" si="61"/>
        <v>13.912677246674839</v>
      </c>
      <c r="Y15" s="3">
        <f t="shared" si="61"/>
        <v>10.966049015313267</v>
      </c>
      <c r="Z15" s="3">
        <f t="shared" si="61"/>
        <v>17.18138871195945</v>
      </c>
      <c r="AA15" s="3">
        <f t="shared" si="61"/>
        <v>23.113019898989918</v>
      </c>
      <c r="AB15" s="46">
        <f t="shared" si="61"/>
        <v>18.49894025252523</v>
      </c>
      <c r="AC15" s="47">
        <f t="shared" si="61"/>
        <v>20.7010948484849</v>
      </c>
      <c r="AD15" s="47">
        <f t="shared" si="61"/>
        <v>30.1395838383838</v>
      </c>
      <c r="AE15" s="47">
        <f t="shared" si="61"/>
        <v>39.286925353535395</v>
      </c>
      <c r="AF15" s="48">
        <f t="shared" si="61"/>
        <v>40.014535398799296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2.5797081388369931</v>
      </c>
      <c r="G16">
        <f>$A16*($C16*F$4)+($B16-$A16)*(F$17)-($B16/($C16*F$4))*(F17^2)</f>
        <v>3.2426840463007971</v>
      </c>
      <c r="H16">
        <f t="shared" ref="H16:AF16" si="62">$A16*($C16*G$4)+($B16-$A16)*(G$17)-($B16/($C16*G$4))*(G17^2)</f>
        <v>4.0442457254693114</v>
      </c>
      <c r="I16">
        <f t="shared" si="62"/>
        <v>5.0124330725002606</v>
      </c>
      <c r="J16">
        <f t="shared" si="62"/>
        <v>6.1805607620066016</v>
      </c>
      <c r="K16">
        <f t="shared" si="62"/>
        <v>7.5880373173187978</v>
      </c>
      <c r="L16">
        <f t="shared" si="62"/>
        <v>9.2812330910985228</v>
      </c>
      <c r="M16">
        <f t="shared" si="62"/>
        <v>11.314359273670915</v>
      </c>
      <c r="N16">
        <f t="shared" si="62"/>
        <v>13.750295536634164</v>
      </c>
      <c r="O16">
        <f t="shared" si="62"/>
        <v>16.661270052254132</v>
      </c>
      <c r="P16">
        <f t="shared" si="62"/>
        <v>20.129250440509001</v>
      </c>
      <c r="Q16">
        <f t="shared" si="62"/>
        <v>24.245846291188009</v>
      </c>
      <c r="R16">
        <f t="shared" si="62"/>
        <v>29.111453413108848</v>
      </c>
      <c r="S16">
        <f t="shared" si="62"/>
        <v>34.833290071277403</v>
      </c>
      <c r="T16">
        <f t="shared" si="62"/>
        <v>41.521894764904076</v>
      </c>
      <c r="U16">
        <f t="shared" si="62"/>
        <v>49.285590645059941</v>
      </c>
      <c r="V16">
        <f t="shared" si="62"/>
        <v>58.222402608417838</v>
      </c>
      <c r="W16">
        <f t="shared" si="62"/>
        <v>68.408983648092757</v>
      </c>
      <c r="X16">
        <f t="shared" si="62"/>
        <v>79.886326707545251</v>
      </c>
      <c r="Y16">
        <f t="shared" si="62"/>
        <v>92.642475503682505</v>
      </c>
      <c r="Z16">
        <f t="shared" si="62"/>
        <v>106.59316169119373</v>
      </c>
      <c r="AA16">
        <f t="shared" si="62"/>
        <v>121.56230098195168</v>
      </c>
      <c r="AB16" s="43">
        <f t="shared" si="62"/>
        <v>137.26549466530167</v>
      </c>
      <c r="AC16" s="44">
        <f t="shared" si="62"/>
        <v>153.3008653614296</v>
      </c>
      <c r="AD16" s="44">
        <f t="shared" si="62"/>
        <v>169.15227310085706</v>
      </c>
      <c r="AE16" s="44">
        <f t="shared" si="62"/>
        <v>184.20962202178248</v>
      </c>
      <c r="AF16" s="45">
        <f t="shared" si="62"/>
        <v>197.80900891771188</v>
      </c>
      <c r="AG16" s="45">
        <f t="shared" ref="AG16" si="63">$A16*($C16*AF$4)+($B16-$A16)*(AF$17)-($B16/($C16*AF$4))*(AF17^2)</f>
        <v>209.29164982473256</v>
      </c>
      <c r="AH16" s="45">
        <f t="shared" ref="AH16" si="64">$A16*($C16*AG$4)+($B16-$A16)*(AG$17)-($B16/($C16*AG$4))*(AG17^2)</f>
        <v>221.81704778044622</v>
      </c>
      <c r="AI16" s="45">
        <f t="shared" ref="AI16" si="65">$A16*($C16*AH$4)+($B16-$A16)*(AH$17)-($B16/($C16*AH$4))*(AH17^2)</f>
        <v>223.71673731277923</v>
      </c>
      <c r="AJ16" s="45">
        <f t="shared" ref="AJ16" si="66">$A16*($C16*AI$4)+($B16-$A16)*(AI$17)-($B16/($C16*AI$4))*(AI17^2)</f>
        <v>225.9423506969606</v>
      </c>
      <c r="AK16" s="45">
        <f t="shared" ref="AK16" si="67">$A16*($C16*AJ$4)+($B16-$A16)*(AJ$17)-($B16/($C16*AJ$4))*(AJ17^2)</f>
        <v>224.83139267589013</v>
      </c>
      <c r="AL16" s="45">
        <f t="shared" ref="AL16" si="68">$A16*($C16*AK$4)+($B16-$A16)*(AK$17)-($B16/($C16*AK$4))*(AK17^2)</f>
        <v>220.64067106885972</v>
      </c>
      <c r="AM16" s="45">
        <f t="shared" ref="AM16" si="69">$A16*($C16*AL$4)+($B16-$A16)*(AL$17)-($B16/($C16*AL$4))*(AL17^2)</f>
        <v>213.82433614151716</v>
      </c>
      <c r="AN16" s="69">
        <f t="shared" ref="AN16" si="70">$A16*($C16*AM$4)+($B16-$A16)*(AM$17)-($B16/($C16*AM$4))*(AM17^2)</f>
        <v>204.96909830967769</v>
      </c>
      <c r="AO16" s="45">
        <f t="shared" ref="AO16" si="71">$A16*($C16*AN$4)+($B16-$A16)*(AN$17)-($B16/($C16*AN$4))*(AN17^2)</f>
        <v>194.71837235275018</v>
      </c>
      <c r="AP16" s="45">
        <f t="shared" ref="AP16" si="72">$A16*($C16*AO$4)+($B16-$A16)*(AO$17)-($B16/($C16*AO$4))*(AO17^2)</f>
        <v>183.70073301546779</v>
      </c>
      <c r="AQ16" s="45">
        <f t="shared" ref="AQ16" si="73">$A16*($C16*AP$4)+($B16-$A16)*(AP$17)-($B16/($C16*AP$4))*(AP17^2)</f>
        <v>172.47431745604274</v>
      </c>
      <c r="AR16" s="45">
        <f t="shared" ref="AR16" si="74">$A16*($C16*AQ$4)+($B16-$A16)*(AQ$17)-($B16/($C16*AQ$4))*(AQ17^2)</f>
        <v>161.49274618088577</v>
      </c>
      <c r="AS16" s="45">
        <f t="shared" ref="AS16" si="75">$A16*($C16*AR$4)+($B16-$A16)*(AR$17)-($B16/($C16*AR$4))*(AR17^2)</f>
        <v>151.09224324670981</v>
      </c>
      <c r="AT16" s="45">
        <f t="shared" ref="AT16" si="76">$A16*($C16*AS$4)+($B16-$A16)*(AS$17)-($B16/($C16*AS$4))*(AS17^2)</f>
        <v>141.49562120717599</v>
      </c>
      <c r="AU16" s="45">
        <f t="shared" ref="AU16" si="77">$A16*($C16*AT$4)+($B16-$A16)*(AT$17)-($B16/($C16*AT$4))*(AT17^2)</f>
        <v>132.82714732901593</v>
      </c>
      <c r="AV16" s="45">
        <f t="shared" ref="AV16" si="78">$A16*($C16*AU$4)+($B16-$A16)*(AU$17)-($B16/($C16*AU$4))*(AU17^2)</f>
        <v>125.1325710450933</v>
      </c>
      <c r="AW16" s="45">
        <f t="shared" ref="AW16" si="79">$A16*($C16*AV$4)+($B16-$A16)*(AV$17)-($B16/($C16*AV$4))*(AV17^2)</f>
        <v>118.39992354220146</v>
      </c>
      <c r="AX16" s="69">
        <f t="shared" ref="AX16" si="80">$A16*($C16*AW$4)+($B16-$A16)*(AW$17)-($B16/($C16*AW$4))*(AW17^2)</f>
        <v>112.57832316277836</v>
      </c>
      <c r="AY16" s="45">
        <f t="shared" ref="AY16" si="81">$A16*($C16*AX$4)+($B16-$A16)*(AX$17)-($B16/($C16*AX$4))*(AX17^2)</f>
        <v>107.59344214231317</v>
      </c>
      <c r="AZ16" s="45">
        <f t="shared" ref="AZ16" si="82">$A16*($C16*AY$4)+($B16-$A16)*(AY$17)-($B16/($C16*AY$4))*(AY17^2)</f>
        <v>103.35930767654736</v>
      </c>
      <c r="BA16" s="45">
        <f t="shared" ref="BA16" si="83">$A16*($C16*AZ$4)+($B16-$A16)*(AZ$17)-($B16/($C16*AZ$4))*(AZ17^2)</f>
        <v>99.786717284861425</v>
      </c>
      <c r="BB16" s="45">
        <f t="shared" ref="BB16" si="84">$A16*($C16*BA$4)+($B16-$A16)*(BA$17)-($B16/($C16*BA$4))*(BA17^2)</f>
        <v>96.788833206936488</v>
      </c>
      <c r="BC16" s="45">
        <f t="shared" ref="BC16" si="85">$A16*($C16*BB$4)+($B16-$A16)*(BB$17)-($B16/($C16*BB$4))*(BB17^2)</f>
        <v>94.284592958117855</v>
      </c>
      <c r="BD16" s="45">
        <f t="shared" ref="BD16" si="86">$A16*($C16*BC$4)+($B16-$A16)*(BC$17)-($B16/($C16*BC$4))*(BC17^2)</f>
        <v>92.200527120048946</v>
      </c>
      <c r="BE16" s="45">
        <f t="shared" ref="BE16" si="87">$A16*($C16*BD$4)+($B16-$A16)*(BD$17)-($B16/($C16*BD$4))*(BD17^2)</f>
        <v>90.471477198954517</v>
      </c>
      <c r="BF16" s="45">
        <f t="shared" ref="BF16" si="88">$A16*($C16*BE$4)+($B16-$A16)*(BE$17)-($B16/($C16*BE$4))*(BE17^2)</f>
        <v>89.040596203870564</v>
      </c>
      <c r="BG16" s="45">
        <f t="shared" ref="BG16" si="89">$A16*($C16*BF$4)+($B16-$A16)*(BF$17)-($B16/($C16*BF$4))*(BF17^2)</f>
        <v>87.858913393723014</v>
      </c>
      <c r="BH16" s="69">
        <f t="shared" ref="BH16" si="90">$A16*($C16*BG$4)+($B16-$A16)*(BG$17)-($B16/($C16*BG$4))*(BG17^2)</f>
        <v>86.88466091087048</v>
      </c>
    </row>
    <row r="17" spans="1:62" ht="15.75" thickBot="1" x14ac:dyDescent="0.3">
      <c r="A17" s="13" t="s">
        <v>68</v>
      </c>
      <c r="B17" s="65">
        <f>AN17</f>
        <v>3393.3916653394454</v>
      </c>
      <c r="C17" s="74">
        <f>AN17/$AN$4</f>
        <v>0.10138336441120775</v>
      </c>
      <c r="D17" s="4" t="s">
        <v>8</v>
      </c>
      <c r="F17" s="6">
        <f>E$3+F16</f>
        <v>3.1030218173154962</v>
      </c>
      <c r="G17" s="6">
        <f>F17+G16</f>
        <v>6.3457058636162937</v>
      </c>
      <c r="H17" s="6">
        <f t="shared" ref="H17:AF17" si="91">G17+H16</f>
        <v>10.389951589085605</v>
      </c>
      <c r="I17" s="6">
        <f t="shared" si="91"/>
        <v>15.402384661585867</v>
      </c>
      <c r="J17" s="6">
        <f t="shared" si="91"/>
        <v>21.58294542359247</v>
      </c>
      <c r="K17" s="6">
        <f t="shared" si="91"/>
        <v>29.170982740911267</v>
      </c>
      <c r="L17" s="6">
        <f t="shared" si="91"/>
        <v>38.452215832009792</v>
      </c>
      <c r="M17" s="6">
        <f t="shared" si="91"/>
        <v>49.766575105680708</v>
      </c>
      <c r="N17" s="6">
        <f t="shared" si="91"/>
        <v>63.516870642314871</v>
      </c>
      <c r="O17" s="6">
        <f t="shared" si="91"/>
        <v>80.178140694569009</v>
      </c>
      <c r="P17" s="6">
        <f t="shared" si="91"/>
        <v>100.30739113507801</v>
      </c>
      <c r="Q17" s="6">
        <f t="shared" si="91"/>
        <v>124.55323742626601</v>
      </c>
      <c r="R17" s="6">
        <f t="shared" si="91"/>
        <v>153.66469083937486</v>
      </c>
      <c r="S17" s="6">
        <f t="shared" si="91"/>
        <v>188.49798091065225</v>
      </c>
      <c r="T17" s="6">
        <f t="shared" si="91"/>
        <v>230.01987567555631</v>
      </c>
      <c r="U17" s="6">
        <f t="shared" si="91"/>
        <v>279.30546632061623</v>
      </c>
      <c r="V17" s="6">
        <f t="shared" si="91"/>
        <v>337.52786892903407</v>
      </c>
      <c r="W17" s="6">
        <f t="shared" si="91"/>
        <v>405.93685257712684</v>
      </c>
      <c r="X17" s="6">
        <f t="shared" si="91"/>
        <v>485.82317928467211</v>
      </c>
      <c r="Y17" s="6">
        <f t="shared" si="91"/>
        <v>578.46565478835464</v>
      </c>
      <c r="Z17" s="6">
        <f t="shared" si="91"/>
        <v>685.05881647954834</v>
      </c>
      <c r="AA17" s="6">
        <f t="shared" si="91"/>
        <v>806.62111746150003</v>
      </c>
      <c r="AB17" s="49">
        <f t="shared" si="91"/>
        <v>943.88661212680177</v>
      </c>
      <c r="AC17" s="50">
        <f t="shared" si="91"/>
        <v>1097.1874774882313</v>
      </c>
      <c r="AD17" s="50">
        <f t="shared" si="91"/>
        <v>1266.3397505890882</v>
      </c>
      <c r="AE17" s="50">
        <f t="shared" si="91"/>
        <v>1450.5493726108707</v>
      </c>
      <c r="AF17" s="51">
        <f t="shared" si="91"/>
        <v>1648.3583815285826</v>
      </c>
      <c r="AG17" s="51">
        <f t="shared" ref="AG17" si="92">AF17+AG16</f>
        <v>1857.6500313533152</v>
      </c>
      <c r="AH17" s="51">
        <f t="shared" ref="AH17" si="93">AG17+AH16</f>
        <v>2079.4670791337612</v>
      </c>
      <c r="AI17" s="51">
        <f t="shared" ref="AI17" si="94">AH17+AI16</f>
        <v>2303.1838164465403</v>
      </c>
      <c r="AJ17" s="51">
        <f t="shared" ref="AJ17" si="95">AI17+AJ16</f>
        <v>2529.1261671435009</v>
      </c>
      <c r="AK17" s="51">
        <f t="shared" ref="AK17" si="96">AJ17+AK16</f>
        <v>2753.957559819391</v>
      </c>
      <c r="AL17" s="51">
        <f t="shared" ref="AL17" si="97">AK17+AL16</f>
        <v>2974.5982308882508</v>
      </c>
      <c r="AM17" s="51">
        <f t="shared" ref="AM17" si="98">AL17+AM16</f>
        <v>3188.4225670297678</v>
      </c>
      <c r="AN17" s="70">
        <f t="shared" ref="AN17" si="99">AM17+AN16</f>
        <v>3393.3916653394454</v>
      </c>
      <c r="AO17" s="51">
        <f t="shared" ref="AO17" si="100">AN17+AO16</f>
        <v>3588.1100376921954</v>
      </c>
      <c r="AP17" s="51">
        <f t="shared" ref="AP17" si="101">AO17+AP16</f>
        <v>3771.8107707076633</v>
      </c>
      <c r="AQ17" s="51">
        <f t="shared" ref="AQ17" si="102">AP17+AQ16</f>
        <v>3944.285088163706</v>
      </c>
      <c r="AR17" s="51">
        <f t="shared" ref="AR17" si="103">AQ17+AR16</f>
        <v>4105.7778343445916</v>
      </c>
      <c r="AS17" s="51">
        <f t="shared" ref="AS17" si="104">AR17+AS16</f>
        <v>4256.8700775913012</v>
      </c>
      <c r="AT17" s="51">
        <f t="shared" ref="AT17" si="105">AS17+AT16</f>
        <v>4398.3656987984768</v>
      </c>
      <c r="AU17" s="51">
        <f t="shared" ref="AU17" si="106">AT17+AU16</f>
        <v>4531.1928461274929</v>
      </c>
      <c r="AV17" s="51">
        <f t="shared" ref="AV17" si="107">AU17+AV16</f>
        <v>4656.3254171725857</v>
      </c>
      <c r="AW17" s="51">
        <f t="shared" ref="AW17" si="108">AV17+AW16</f>
        <v>4774.7253407147873</v>
      </c>
      <c r="AX17" s="70">
        <f t="shared" ref="AX17" si="109">AW17+AX16</f>
        <v>4887.3036638775657</v>
      </c>
      <c r="AY17" s="51">
        <f t="shared" ref="AY17" si="110">AX17+AY16</f>
        <v>4994.8971060198792</v>
      </c>
      <c r="AZ17" s="51">
        <f t="shared" ref="AZ17" si="111">AY17+AZ16</f>
        <v>5098.2564136964265</v>
      </c>
      <c r="BA17" s="51">
        <f t="shared" ref="BA17" si="112">AZ17+BA16</f>
        <v>5198.0431309812884</v>
      </c>
      <c r="BB17" s="51">
        <f t="shared" ref="BB17" si="113">BA17+BB16</f>
        <v>5294.8319641882244</v>
      </c>
      <c r="BC17" s="51">
        <f t="shared" ref="BC17" si="114">BB17+BC16</f>
        <v>5389.1165571463425</v>
      </c>
      <c r="BD17" s="51">
        <f t="shared" ref="BD17" si="115">BC17+BD16</f>
        <v>5481.3170842663912</v>
      </c>
      <c r="BE17" s="51">
        <f t="shared" ref="BE17" si="116">BD17+BE16</f>
        <v>5571.788561465346</v>
      </c>
      <c r="BF17" s="51">
        <f t="shared" ref="BF17" si="117">BE17+BF16</f>
        <v>5660.8291576692163</v>
      </c>
      <c r="BG17" s="51">
        <f t="shared" ref="BG17" si="118">BF17+BG16</f>
        <v>5748.6880710629393</v>
      </c>
      <c r="BH17" s="70">
        <f t="shared" ref="BH17" si="119">BG17+BH16</f>
        <v>5835.5727319738098</v>
      </c>
    </row>
    <row r="18" spans="1:62" ht="15.75" thickBot="1" x14ac:dyDescent="0.3">
      <c r="A18" s="13" t="s">
        <v>69</v>
      </c>
      <c r="B18" s="17">
        <f>AX17</f>
        <v>4887.3036638775657</v>
      </c>
      <c r="C18" s="73">
        <f>AX17/$AX$4</f>
        <v>0.12399140041524936</v>
      </c>
      <c r="D18" s="4" t="s">
        <v>9</v>
      </c>
      <c r="E18" s="5">
        <f>SUM(F18:AF18)</f>
        <v>8386920.9647104312</v>
      </c>
      <c r="F18">
        <f>(F3-F17)^2</f>
        <v>6.5014079465855126</v>
      </c>
      <c r="G18">
        <f t="shared" ref="G18:AF18" si="120">(G3-G17)^2</f>
        <v>33.640728113691551</v>
      </c>
      <c r="H18">
        <f t="shared" si="120"/>
        <v>96.986786790311967</v>
      </c>
      <c r="I18">
        <f>(I3-I17)^2</f>
        <v>220.93193906481602</v>
      </c>
      <c r="J18">
        <f t="shared" si="120"/>
        <v>442.72417406809876</v>
      </c>
      <c r="K18">
        <f t="shared" si="120"/>
        <v>816.19077434947701</v>
      </c>
      <c r="L18">
        <f t="shared" si="120"/>
        <v>1430.3434285235548</v>
      </c>
      <c r="M18">
        <f t="shared" si="120"/>
        <v>2413.2785265826824</v>
      </c>
      <c r="N18">
        <f t="shared" si="120"/>
        <v>3943.271686333359</v>
      </c>
      <c r="O18">
        <f t="shared" si="120"/>
        <v>6304.8745321775905</v>
      </c>
      <c r="P18">
        <f t="shared" si="120"/>
        <v>9890.6921501309462</v>
      </c>
      <c r="Q18">
        <f t="shared" si="120"/>
        <v>15233.194206810669</v>
      </c>
      <c r="R18">
        <f t="shared" si="120"/>
        <v>23097.19949629929</v>
      </c>
      <c r="S18">
        <f t="shared" si="120"/>
        <v>34702.481439839517</v>
      </c>
      <c r="T18">
        <f t="shared" si="120"/>
        <v>51402.087040568033</v>
      </c>
      <c r="U18">
        <f t="shared" si="120"/>
        <v>75050.71030863536</v>
      </c>
      <c r="V18">
        <f t="shared" si="120"/>
        <v>107283.13819227184</v>
      </c>
      <c r="W18">
        <f t="shared" si="120"/>
        <v>150770.80710696164</v>
      </c>
      <c r="X18">
        <f t="shared" si="120"/>
        <v>206357.43218433167</v>
      </c>
      <c r="Y18">
        <f t="shared" si="120"/>
        <v>287234.08798920095</v>
      </c>
      <c r="Z18">
        <f t="shared" si="120"/>
        <v>391067.64548493375</v>
      </c>
      <c r="AA18">
        <f t="shared" si="120"/>
        <v>523891.21305058344</v>
      </c>
      <c r="AB18" s="43">
        <f t="shared" si="120"/>
        <v>709923.95486189995</v>
      </c>
      <c r="AC18" s="44">
        <f t="shared" si="120"/>
        <v>950955.79193432548</v>
      </c>
      <c r="AD18" s="44">
        <f t="shared" si="120"/>
        <v>1241402.2230303383</v>
      </c>
      <c r="AE18" s="44">
        <f t="shared" si="120"/>
        <v>1585345.4213354115</v>
      </c>
      <c r="AF18" s="45">
        <f t="shared" si="120"/>
        <v>2007604.1409139393</v>
      </c>
    </row>
    <row r="19" spans="1:62" ht="15.75" thickBot="1" x14ac:dyDescent="0.3">
      <c r="A19" s="13" t="s">
        <v>70</v>
      </c>
      <c r="B19" s="66">
        <f>BH17</f>
        <v>5835.5727319738098</v>
      </c>
      <c r="C19" s="75">
        <f>BH17/$BH$4</f>
        <v>0.12864436893584791</v>
      </c>
      <c r="D19" s="4" t="s">
        <v>10</v>
      </c>
      <c r="E19" s="5">
        <f>SUM(F19:AF19)</f>
        <v>10036.753036023027</v>
      </c>
      <c r="F19">
        <f>SQRT(F18)</f>
        <v>2.549785862888394</v>
      </c>
      <c r="G19">
        <f t="shared" ref="G19:AF19" si="121">SQRT(G18)</f>
        <v>5.8000627680820447</v>
      </c>
      <c r="H19">
        <f t="shared" si="121"/>
        <v>9.8481869798614188</v>
      </c>
      <c r="I19">
        <f t="shared" si="121"/>
        <v>14.863779434074498</v>
      </c>
      <c r="J19">
        <f t="shared" si="121"/>
        <v>21.041011716837637</v>
      </c>
      <c r="K19">
        <f t="shared" si="121"/>
        <v>28.569052738049908</v>
      </c>
      <c r="L19">
        <f t="shared" si="121"/>
        <v>37.819881392245996</v>
      </c>
      <c r="M19">
        <f t="shared" si="121"/>
        <v>49.125131313643145</v>
      </c>
      <c r="N19">
        <f t="shared" si="121"/>
        <v>62.795475046641371</v>
      </c>
      <c r="O19">
        <f t="shared" si="121"/>
        <v>79.40324006095463</v>
      </c>
      <c r="P19">
        <f t="shared" si="121"/>
        <v>99.4519590059992</v>
      </c>
      <c r="Q19">
        <f t="shared" si="121"/>
        <v>123.42282692764199</v>
      </c>
      <c r="R19">
        <f t="shared" si="121"/>
        <v>151.97762827567513</v>
      </c>
      <c r="S19">
        <f t="shared" si="121"/>
        <v>186.28602051640783</v>
      </c>
      <c r="T19">
        <f t="shared" si="121"/>
        <v>226.72028369902864</v>
      </c>
      <c r="U19">
        <f t="shared" si="121"/>
        <v>273.95384704113093</v>
      </c>
      <c r="V19">
        <f t="shared" si="121"/>
        <v>327.54104810278642</v>
      </c>
      <c r="W19">
        <f t="shared" si="121"/>
        <v>388.29216719753907</v>
      </c>
      <c r="X19">
        <f t="shared" si="121"/>
        <v>454.26581665840945</v>
      </c>
      <c r="Y19">
        <f t="shared" si="121"/>
        <v>535.94224314677876</v>
      </c>
      <c r="Z19">
        <f t="shared" si="121"/>
        <v>625.35401612601299</v>
      </c>
      <c r="AA19">
        <f t="shared" si="121"/>
        <v>723.80329720897475</v>
      </c>
      <c r="AB19" s="43">
        <f t="shared" si="121"/>
        <v>842.56985162175124</v>
      </c>
      <c r="AC19" s="44">
        <f t="shared" si="121"/>
        <v>975.16962213469583</v>
      </c>
      <c r="AD19" s="44">
        <f t="shared" si="121"/>
        <v>1114.1823113971691</v>
      </c>
      <c r="AE19" s="44">
        <f t="shared" si="121"/>
        <v>1259.1050080654161</v>
      </c>
      <c r="AF19" s="45">
        <f t="shared" si="121"/>
        <v>1416.8994815843287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2.9922275948599419E-2</v>
      </c>
      <c r="G23" s="3">
        <f t="shared" ref="G23:AF23" si="122">G$3-F$3</f>
        <v>-7.5928588928527718E-3</v>
      </c>
      <c r="H23" s="3">
        <f t="shared" si="122"/>
        <v>-3.8784863100627121E-3</v>
      </c>
      <c r="I23" s="3">
        <f t="shared" si="122"/>
        <v>-3.1593817128188206E-3</v>
      </c>
      <c r="J23" s="3">
        <f t="shared" si="122"/>
        <v>3.3284792434657984E-3</v>
      </c>
      <c r="K23" s="3">
        <f t="shared" si="122"/>
        <v>5.9996296106523905E-2</v>
      </c>
      <c r="L23" s="3">
        <f t="shared" si="122"/>
        <v>3.040443690243444E-2</v>
      </c>
      <c r="M23" s="3">
        <f t="shared" si="122"/>
        <v>9.1093522737683008E-3</v>
      </c>
      <c r="N23" s="3">
        <f t="shared" si="122"/>
        <v>7.9951803635939789E-2</v>
      </c>
      <c r="O23" s="3">
        <f t="shared" si="122"/>
        <v>5.3505037940873468E-2</v>
      </c>
      <c r="P23" s="3">
        <f t="shared" si="122"/>
        <v>8.0531495464429836E-2</v>
      </c>
      <c r="Q23" s="3">
        <f t="shared" si="122"/>
        <v>0.27497836954520649</v>
      </c>
      <c r="R23" s="3">
        <f t="shared" si="122"/>
        <v>0.55665206507572096</v>
      </c>
      <c r="S23" s="3">
        <f t="shared" si="122"/>
        <v>0.52489783054468386</v>
      </c>
      <c r="T23" s="3">
        <f t="shared" si="122"/>
        <v>1.0876315822832532</v>
      </c>
      <c r="U23" s="3">
        <f t="shared" si="122"/>
        <v>2.0520273029576153</v>
      </c>
      <c r="V23" s="3">
        <f t="shared" si="122"/>
        <v>4.6352015467623913</v>
      </c>
      <c r="W23" s="3">
        <f t="shared" si="122"/>
        <v>7.6578645533401168</v>
      </c>
      <c r="X23" s="3">
        <f t="shared" si="122"/>
        <v>13.912677246674839</v>
      </c>
      <c r="Y23" s="3">
        <f t="shared" si="122"/>
        <v>10.966049015313267</v>
      </c>
      <c r="Z23" s="3">
        <f t="shared" si="122"/>
        <v>17.18138871195945</v>
      </c>
      <c r="AA23" s="3">
        <f t="shared" si="122"/>
        <v>23.113019898989918</v>
      </c>
      <c r="AB23" s="46">
        <f t="shared" si="122"/>
        <v>18.49894025252523</v>
      </c>
      <c r="AC23" s="47">
        <f t="shared" si="122"/>
        <v>20.7010948484849</v>
      </c>
      <c r="AD23" s="47">
        <f t="shared" si="122"/>
        <v>30.1395838383838</v>
      </c>
      <c r="AE23" s="47">
        <f t="shared" si="122"/>
        <v>39.286925353535395</v>
      </c>
      <c r="AF23" s="48">
        <f t="shared" si="122"/>
        <v>40.014535398799296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1.9119575206443595</v>
      </c>
      <c r="G24">
        <f>$A24*($C24/($C24+F5))*F$4+($B24-$A24)*(F$25)-($B24/(($C24/($C24+F5))*F$4)*(F$25^2))</f>
        <v>2.5273118335313565</v>
      </c>
      <c r="H24">
        <f t="shared" ref="H24:AF24" si="123">$A24*($C24/($C24+G5))*G$4+($B24-$A24)*(G$25)-($B24/(($C24/($C24+G5))*G$4)*(G$25^2))</f>
        <v>3.2911749527134102</v>
      </c>
      <c r="I24">
        <f t="shared" si="123"/>
        <v>4.2352543439059449</v>
      </c>
      <c r="J24">
        <f t="shared" si="123"/>
        <v>5.3972519312696043</v>
      </c>
      <c r="K24">
        <f t="shared" si="123"/>
        <v>6.8217277533538292</v>
      </c>
      <c r="L24">
        <f t="shared" si="123"/>
        <v>8.5609732955977407</v>
      </c>
      <c r="M24">
        <f t="shared" si="123"/>
        <v>10.675834349378023</v>
      </c>
      <c r="N24">
        <f t="shared" si="123"/>
        <v>13.236393202761537</v>
      </c>
      <c r="O24">
        <f t="shared" si="123"/>
        <v>16.322381632258249</v>
      </c>
      <c r="P24">
        <f t="shared" si="123"/>
        <v>20.023149625784864</v>
      </c>
      <c r="Q24">
        <f t="shared" si="123"/>
        <v>24.436961876449541</v>
      </c>
      <c r="R24">
        <f t="shared" si="123"/>
        <v>29.669339641010456</v>
      </c>
      <c r="S24">
        <f t="shared" si="123"/>
        <v>35.830118786124849</v>
      </c>
      <c r="T24">
        <f t="shared" si="123"/>
        <v>43.028871003259773</v>
      </c>
      <c r="U24">
        <f t="shared" si="123"/>
        <v>51.368356711453821</v>
      </c>
      <c r="V24">
        <f t="shared" si="123"/>
        <v>60.935774534411323</v>
      </c>
      <c r="W24">
        <f t="shared" si="123"/>
        <v>71.791776814683502</v>
      </c>
      <c r="X24">
        <f t="shared" si="123"/>
        <v>83.957562956034039</v>
      </c>
      <c r="Y24">
        <f t="shared" si="123"/>
        <v>97.400854152549698</v>
      </c>
      <c r="Z24">
        <f t="shared" si="123"/>
        <v>112.02216795667277</v>
      </c>
      <c r="AA24">
        <f t="shared" si="123"/>
        <v>127.64346245244653</v>
      </c>
      <c r="AB24" s="43">
        <f t="shared" si="123"/>
        <v>144.00174545955244</v>
      </c>
      <c r="AC24" s="44">
        <f t="shared" si="123"/>
        <v>160.75041477008924</v>
      </c>
      <c r="AD24" s="44">
        <f t="shared" si="123"/>
        <v>177.4706620673964</v>
      </c>
      <c r="AE24" s="44">
        <f t="shared" si="123"/>
        <v>193.694062538487</v>
      </c>
      <c r="AF24" s="45">
        <f t="shared" si="123"/>
        <v>208.93551003416829</v>
      </c>
      <c r="AG24" s="45">
        <f t="shared" ref="AG24" si="124">$A24*($C24/($C24+AF5))*AF$4+($B24-$A24)*(AF$25)-($B24/(($C24/($C24+AF5))*AF$4)*(AF$25^2))</f>
        <v>222.7332680426488</v>
      </c>
      <c r="AH24" s="45">
        <f t="shared" ref="AH24" si="125">$A24*($C24/($C24+AG5))*AG$4+($B24-$A24)*(AG$25)-($B24/(($C24/($C24+AG5))*AG$4)*(AG$25^2))</f>
        <v>239.27421440810224</v>
      </c>
      <c r="AI24" s="45">
        <f t="shared" ref="AI24" si="126">$A24*($C24/($C24+AH5))*AH$4+($B24-$A24)*(AH$25)-($B24/(($C24/($C24+AH5))*AH$4)*(AH$25^2))</f>
        <v>244.44796136664513</v>
      </c>
      <c r="AJ24" s="45">
        <f t="shared" ref="AJ24" si="127">$A24*($C24/($C24+AI5))*AI$4+($B24-$A24)*(AI$25)-($B24/(($C24/($C24+AI5))*AI$4)*(AI$25^2))</f>
        <v>251.8974572070727</v>
      </c>
      <c r="AK24" s="45">
        <f t="shared" ref="AK24" si="128">$A24*($C24/($C24+AJ5))*AJ$4+($B24-$A24)*(AJ$25)-($B24/(($C24/($C24+AJ5))*AJ$4)*(AJ$25^2))</f>
        <v>257.0220267646481</v>
      </c>
      <c r="AL24" s="45">
        <f t="shared" ref="AL24" si="129">$A24*($C24/($C24+AK5))*AK$4+($B24-$A24)*(AK$25)-($B24/(($C24/($C24+AK5))*AK$4)*(AK$25^2))</f>
        <v>259.92420108501705</v>
      </c>
      <c r="AM24" s="45">
        <f t="shared" ref="AM24" si="130">$A24*($C24/($C24+AL5))*AL$4+($B24-$A24)*(AL$25)-($B24/(($C24/($C24+AL5))*AL$4)*(AL$25^2))</f>
        <v>260.81337210193738</v>
      </c>
      <c r="AN24" s="69">
        <f t="shared" ref="AN24" si="131">$A24*($C24/($C24+AM5))*AM$4+($B24-$A24)*(AM$25)-($B24/(($C24/($C24+AM5))*AM$4)*(AM$25^2))</f>
        <v>259.97430022863239</v>
      </c>
      <c r="AO24" s="45">
        <f t="shared" ref="AO24" si="132">$A24*($C24/($C24+AN5))*AN$4+($B24-$A24)*(AN$25)-($B24/(($C24/($C24+AN5))*AN$4)*(AN$25^2))</f>
        <v>257.73224232480732</v>
      </c>
      <c r="AP24" s="45">
        <f t="shared" ref="AP24" si="133">$A24*($C24/($C24+AO5))*AO$4+($B24-$A24)*(AO$25)-($B24/(($C24/($C24+AO5))*AO$4)*(AO$25^2))</f>
        <v>254.42030583704729</v>
      </c>
      <c r="AQ24" s="45">
        <f t="shared" ref="AQ24" si="134">$A24*($C24/($C24+AP5))*AP$4+($B24-$A24)*(AP$25)-($B24/(($C24/($C24+AP5))*AP$4)*(AP$25^2))</f>
        <v>250.35303211893324</v>
      </c>
      <c r="AR24" s="45">
        <f t="shared" ref="AR24" si="135">$A24*($C24/($C24+AQ5))*AQ$4+($B24-$A24)*(AQ$25)-($B24/(($C24/($C24+AQ5))*AQ$4)*(AQ$25^2))</f>
        <v>245.8081616003401</v>
      </c>
      <c r="AS24" s="45">
        <f t="shared" ref="AS24" si="136">$A24*($C24/($C24+AR5))*AR$4+($B24-$A24)*(AR$25)-($B24/(($C24/($C24+AR5))*AR$4)*(AR$25^2))</f>
        <v>241.0166675901811</v>
      </c>
      <c r="AT24" s="45">
        <f t="shared" ref="AT24" si="137">$A24*($C24/($C24+AS5))*AS$4+($B24-$A24)*(AS$25)-($B24/(($C24/($C24+AS5))*AS$4)*(AS$25^2))</f>
        <v>236.15984492907717</v>
      </c>
      <c r="AU24" s="45">
        <f t="shared" ref="AU24" si="138">$A24*($C24/($C24+AT5))*AT$4+($B24-$A24)*(AT$25)-($B24/(($C24/($C24+AT5))*AT$4)*(AT$25^2))</f>
        <v>231.37160028422022</v>
      </c>
      <c r="AV24" s="45">
        <f t="shared" ref="AV24" si="139">$A24*($C24/($C24+AU5))*AU$4+($B24-$A24)*(AU$25)-($B24/(($C24/($C24+AU5))*AU$4)*(AU$25^2))</f>
        <v>226.74400319862639</v>
      </c>
      <c r="AW24" s="45">
        <f t="shared" ref="AW24" si="140">$A24*($C24/($C24+AV5))*AV$4+($B24-$A24)*(AV$25)-($B24/(($C24/($C24+AV5))*AV$4)*(AV$25^2))</f>
        <v>222.33442212849741</v>
      </c>
      <c r="AX24" s="69">
        <f t="shared" ref="AX24" si="141">$A24*($C24/($C24+AW5))*AW$4+($B24-$A24)*(AW$25)-($B24/(($C24/($C24+AW5))*AW$4)*(AW$25^2))</f>
        <v>218.17299221739972</v>
      </c>
      <c r="AY24" s="45">
        <f t="shared" ref="AY24" si="142">$A24*($C24/($C24+AX5))*AX$4+($B24-$A24)*(AX$25)-($B24/(($C24/($C24+AX5))*AX$4)*(AX$25^2))</f>
        <v>214.26959828779331</v>
      </c>
      <c r="AZ24" s="45">
        <f t="shared" ref="AZ24" si="143">$A24*($C24/($C24+AY5))*AY$4+($B24-$A24)*(AY$25)-($B24/(($C24/($C24+AY5))*AY$4)*(AY$25^2))</f>
        <v>210.61992672745146</v>
      </c>
      <c r="BA24" s="45">
        <f t="shared" ref="BA24" si="144">$A24*($C24/($C24+AZ5))*AZ$4+($B24-$A24)*(AZ$25)-($B24/(($C24/($C24+AZ5))*AZ$4)*(AZ$25^2))</f>
        <v>207.21041353764326</v>
      </c>
      <c r="BB24" s="45">
        <f t="shared" ref="BB24" si="145">$A24*($C24/($C24+BA5))*BA$4+($B24-$A24)*(BA$25)-($B24/(($C24/($C24+BA5))*BA$4)*(BA$25^2))</f>
        <v>204.02209476910457</v>
      </c>
      <c r="BC24" s="45">
        <f t="shared" ref="BC24" si="146">$A24*($C24/($C24+BB5))*BB$4+($B24-$A24)*(BB$25)-($B24/(($C24/($C24+BB5))*BB$4)*(BB$25^2))</f>
        <v>201.03346733755416</v>
      </c>
      <c r="BD24" s="45">
        <f t="shared" ref="BD24" si="147">$A24*($C24/($C24+BC5))*BC$4+($B24-$A24)*(BC$25)-($B24/(($C24/($C24+BC5))*BC$4)*(BC$25^2))</f>
        <v>198.22251438594549</v>
      </c>
      <c r="BE24" s="45">
        <f t="shared" ref="BE24" si="148">$A24*($C24/($C24+BD5))*BD$4+($B24-$A24)*(BD$25)-($B24/(($C24/($C24+BD5))*BD$4)*(BD$25^2))</f>
        <v>195.56805959253779</v>
      </c>
      <c r="BF24" s="45">
        <f t="shared" ref="BF24" si="149">$A24*($C24/($C24+BE5))*BE$4+($B24-$A24)*(BE$25)-($B24/(($C24/($C24+BE5))*BE$4)*(BE$25^2))</f>
        <v>193.05060439303224</v>
      </c>
      <c r="BG24" s="45">
        <f t="shared" ref="BG24" si="150">$A24*($C24/($C24+BF5))*BF$4+($B24-$A24)*(BF$25)-($B24/(($C24/($C24+BF5))*BF$4)*(BF$25^2))</f>
        <v>190.65278164785377</v>
      </c>
      <c r="BH24" s="69">
        <f t="shared" ref="BH24" si="151">$A24*($C24/($C24+BG5))*BG$4+($B24-$A24)*(BG$25)-($B24/(($C24/($C24+BG5))*BG$4)*(BG$25^2))</f>
        <v>188.35953560760163</v>
      </c>
    </row>
    <row r="25" spans="1:62" ht="15.75" thickBot="1" x14ac:dyDescent="0.3">
      <c r="A25" s="13" t="s">
        <v>68</v>
      </c>
      <c r="B25" s="65">
        <f>AN25</f>
        <v>3712.5511670791711</v>
      </c>
      <c r="C25" s="74">
        <f>AN25/$AN$4</f>
        <v>0.11091879894435686</v>
      </c>
      <c r="D25" s="4" t="s">
        <v>8</v>
      </c>
      <c r="F25" s="6">
        <f>E$3+F24</f>
        <v>2.4352711991228624</v>
      </c>
      <c r="G25" s="6">
        <f>F$25+G24</f>
        <v>4.9625830326542193</v>
      </c>
      <c r="H25" s="6">
        <f t="shared" ref="H25:BH25" si="152">G$25+H24</f>
        <v>8.2537579853676295</v>
      </c>
      <c r="I25" s="6">
        <f t="shared" si="152"/>
        <v>12.489012329273574</v>
      </c>
      <c r="J25" s="6">
        <f t="shared" si="152"/>
        <v>17.886264260543179</v>
      </c>
      <c r="K25" s="6">
        <f t="shared" si="152"/>
        <v>24.707992013897009</v>
      </c>
      <c r="L25" s="6">
        <f t="shared" si="152"/>
        <v>33.268965309494746</v>
      </c>
      <c r="M25" s="6">
        <f t="shared" si="152"/>
        <v>43.944799658872768</v>
      </c>
      <c r="N25" s="6">
        <f t="shared" si="152"/>
        <v>57.181192861634301</v>
      </c>
      <c r="O25" s="6">
        <f t="shared" si="152"/>
        <v>73.503574493892557</v>
      </c>
      <c r="P25" s="6">
        <f t="shared" si="152"/>
        <v>93.526724119677425</v>
      </c>
      <c r="Q25" s="6">
        <f t="shared" si="152"/>
        <v>117.96368599612697</v>
      </c>
      <c r="R25" s="6">
        <f t="shared" si="152"/>
        <v>147.63302563713742</v>
      </c>
      <c r="S25" s="6">
        <f t="shared" si="152"/>
        <v>183.46314442326226</v>
      </c>
      <c r="T25" s="6">
        <f t="shared" si="152"/>
        <v>226.49201542652204</v>
      </c>
      <c r="U25" s="6">
        <f t="shared" si="152"/>
        <v>277.86037213797584</v>
      </c>
      <c r="V25" s="6">
        <f t="shared" si="152"/>
        <v>338.79614667238718</v>
      </c>
      <c r="W25" s="6">
        <f t="shared" si="152"/>
        <v>410.58792348707067</v>
      </c>
      <c r="X25" s="6">
        <f t="shared" si="152"/>
        <v>494.54548644310472</v>
      </c>
      <c r="Y25" s="6">
        <f t="shared" si="152"/>
        <v>591.94634059565442</v>
      </c>
      <c r="Z25" s="6">
        <f t="shared" si="152"/>
        <v>703.96850855232719</v>
      </c>
      <c r="AA25" s="6">
        <f t="shared" si="152"/>
        <v>831.61197100477375</v>
      </c>
      <c r="AB25" s="6">
        <f t="shared" si="152"/>
        <v>975.61371646432622</v>
      </c>
      <c r="AC25" s="6">
        <f t="shared" si="152"/>
        <v>1136.3641312344155</v>
      </c>
      <c r="AD25" s="6">
        <f t="shared" si="152"/>
        <v>1313.8347933018119</v>
      </c>
      <c r="AE25" s="6">
        <f t="shared" si="152"/>
        <v>1507.528855840299</v>
      </c>
      <c r="AF25" s="6">
        <f t="shared" si="152"/>
        <v>1716.4643658744674</v>
      </c>
      <c r="AG25" s="6">
        <f t="shared" si="152"/>
        <v>1939.1976339171163</v>
      </c>
      <c r="AH25" s="6">
        <f t="shared" si="152"/>
        <v>2178.4718483252186</v>
      </c>
      <c r="AI25" s="6">
        <f t="shared" si="152"/>
        <v>2422.9198096918635</v>
      </c>
      <c r="AJ25" s="6">
        <f t="shared" si="152"/>
        <v>2674.8172668989364</v>
      </c>
      <c r="AK25" s="6">
        <f t="shared" si="152"/>
        <v>2931.8392936635846</v>
      </c>
      <c r="AL25" s="6">
        <f t="shared" si="152"/>
        <v>3191.7634947486017</v>
      </c>
      <c r="AM25" s="6">
        <f t="shared" si="152"/>
        <v>3452.5768668505389</v>
      </c>
      <c r="AN25" s="71">
        <f t="shared" si="152"/>
        <v>3712.5511670791711</v>
      </c>
      <c r="AO25" s="6">
        <f t="shared" si="152"/>
        <v>3970.2834094039786</v>
      </c>
      <c r="AP25" s="6">
        <f t="shared" si="152"/>
        <v>4224.7037152410257</v>
      </c>
      <c r="AQ25" s="6">
        <f t="shared" si="152"/>
        <v>4475.0567473599585</v>
      </c>
      <c r="AR25" s="6">
        <f t="shared" si="152"/>
        <v>4720.8649089602986</v>
      </c>
      <c r="AS25" s="6">
        <f t="shared" si="152"/>
        <v>4961.8815765504796</v>
      </c>
      <c r="AT25" s="6">
        <f t="shared" si="152"/>
        <v>5198.0414214795564</v>
      </c>
      <c r="AU25" s="6">
        <f t="shared" si="152"/>
        <v>5429.4130217637767</v>
      </c>
      <c r="AV25" s="6">
        <f t="shared" si="152"/>
        <v>5656.1570249624028</v>
      </c>
      <c r="AW25" s="6">
        <f t="shared" si="152"/>
        <v>5878.4914470909007</v>
      </c>
      <c r="AX25" s="71">
        <f t="shared" si="152"/>
        <v>6096.6644393083006</v>
      </c>
      <c r="AY25" s="6">
        <f t="shared" si="152"/>
        <v>6310.9340375960937</v>
      </c>
      <c r="AZ25" s="6">
        <f t="shared" si="152"/>
        <v>6521.5539643235452</v>
      </c>
      <c r="BA25" s="6">
        <f t="shared" si="152"/>
        <v>6728.7643778611882</v>
      </c>
      <c r="BB25" s="6">
        <f t="shared" si="152"/>
        <v>6932.7864726302923</v>
      </c>
      <c r="BC25" s="6">
        <f t="shared" si="152"/>
        <v>7133.8199399678469</v>
      </c>
      <c r="BD25" s="6">
        <f t="shared" si="152"/>
        <v>7332.042454353792</v>
      </c>
      <c r="BE25" s="6">
        <f t="shared" si="152"/>
        <v>7527.6105139463298</v>
      </c>
      <c r="BF25" s="6">
        <f>BE$25+BF24</f>
        <v>7720.6611183393616</v>
      </c>
      <c r="BG25" s="6">
        <f t="shared" si="152"/>
        <v>7911.3138999872153</v>
      </c>
      <c r="BH25" s="71">
        <f t="shared" si="152"/>
        <v>8099.6734355948174</v>
      </c>
    </row>
    <row r="26" spans="1:62" ht="15.75" thickBot="1" x14ac:dyDescent="0.3">
      <c r="A26" s="13" t="s">
        <v>69</v>
      </c>
      <c r="B26" s="17">
        <f>AX25</f>
        <v>6096.6644393083006</v>
      </c>
      <c r="C26" s="73">
        <f>AX25/$AX$4</f>
        <v>0.15467300861185543</v>
      </c>
      <c r="D26" s="4" t="s">
        <v>9</v>
      </c>
      <c r="E26" s="5">
        <f>SUM(F26:AF26)</f>
        <v>9047610.1986802835</v>
      </c>
      <c r="F26">
        <f>(F3-F25)^2</f>
        <v>3.5420566622770302</v>
      </c>
      <c r="G26">
        <f t="shared" ref="G26:AF26" si="153">(G3-G25)^2</f>
        <v>19.509358408125365</v>
      </c>
      <c r="H26">
        <f t="shared" si="153"/>
        <v>59.474841833680344</v>
      </c>
      <c r="I26">
        <f t="shared" si="153"/>
        <v>142.81222989784857</v>
      </c>
      <c r="J26">
        <f t="shared" si="153"/>
        <v>300.82580235907596</v>
      </c>
      <c r="K26">
        <f t="shared" si="153"/>
        <v>581.10222567989615</v>
      </c>
      <c r="L26">
        <f t="shared" si="153"/>
        <v>1065.1496745270751</v>
      </c>
      <c r="M26">
        <f t="shared" si="153"/>
        <v>1875.1806293297709</v>
      </c>
      <c r="N26">
        <f t="shared" si="153"/>
        <v>3187.7087073133948</v>
      </c>
      <c r="O26">
        <f t="shared" si="153"/>
        <v>5289.4600014747102</v>
      </c>
      <c r="P26">
        <f t="shared" si="153"/>
        <v>8587.9683592067868</v>
      </c>
      <c r="Q26">
        <f t="shared" si="153"/>
        <v>13650.014263475425</v>
      </c>
      <c r="R26">
        <f t="shared" si="153"/>
        <v>21300.224137433241</v>
      </c>
      <c r="S26">
        <f t="shared" si="153"/>
        <v>32851.991711920899</v>
      </c>
      <c r="T26">
        <f t="shared" si="153"/>
        <v>49814.857885481601</v>
      </c>
      <c r="U26">
        <f t="shared" si="153"/>
        <v>74261.020384489879</v>
      </c>
      <c r="V26">
        <f t="shared" si="153"/>
        <v>108115.57276339276</v>
      </c>
      <c r="W26">
        <f t="shared" si="153"/>
        <v>154404.38837439401</v>
      </c>
      <c r="X26">
        <f t="shared" si="153"/>
        <v>214358.00279543948</v>
      </c>
      <c r="Y26">
        <f t="shared" si="153"/>
        <v>301865.55486047844</v>
      </c>
      <c r="Z26">
        <f t="shared" si="153"/>
        <v>415075.725702058</v>
      </c>
      <c r="AA26">
        <f t="shared" si="153"/>
        <v>560692.68020078097</v>
      </c>
      <c r="AB26" s="43">
        <f t="shared" si="153"/>
        <v>764395.16719965567</v>
      </c>
      <c r="AC26" s="44">
        <f t="shared" si="153"/>
        <v>1028898.3673934104</v>
      </c>
      <c r="AD26" s="44">
        <f t="shared" si="153"/>
        <v>1349494.2750517612</v>
      </c>
      <c r="AE26" s="44">
        <f t="shared" si="153"/>
        <v>1732078.3882268092</v>
      </c>
      <c r="AF26" s="45">
        <f t="shared" si="153"/>
        <v>2205241.2338426104</v>
      </c>
    </row>
    <row r="27" spans="1:62" ht="15.75" thickBot="1" x14ac:dyDescent="0.3">
      <c r="A27" s="13" t="s">
        <v>70</v>
      </c>
      <c r="B27" s="66">
        <f>BH25</f>
        <v>8099.6734355948174</v>
      </c>
      <c r="C27" s="75">
        <f>BH25/$BH$4</f>
        <v>0.17855614616872587</v>
      </c>
      <c r="D27" s="4" t="s">
        <v>10</v>
      </c>
      <c r="E27" s="5">
        <f>SUM(F27:AF27)</f>
        <v>10283.575135837082</v>
      </c>
      <c r="F27">
        <f>SQRT(F26)</f>
        <v>1.8820352446957602</v>
      </c>
      <c r="G27">
        <f t="shared" ref="G27:AF27" si="154">SQRT(G26)</f>
        <v>4.4169399371199702</v>
      </c>
      <c r="H27">
        <f t="shared" si="154"/>
        <v>7.7119933761434432</v>
      </c>
      <c r="I27">
        <f t="shared" si="154"/>
        <v>11.950407101762206</v>
      </c>
      <c r="J27">
        <f t="shared" si="154"/>
        <v>17.344330553788346</v>
      </c>
      <c r="K27">
        <f t="shared" si="154"/>
        <v>24.10606201103565</v>
      </c>
      <c r="L27">
        <f t="shared" si="154"/>
        <v>32.636630869730951</v>
      </c>
      <c r="M27">
        <f t="shared" si="154"/>
        <v>43.303355866835204</v>
      </c>
      <c r="N27">
        <f t="shared" si="154"/>
        <v>56.459797265960802</v>
      </c>
      <c r="O27">
        <f t="shared" si="154"/>
        <v>72.728673860278178</v>
      </c>
      <c r="P27">
        <f t="shared" si="154"/>
        <v>92.671291990598618</v>
      </c>
      <c r="Q27">
        <f t="shared" si="154"/>
        <v>116.83327549750295</v>
      </c>
      <c r="R27">
        <f t="shared" si="154"/>
        <v>145.9459630734377</v>
      </c>
      <c r="S27">
        <f t="shared" si="154"/>
        <v>181.25118402901785</v>
      </c>
      <c r="T27">
        <f t="shared" si="154"/>
        <v>223.19242344999438</v>
      </c>
      <c r="U27">
        <f t="shared" si="154"/>
        <v>272.50875285849054</v>
      </c>
      <c r="V27">
        <f t="shared" si="154"/>
        <v>328.80932584613953</v>
      </c>
      <c r="W27">
        <f t="shared" si="154"/>
        <v>392.9432381074829</v>
      </c>
      <c r="X27">
        <f t="shared" si="154"/>
        <v>462.98812381684206</v>
      </c>
      <c r="Y27">
        <f t="shared" si="154"/>
        <v>549.42292895407854</v>
      </c>
      <c r="Z27">
        <f t="shared" si="154"/>
        <v>644.26370819879185</v>
      </c>
      <c r="AA27">
        <f t="shared" si="154"/>
        <v>748.79415075224847</v>
      </c>
      <c r="AB27" s="43">
        <f t="shared" si="154"/>
        <v>874.29695595927569</v>
      </c>
      <c r="AC27" s="44">
        <f t="shared" si="154"/>
        <v>1014.3462758808801</v>
      </c>
      <c r="AD27" s="44">
        <f t="shared" si="154"/>
        <v>1161.6773541098928</v>
      </c>
      <c r="AE27" s="44">
        <f t="shared" si="154"/>
        <v>1316.0844912948444</v>
      </c>
      <c r="AF27" s="45">
        <f t="shared" si="154"/>
        <v>1485.0054659302134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3254.0886699652874</v>
      </c>
      <c r="C34" s="74">
        <f>AN34/$AN$4</f>
        <v>9.7221449802927989E-2</v>
      </c>
      <c r="D34" s="4" t="s">
        <v>8</v>
      </c>
      <c r="F34" s="12">
        <f>$E$3+$C33*(1/(1+EXP(-$A33*(F32-$B33))))</f>
        <v>20.032819844899727</v>
      </c>
      <c r="G34" s="12">
        <f t="shared" ref="G34:BH34" si="156">$E$3+$C33*(1/(1+EXP(-$A33*(G32-$B33))))</f>
        <v>24.530395055779241</v>
      </c>
      <c r="H34" s="12">
        <f t="shared" si="156"/>
        <v>30.056649894996259</v>
      </c>
      <c r="I34" s="12">
        <f t="shared" si="156"/>
        <v>36.84268508777857</v>
      </c>
      <c r="J34" s="12">
        <f t="shared" si="156"/>
        <v>45.169389100011102</v>
      </c>
      <c r="K34" s="12">
        <f t="shared" si="156"/>
        <v>55.377079585931895</v>
      </c>
      <c r="L34" s="12">
        <f t="shared" si="156"/>
        <v>67.876454601147827</v>
      </c>
      <c r="M34" s="12">
        <f t="shared" si="156"/>
        <v>83.160728532249536</v>
      </c>
      <c r="N34" s="12">
        <f t="shared" si="156"/>
        <v>101.81861787217366</v>
      </c>
      <c r="O34" s="12">
        <f t="shared" si="156"/>
        <v>124.54752184217523</v>
      </c>
      <c r="P34" s="12">
        <f t="shared" si="156"/>
        <v>152.16577811037152</v>
      </c>
      <c r="Q34" s="12">
        <f t="shared" si="156"/>
        <v>185.62223257445189</v>
      </c>
      <c r="R34" s="12">
        <f t="shared" si="156"/>
        <v>226.0005281198253</v>
      </c>
      <c r="S34" s="12">
        <f t="shared" si="156"/>
        <v>274.51451377458449</v>
      </c>
      <c r="T34" s="12">
        <f t="shared" si="156"/>
        <v>332.49010332457539</v>
      </c>
      <c r="U34" s="12">
        <f t="shared" si="156"/>
        <v>401.32799966714185</v>
      </c>
      <c r="V34" s="12">
        <f t="shared" si="156"/>
        <v>482.44135730876371</v>
      </c>
      <c r="W34" s="12">
        <f t="shared" si="156"/>
        <v>577.16329669367542</v>
      </c>
      <c r="X34" s="12">
        <f t="shared" si="156"/>
        <v>686.62197708973542</v>
      </c>
      <c r="Y34" s="12">
        <f t="shared" si="156"/>
        <v>811.58638110722086</v>
      </c>
      <c r="Z34" s="12">
        <f t="shared" si="156"/>
        <v>952.29426634080301</v>
      </c>
      <c r="AA34" s="12">
        <f t="shared" si="156"/>
        <v>1108.2839926041022</v>
      </c>
      <c r="AB34" s="52">
        <f t="shared" si="156"/>
        <v>1278.261593950243</v>
      </c>
      <c r="AC34" s="53">
        <f t="shared" si="156"/>
        <v>1460.039409608818</v>
      </c>
      <c r="AD34" s="53">
        <f t="shared" si="156"/>
        <v>1650.5782999204337</v>
      </c>
      <c r="AE34" s="53">
        <f t="shared" si="156"/>
        <v>1846.1494123554996</v>
      </c>
      <c r="AF34" s="54">
        <f t="shared" si="156"/>
        <v>2042.6056279741351</v>
      </c>
      <c r="AG34" s="54">
        <f>$E$3+$C33*(1/(1+EXP(-$A33*(AG32-$B33))))</f>
        <v>2235.7245947771294</v>
      </c>
      <c r="AH34" s="54">
        <f t="shared" si="156"/>
        <v>2421.5650228444265</v>
      </c>
      <c r="AI34" s="54">
        <f t="shared" si="156"/>
        <v>2596.7740303159112</v>
      </c>
      <c r="AJ34" s="54">
        <f t="shared" si="156"/>
        <v>2758.7974624846615</v>
      </c>
      <c r="AK34" s="54">
        <f t="shared" si="156"/>
        <v>2905.9712749077289</v>
      </c>
      <c r="AL34" s="54">
        <f t="shared" si="156"/>
        <v>3037.5000629938336</v>
      </c>
      <c r="AM34" s="54">
        <f t="shared" si="156"/>
        <v>3153.3495163785037</v>
      </c>
      <c r="AN34" s="69">
        <f t="shared" si="156"/>
        <v>3254.0886699652874</v>
      </c>
      <c r="AO34" s="54">
        <f t="shared" si="156"/>
        <v>3340.7162249599132</v>
      </c>
      <c r="AP34" s="54">
        <f t="shared" si="156"/>
        <v>3414.4969511615172</v>
      </c>
      <c r="AQ34" s="54">
        <f t="shared" si="156"/>
        <v>3476.823764218565</v>
      </c>
      <c r="AR34" s="54">
        <f t="shared" si="156"/>
        <v>3529.1117612733124</v>
      </c>
      <c r="AS34" s="54">
        <f t="shared" si="156"/>
        <v>3572.7238384367993</v>
      </c>
      <c r="AT34" s="54">
        <f t="shared" si="156"/>
        <v>3608.9236844551219</v>
      </c>
      <c r="AU34" s="54">
        <f t="shared" si="156"/>
        <v>3638.8503873392929</v>
      </c>
      <c r="AV34" s="54">
        <f t="shared" si="156"/>
        <v>3663.5088271705235</v>
      </c>
      <c r="AW34" s="54">
        <f t="shared" si="156"/>
        <v>3683.7707657392398</v>
      </c>
      <c r="AX34" s="69">
        <f t="shared" si="156"/>
        <v>3700.3825866108532</v>
      </c>
      <c r="AY34" s="54">
        <f t="shared" si="156"/>
        <v>3713.9766896794986</v>
      </c>
      <c r="AZ34" s="54">
        <f t="shared" si="156"/>
        <v>3725.0844551426676</v>
      </c>
      <c r="BA34" s="54">
        <f t="shared" si="156"/>
        <v>3734.1494130111455</v>
      </c>
      <c r="BB34" s="54">
        <f t="shared" si="156"/>
        <v>3741.5397891616276</v>
      </c>
      <c r="BC34" s="54">
        <f t="shared" si="156"/>
        <v>3747.5599750648385</v>
      </c>
      <c r="BD34" s="54">
        <f t="shared" si="156"/>
        <v>3752.4607200772361</v>
      </c>
      <c r="BE34" s="54">
        <f t="shared" si="156"/>
        <v>3756.4480050930315</v>
      </c>
      <c r="BF34" s="54">
        <f t="shared" si="156"/>
        <v>3759.6906515116066</v>
      </c>
      <c r="BG34" s="54">
        <f t="shared" si="156"/>
        <v>3762.3267708149124</v>
      </c>
      <c r="BH34" s="69">
        <f t="shared" si="156"/>
        <v>3764.4691829139151</v>
      </c>
    </row>
    <row r="35" spans="1:60" ht="15.75" thickBot="1" x14ac:dyDescent="0.3">
      <c r="A35" s="13" t="s">
        <v>69</v>
      </c>
      <c r="B35" s="17">
        <f>AX34</f>
        <v>3700.3825866108532</v>
      </c>
      <c r="C35" s="73">
        <f>AX34/$AX$4</f>
        <v>9.3879089686450978E-2</v>
      </c>
      <c r="D35" s="4" t="s">
        <v>9</v>
      </c>
      <c r="E35" s="5">
        <f>SUM(F35:AF35)</f>
        <v>15335774.082537465</v>
      </c>
      <c r="F35" s="3">
        <f>(F34-F$3)^2</f>
        <v>379.45418854596062</v>
      </c>
      <c r="G35" s="3">
        <f t="shared" ref="G35:AF35" si="157">(G34-G$3)^2</f>
        <v>575.26832659447598</v>
      </c>
      <c r="H35" s="3">
        <f t="shared" si="157"/>
        <v>871.12845343228469</v>
      </c>
      <c r="I35" s="3">
        <f t="shared" si="157"/>
        <v>1317.9862145006587</v>
      </c>
      <c r="J35" s="3">
        <f t="shared" si="157"/>
        <v>1991.6097748770781</v>
      </c>
      <c r="K35" s="3">
        <f t="shared" si="157"/>
        <v>3000.3170118477524</v>
      </c>
      <c r="L35" s="3">
        <f t="shared" si="157"/>
        <v>4521.7716962786544</v>
      </c>
      <c r="M35" s="3">
        <f t="shared" si="157"/>
        <v>6809.4323540361802</v>
      </c>
      <c r="N35" s="3">
        <f t="shared" si="157"/>
        <v>10220.64835202408</v>
      </c>
      <c r="O35" s="3">
        <f t="shared" si="157"/>
        <v>15319.661760837887</v>
      </c>
      <c r="P35" s="3">
        <f t="shared" si="157"/>
        <v>22894.820800978508</v>
      </c>
      <c r="Q35" s="3">
        <f t="shared" si="157"/>
        <v>34037.232412858932</v>
      </c>
      <c r="R35" s="3">
        <f t="shared" si="157"/>
        <v>50316.530829799136</v>
      </c>
      <c r="S35" s="3">
        <f t="shared" si="157"/>
        <v>74148.680577452935</v>
      </c>
      <c r="T35" s="3">
        <f t="shared" si="157"/>
        <v>108366.39276158913</v>
      </c>
      <c r="U35" s="3">
        <f t="shared" si="157"/>
        <v>156797.29382491007</v>
      </c>
      <c r="V35" s="3">
        <f t="shared" si="157"/>
        <v>223213.28904290911</v>
      </c>
      <c r="W35" s="3">
        <f t="shared" si="157"/>
        <v>313061.07640684501</v>
      </c>
      <c r="X35" s="3">
        <f t="shared" si="157"/>
        <v>429109.64912217826</v>
      </c>
      <c r="Y35" s="3">
        <f t="shared" si="157"/>
        <v>591457.85100331553</v>
      </c>
      <c r="Z35" s="3">
        <f t="shared" si="157"/>
        <v>796715.95479143562</v>
      </c>
      <c r="AA35" s="3">
        <f t="shared" si="157"/>
        <v>1051580.870637394</v>
      </c>
      <c r="AB35" s="46">
        <f t="shared" si="157"/>
        <v>1385199.1409733319</v>
      </c>
      <c r="AC35" s="47">
        <f t="shared" si="157"/>
        <v>1790301.6796517221</v>
      </c>
      <c r="AD35" s="47">
        <f t="shared" si="157"/>
        <v>2245265.0758663821</v>
      </c>
      <c r="AE35" s="47">
        <f t="shared" si="157"/>
        <v>2738048.7952480433</v>
      </c>
      <c r="AF35" s="48">
        <f t="shared" si="157"/>
        <v>3280252.4704533443</v>
      </c>
    </row>
    <row r="36" spans="1:60" ht="15.75" thickBot="1" x14ac:dyDescent="0.3">
      <c r="A36" s="13" t="s">
        <v>70</v>
      </c>
      <c r="B36" s="66">
        <f>BH34</f>
        <v>3764.4691829139151</v>
      </c>
      <c r="C36" s="75">
        <f>BH34/$BH$4</f>
        <v>8.2987186460892023E-2</v>
      </c>
      <c r="D36" s="4" t="s">
        <v>10</v>
      </c>
      <c r="E36" s="5">
        <f>SUM(F36:AF36)</f>
        <v>13994.299627422512</v>
      </c>
      <c r="F36">
        <f>SQRT(F35)</f>
        <v>19.479583890472625</v>
      </c>
      <c r="G36">
        <f t="shared" ref="G36:AF36" si="158">SQRT(G35)</f>
        <v>23.984751960244992</v>
      </c>
      <c r="H36">
        <f t="shared" si="158"/>
        <v>29.51488528577207</v>
      </c>
      <c r="I36">
        <f t="shared" si="158"/>
        <v>36.304079860267201</v>
      </c>
      <c r="J36">
        <f t="shared" si="158"/>
        <v>44.62745539325627</v>
      </c>
      <c r="K36">
        <f t="shared" si="158"/>
        <v>54.775149583070537</v>
      </c>
      <c r="L36">
        <f t="shared" si="158"/>
        <v>67.244120161384032</v>
      </c>
      <c r="M36">
        <f t="shared" si="158"/>
        <v>82.519284740211972</v>
      </c>
      <c r="N36">
        <f t="shared" si="158"/>
        <v>101.09722227650016</v>
      </c>
      <c r="O36">
        <f t="shared" si="158"/>
        <v>123.77262120856085</v>
      </c>
      <c r="P36">
        <f t="shared" si="158"/>
        <v>151.31034598129273</v>
      </c>
      <c r="Q36">
        <f t="shared" si="158"/>
        <v>184.49182207582788</v>
      </c>
      <c r="R36">
        <f t="shared" si="158"/>
        <v>224.31346555612558</v>
      </c>
      <c r="S36">
        <f t="shared" si="158"/>
        <v>272.30255338034004</v>
      </c>
      <c r="T36">
        <f t="shared" si="158"/>
        <v>329.19051134804772</v>
      </c>
      <c r="U36">
        <f t="shared" si="158"/>
        <v>395.97638038765655</v>
      </c>
      <c r="V36">
        <f t="shared" si="158"/>
        <v>472.45453648251606</v>
      </c>
      <c r="W36">
        <f t="shared" si="158"/>
        <v>559.51861131408759</v>
      </c>
      <c r="X36">
        <f t="shared" si="158"/>
        <v>655.06461446347282</v>
      </c>
      <c r="Y36">
        <f t="shared" si="158"/>
        <v>769.06296946564498</v>
      </c>
      <c r="Z36">
        <f t="shared" si="158"/>
        <v>892.58946598726766</v>
      </c>
      <c r="AA36">
        <f t="shared" si="158"/>
        <v>1025.4661723515769</v>
      </c>
      <c r="AB36" s="43">
        <f t="shared" si="158"/>
        <v>1176.9448334451924</v>
      </c>
      <c r="AC36" s="44">
        <f t="shared" si="158"/>
        <v>1338.0215542552826</v>
      </c>
      <c r="AD36" s="44">
        <f t="shared" si="158"/>
        <v>1498.4208607285145</v>
      </c>
      <c r="AE36" s="44">
        <f t="shared" si="158"/>
        <v>1654.705047810045</v>
      </c>
      <c r="AF36" s="45">
        <f t="shared" si="158"/>
        <v>1811.1467280298812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118.06741320601577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-5538.5763384651955</v>
      </c>
    </row>
    <row r="44" spans="1:60" ht="15.75" thickBot="1" x14ac:dyDescent="0.3">
      <c r="A44" s="13" t="s">
        <v>68</v>
      </c>
      <c r="B44" s="65">
        <f>AN44</f>
        <v>3531.4842032150254</v>
      </c>
      <c r="C44" s="74">
        <f>AN44/$AN$4</f>
        <v>0.10550911453693276</v>
      </c>
      <c r="D44" s="4" t="s">
        <v>8</v>
      </c>
      <c r="F44" s="12">
        <f>$E$3+$C43*E4*(1/(1+EXP(-$A43*(F42-$B43))))</f>
        <v>16.740939255008275</v>
      </c>
      <c r="G44" s="12">
        <f>$E$3+$C43*F4*(1/(1+EXP(-$A43*(G42-$B43))))</f>
        <v>20.988498125473061</v>
      </c>
      <c r="H44" s="12">
        <f t="shared" ref="H44:AF44" si="188">$E$3+$C43*G4*(1/(1+EXP(-$A43*(H42-$B43))))</f>
        <v>26.285261362716177</v>
      </c>
      <c r="I44" s="12">
        <f t="shared" si="188"/>
        <v>32.876080891936169</v>
      </c>
      <c r="J44" s="12">
        <f t="shared" si="188"/>
        <v>41.058538400507871</v>
      </c>
      <c r="K44" s="12">
        <f>$E$3+$C43*J4*(1/(1+EXP(-$A43*(K42-$B43))))</f>
        <v>51.19257272346271</v>
      </c>
      <c r="L44" s="12">
        <f t="shared" si="188"/>
        <v>63.711089842607201</v>
      </c>
      <c r="M44" s="12">
        <f t="shared" si="188"/>
        <v>79.131261493927141</v>
      </c>
      <c r="N44" s="12">
        <f t="shared" si="188"/>
        <v>98.065968261322837</v>
      </c>
      <c r="O44" s="12">
        <f t="shared" si="188"/>
        <v>121.23449558250203</v>
      </c>
      <c r="P44" s="12">
        <f t="shared" si="188"/>
        <v>149.47113375319717</v>
      </c>
      <c r="Q44" s="12">
        <f t="shared" si="188"/>
        <v>183.72976865877945</v>
      </c>
      <c r="R44" s="12">
        <f t="shared" si="188"/>
        <v>225.08191181692391</v>
      </c>
      <c r="S44" s="12">
        <f t="shared" si="188"/>
        <v>274.704990196268</v>
      </c>
      <c r="T44" s="12">
        <f t="shared" si="188"/>
        <v>333.85725510436708</v>
      </c>
      <c r="U44" s="12">
        <f t="shared" si="188"/>
        <v>403.83562155861443</v>
      </c>
      <c r="V44" s="12">
        <f t="shared" si="188"/>
        <v>485.91344453813434</v>
      </c>
      <c r="W44" s="12">
        <f t="shared" si="188"/>
        <v>581.25703665916524</v>
      </c>
      <c r="X44" s="12">
        <f t="shared" si="188"/>
        <v>690.82290146908667</v>
      </c>
      <c r="Y44" s="12">
        <f t="shared" si="188"/>
        <v>815.24217610513449</v>
      </c>
      <c r="Z44" s="12">
        <f t="shared" si="188"/>
        <v>954.70410410050715</v>
      </c>
      <c r="AA44" s="12">
        <f t="shared" si="188"/>
        <v>1108.8552807290171</v>
      </c>
      <c r="AB44" s="52">
        <f t="shared" si="188"/>
        <v>1276.7341483323744</v>
      </c>
      <c r="AC44" s="53">
        <f t="shared" si="188"/>
        <v>1456.7589126672899</v>
      </c>
      <c r="AD44" s="53">
        <f t="shared" si="188"/>
        <v>1646.780620310125</v>
      </c>
      <c r="AE44" s="53">
        <f t="shared" si="188"/>
        <v>1844.2021303890069</v>
      </c>
      <c r="AF44" s="54">
        <f t="shared" si="188"/>
        <v>2046.1506354857506</v>
      </c>
      <c r="AG44" s="54">
        <f t="shared" ref="AG44" si="189">$E$3+$C43*AF4*(1/(1+EXP(-$A43*(AG42-$B43))))</f>
        <v>2249.6800559233184</v>
      </c>
      <c r="AH44" s="54">
        <f t="shared" ref="AH44" si="190">$E$3+$C43*AG4*(1/(1+EXP(-$A43*(AH42-$B43))))</f>
        <v>2501.7034728122567</v>
      </c>
      <c r="AI44" s="54">
        <f t="shared" ref="AI44" si="191">$E$3+$C43*AH4*(1/(1+EXP(-$A43*(AI42-$B43))))</f>
        <v>2650.5187660573129</v>
      </c>
      <c r="AJ44" s="54">
        <f t="shared" ref="AJ44" si="192">$E$3+$C43*AI4*(1/(1+EXP(-$A43*(AJ42-$B43))))</f>
        <v>2843.2323588989439</v>
      </c>
      <c r="AK44" s="54">
        <f t="shared" ref="AK44" si="193">$E$3+$C43*AJ4*(1/(1+EXP(-$A43*(AK42-$B43))))</f>
        <v>3028.5293176629789</v>
      </c>
      <c r="AL44" s="54">
        <f t="shared" ref="AL44" si="194">$E$3+$C43*AK4*(1/(1+EXP(-$A43*(AL42-$B43))))</f>
        <v>3205.3343052364289</v>
      </c>
      <c r="AM44" s="54">
        <f t="shared" ref="AM44" si="195">$E$3+$C43*AL4*(1/(1+EXP(-$A43*(AM42-$B43))))</f>
        <v>3373.0483001260482</v>
      </c>
      <c r="AN44" s="69">
        <f t="shared" ref="AN44" si="196">$E$3+$C43*AM4*(1/(1+EXP(-$A43*(AN42-$B43))))</f>
        <v>3531.4842032150254</v>
      </c>
      <c r="AO44" s="54">
        <f t="shared" ref="AO44" si="197">$E$3+$C43*AN4*(1/(1+EXP(-$A43*(AO42-$B43))))</f>
        <v>3680.7864999121239</v>
      </c>
      <c r="AP44" s="54">
        <f t="shared" ref="AP44" si="198">$E$3+$C43*AO4*(1/(1+EXP(-$A43*(AP42-$B43))))</f>
        <v>3821.3475706769059</v>
      </c>
      <c r="AQ44" s="54">
        <f t="shared" ref="AQ44" si="199">$E$3+$C43*AP4*(1/(1+EXP(-$A43*(AQ42-$B43))))</f>
        <v>3953.7296309315275</v>
      </c>
      <c r="AR44" s="54">
        <f t="shared" ref="AR44" si="200">$E$3+$C43*AQ4*(1/(1+EXP(-$A43*(AR42-$B43))))</f>
        <v>4078.5975846572692</v>
      </c>
      <c r="AS44" s="54">
        <f t="shared" ref="AS44" si="201">$E$3+$C43*AR4*(1/(1+EXP(-$A43*(AS42-$B43))))</f>
        <v>4196.664997863285</v>
      </c>
      <c r="AT44" s="54">
        <f t="shared" ref="AT44" si="202">$E$3+$C43*AS4*(1/(1+EXP(-$A43*(AT42-$B43))))</f>
        <v>4308.6532096872925</v>
      </c>
      <c r="AU44" s="54">
        <f t="shared" ref="AU44" si="203">$E$3+$C43*AT4*(1/(1+EXP(-$A43*(AU42-$B43))))</f>
        <v>4415.2622758062107</v>
      </c>
      <c r="AV44" s="54">
        <f t="shared" ref="AV44" si="204">$E$3+$C43*AU4*(1/(1+EXP(-$A43*(AV42-$B43))))</f>
        <v>4517.1518078452964</v>
      </c>
      <c r="AW44" s="54">
        <f t="shared" ref="AW44" si="205">$E$3+$C43*AV4*(1/(1+EXP(-$A43*(AW42-$B43))))</f>
        <v>4614.9296202647593</v>
      </c>
      <c r="AX44" s="69">
        <f t="shared" ref="AX44" si="206">$E$3+$C43*AW4*(1/(1+EXP(-$A43*(AX42-$B43))))</f>
        <v>4709.1462312712965</v>
      </c>
      <c r="AY44" s="54">
        <f t="shared" ref="AY44" si="207">$E$3+$C43*AX4*(1/(1+EXP(-$A43*(AY42-$B43))))</f>
        <v>4800.2935415800348</v>
      </c>
      <c r="AZ44" s="54">
        <f t="shared" ref="AZ44" si="208">$E$3+$C43*AY4*(1/(1+EXP(-$A43*(AZ42-$B43))))</f>
        <v>4888.8063376984392</v>
      </c>
      <c r="BA44" s="54">
        <f t="shared" ref="BA44" si="209">$E$3+$C43*AZ4*(1/(1+EXP(-$A43*(BA42-$B43))))</f>
        <v>4975.0655780650359</v>
      </c>
      <c r="BB44" s="54">
        <f t="shared" ref="BB44" si="210">$E$3+$C43*BA4*(1/(1+EXP(-$A43*(BB42-$B43))))</f>
        <v>5059.4026926448569</v>
      </c>
      <c r="BC44" s="54">
        <f t="shared" ref="BC44" si="211">$E$3+$C43*BB4*(1/(1+EXP(-$A43*(BC42-$B43))))</f>
        <v>5142.1043495228105</v>
      </c>
      <c r="BD44" s="54">
        <f t="shared" ref="BD44" si="212">$E$3+$C43*BC4*(1/(1+EXP(-$A43*(BD42-$B43))))</f>
        <v>5223.4173161576136</v>
      </c>
      <c r="BE44" s="54">
        <f t="shared" ref="BE44" si="213">$E$3+$C43*BD4*(1/(1+EXP(-$A43*(BE42-$B43))))</f>
        <v>5303.5531739137732</v>
      </c>
      <c r="BF44" s="54">
        <f t="shared" ref="BF44" si="214">$E$3+$C43*BE4*(1/(1+EXP(-$A43*(BF42-$B43))))</f>
        <v>5382.6927398024827</v>
      </c>
      <c r="BG44" s="54">
        <f t="shared" ref="BG44" si="215">$E$3+$C43*BF4*(1/(1+EXP(-$A43*(BG42-$B43))))</f>
        <v>5460.990116604381</v>
      </c>
      <c r="BH44" s="69">
        <f t="shared" ref="BH44" si="216">$E$3+$C43*BG4*(1/(1+EXP(-$A43*(BH42-$B43))))</f>
        <v>5538.5763384651955</v>
      </c>
    </row>
    <row r="45" spans="1:60" ht="15.75" thickBot="1" x14ac:dyDescent="0.3">
      <c r="A45" s="13" t="s">
        <v>69</v>
      </c>
      <c r="B45" s="17">
        <f>AX44</f>
        <v>4709.1462312712965</v>
      </c>
      <c r="C45" s="73">
        <f>AX44/$AX$4</f>
        <v>0.11947152788788719</v>
      </c>
      <c r="D45" s="4" t="s">
        <v>9</v>
      </c>
      <c r="E45" s="77">
        <f>SUM(F45:AF45)</f>
        <v>15339779.696332777</v>
      </c>
      <c r="F45" s="3">
        <f>(F44-F$3)^2</f>
        <v>262.04173814764658</v>
      </c>
      <c r="G45" s="3">
        <f t="shared" ref="G45:AF45" si="217">(G44-G$3)^2</f>
        <v>417.91032177509459</v>
      </c>
      <c r="H45" s="3">
        <f t="shared" si="217"/>
        <v>662.72762509705262</v>
      </c>
      <c r="I45" s="3">
        <f t="shared" si="217"/>
        <v>1045.7123323472663</v>
      </c>
      <c r="J45" s="3">
        <f t="shared" si="217"/>
        <v>1641.5952559098507</v>
      </c>
      <c r="K45" s="3">
        <f t="shared" si="217"/>
        <v>2559.4131308835344</v>
      </c>
      <c r="L45" s="3">
        <f t="shared" si="217"/>
        <v>3978.9293831717464</v>
      </c>
      <c r="M45" s="3">
        <f t="shared" si="217"/>
        <v>6160.6514828758582</v>
      </c>
      <c r="N45" s="3">
        <f t="shared" si="217"/>
        <v>9475.9658274578851</v>
      </c>
      <c r="O45" s="3">
        <f t="shared" si="217"/>
        <v>14510.514015250081</v>
      </c>
      <c r="P45" s="3">
        <f t="shared" si="217"/>
        <v>22086.62676922898</v>
      </c>
      <c r="Q45" s="3">
        <f t="shared" si="217"/>
        <v>33342.525600500725</v>
      </c>
      <c r="R45" s="3">
        <f t="shared" si="217"/>
        <v>49905.258672870754</v>
      </c>
      <c r="S45" s="3">
        <f t="shared" si="217"/>
        <v>74252.451290686498</v>
      </c>
      <c r="T45" s="3">
        <f t="shared" si="217"/>
        <v>109268.36865253816</v>
      </c>
      <c r="U45" s="3">
        <f t="shared" si="217"/>
        <v>158789.50007239298</v>
      </c>
      <c r="V45" s="3">
        <f t="shared" si="217"/>
        <v>226506.1511577958</v>
      </c>
      <c r="W45" s="3">
        <f t="shared" si="217"/>
        <v>317658.88251489378</v>
      </c>
      <c r="X45" s="3">
        <f t="shared" si="217"/>
        <v>434631.05070571916</v>
      </c>
      <c r="Y45" s="3">
        <f t="shared" si="217"/>
        <v>597094.28895408858</v>
      </c>
      <c r="Z45" s="3">
        <f t="shared" si="217"/>
        <v>801023.75370756432</v>
      </c>
      <c r="AA45" s="3">
        <f t="shared" si="217"/>
        <v>1052752.8703010485</v>
      </c>
      <c r="AB45" s="46">
        <f t="shared" si="217"/>
        <v>1381606.0356068094</v>
      </c>
      <c r="AC45" s="47">
        <f t="shared" si="217"/>
        <v>1781533.6900790392</v>
      </c>
      <c r="AD45" s="47">
        <f t="shared" si="217"/>
        <v>2233898.4535359051</v>
      </c>
      <c r="AE45" s="47">
        <f t="shared" si="217"/>
        <v>2731608.2325561703</v>
      </c>
      <c r="AF45" s="48">
        <f t="shared" si="217"/>
        <v>3293106.0950426091</v>
      </c>
    </row>
    <row r="46" spans="1:60" ht="15.75" thickBot="1" x14ac:dyDescent="0.3">
      <c r="A46" s="13" t="s">
        <v>70</v>
      </c>
      <c r="B46" s="66">
        <f>BH44</f>
        <v>5538.5763384651955</v>
      </c>
      <c r="C46" s="75">
        <f>BH44/$BH$4</f>
        <v>0.12209712578183869</v>
      </c>
      <c r="D46" s="4" t="s">
        <v>10</v>
      </c>
      <c r="E46" s="5">
        <f>SUM(F46:AF46)</f>
        <v>13966.127293294197</v>
      </c>
      <c r="F46">
        <f>SQRT(F45)</f>
        <v>16.187703300581173</v>
      </c>
      <c r="G46">
        <f t="shared" ref="G46:AF46" si="218">SQRT(G45)</f>
        <v>20.442855029938812</v>
      </c>
      <c r="H46">
        <f t="shared" si="218"/>
        <v>25.743496753491989</v>
      </c>
      <c r="I46">
        <f t="shared" si="218"/>
        <v>32.337475664424801</v>
      </c>
      <c r="J46">
        <f t="shared" si="218"/>
        <v>40.516604693753038</v>
      </c>
      <c r="K46">
        <f t="shared" si="218"/>
        <v>50.590642720601352</v>
      </c>
      <c r="L46">
        <f t="shared" si="218"/>
        <v>63.078755402843406</v>
      </c>
      <c r="M46">
        <f t="shared" si="218"/>
        <v>78.489817701889578</v>
      </c>
      <c r="N46">
        <f t="shared" si="218"/>
        <v>97.344572665649338</v>
      </c>
      <c r="O46">
        <f t="shared" si="218"/>
        <v>120.45959494888766</v>
      </c>
      <c r="P46">
        <f t="shared" si="218"/>
        <v>148.61570162411837</v>
      </c>
      <c r="Q46">
        <f t="shared" si="218"/>
        <v>182.59935816015545</v>
      </c>
      <c r="R46">
        <f t="shared" si="218"/>
        <v>223.39484925322418</v>
      </c>
      <c r="S46">
        <f t="shared" si="218"/>
        <v>272.49302980202356</v>
      </c>
      <c r="T46">
        <f t="shared" si="218"/>
        <v>330.55766312783942</v>
      </c>
      <c r="U46">
        <f t="shared" si="218"/>
        <v>398.48400227912913</v>
      </c>
      <c r="V46">
        <f t="shared" si="218"/>
        <v>475.92662371188669</v>
      </c>
      <c r="W46">
        <f t="shared" si="218"/>
        <v>563.61235127957741</v>
      </c>
      <c r="X46">
        <f t="shared" si="218"/>
        <v>659.26553884282407</v>
      </c>
      <c r="Y46">
        <f t="shared" si="218"/>
        <v>772.71876446355861</v>
      </c>
      <c r="Z46">
        <f t="shared" si="218"/>
        <v>894.9993037469718</v>
      </c>
      <c r="AA46">
        <f t="shared" si="218"/>
        <v>1026.0374604764918</v>
      </c>
      <c r="AB46" s="43">
        <f t="shared" si="218"/>
        <v>1175.4173878273239</v>
      </c>
      <c r="AC46" s="44">
        <f t="shared" si="218"/>
        <v>1334.7410573137545</v>
      </c>
      <c r="AD46" s="44">
        <f t="shared" si="218"/>
        <v>1494.6231811182058</v>
      </c>
      <c r="AE46" s="44">
        <f t="shared" si="218"/>
        <v>1652.7577658435523</v>
      </c>
      <c r="AF46" s="45">
        <f t="shared" si="218"/>
        <v>1814.6917355414967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211.77584755061025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-7482.8244483946019</v>
      </c>
    </row>
    <row r="54" spans="1:60" ht="15.75" thickBot="1" x14ac:dyDescent="0.3">
      <c r="A54" s="13" t="s">
        <v>68</v>
      </c>
      <c r="B54" s="65">
        <f>AN54</f>
        <v>3808.0432975872291</v>
      </c>
      <c r="C54" s="74">
        <f>AN54/$AN$4</f>
        <v>0.11377178923268322</v>
      </c>
      <c r="D54" s="4" t="s">
        <v>8</v>
      </c>
      <c r="F54" s="12">
        <f>$E$3+($C53/($C53+E5))*E4*(1/(1+EXP(-$A53*(F52-$B53))))</f>
        <v>13.576267639002522</v>
      </c>
      <c r="G54" s="12">
        <f t="shared" ref="G54:AF54" si="248">$E$3+($C53/($C53+F5))*F4*(1/(1+EXP(-$A53*(G52-$B53))))</f>
        <v>17.413026058985963</v>
      </c>
      <c r="H54" s="12">
        <f t="shared" si="248"/>
        <v>22.299605593891521</v>
      </c>
      <c r="I54" s="12">
        <f t="shared" si="248"/>
        <v>28.499903247722504</v>
      </c>
      <c r="J54" s="12">
        <f t="shared" si="248"/>
        <v>36.336072016732778</v>
      </c>
      <c r="K54" s="12">
        <f t="shared" si="248"/>
        <v>46.19829927177944</v>
      </c>
      <c r="L54" s="12">
        <f t="shared" si="248"/>
        <v>58.554961744368029</v>
      </c>
      <c r="M54" s="12">
        <f t="shared" si="248"/>
        <v>73.962561145581944</v>
      </c>
      <c r="N54" s="12">
        <f t="shared" si="248"/>
        <v>93.074553992011232</v>
      </c>
      <c r="O54" s="12">
        <f t="shared" si="248"/>
        <v>116.64784927545919</v>
      </c>
      <c r="P54" s="12">
        <f t="shared" si="248"/>
        <v>145.54538672768481</v>
      </c>
      <c r="Q54" s="12">
        <f t="shared" si="248"/>
        <v>180.73288125641838</v>
      </c>
      <c r="R54" s="12">
        <f t="shared" si="248"/>
        <v>223.26761212793542</v>
      </c>
      <c r="S54" s="12">
        <f t="shared" si="248"/>
        <v>274.2771663778143</v>
      </c>
      <c r="T54" s="12">
        <f t="shared" si="248"/>
        <v>334.92645119027867</v>
      </c>
      <c r="U54" s="12">
        <f t="shared" si="248"/>
        <v>406.37219450656056</v>
      </c>
      <c r="V54" s="12">
        <f t="shared" si="248"/>
        <v>489.70562041302071</v>
      </c>
      <c r="W54" s="12">
        <f t="shared" si="248"/>
        <v>585.88595549003026</v>
      </c>
      <c r="X54" s="12">
        <f t="shared" si="248"/>
        <v>695.66965485245123</v>
      </c>
      <c r="Y54" s="12">
        <f t="shared" si="248"/>
        <v>819.54229860284545</v>
      </c>
      <c r="Z54" s="12">
        <f t="shared" si="248"/>
        <v>957.66143216131502</v>
      </c>
      <c r="AA54" s="12">
        <f t="shared" si="248"/>
        <v>1109.8186504047883</v>
      </c>
      <c r="AB54" s="52">
        <f t="shared" si="248"/>
        <v>1275.4276168801243</v>
      </c>
      <c r="AC54" s="53">
        <f t="shared" si="248"/>
        <v>1453.5415339686699</v>
      </c>
      <c r="AD54" s="53">
        <f t="shared" si="248"/>
        <v>1642.8993858389772</v>
      </c>
      <c r="AE54" s="53">
        <f t="shared" si="248"/>
        <v>1841.9959796090577</v>
      </c>
      <c r="AF54" s="54">
        <f t="shared" si="248"/>
        <v>2049.1674179305282</v>
      </c>
      <c r="AG54" s="54">
        <f t="shared" ref="AG54" si="249">$E$3+($C53/($C53+AF5))*AF4*(1/(1+EXP(-$A53*(AG52-$B53))))</f>
        <v>2262.6819099670847</v>
      </c>
      <c r="AH54" s="54">
        <f t="shared" ref="AH54" si="250">$E$3+($C53/($C53+AG5))*AG4*(1/(1+EXP(-$A53*(AH52-$B53))))</f>
        <v>2531.1411206351081</v>
      </c>
      <c r="AI54" s="54">
        <f t="shared" ref="AI54" si="251">$E$3+($C53/($C53+AH5))*AH4*(1/(1+EXP(-$A53*(AI52-$B53))))</f>
        <v>2701.9785045436115</v>
      </c>
      <c r="AJ54" s="54">
        <f t="shared" ref="AJ54" si="252">$E$3+($C53/($C53+AI5))*AI4*(1/(1+EXP(-$A53*(AJ52-$B53))))</f>
        <v>2924.6662259406394</v>
      </c>
      <c r="AK54" s="54">
        <f t="shared" ref="AK54" si="253">$E$3+($C53/($C53+AJ5))*AJ4*(1/(1+EXP(-$A53*(AK52-$B53))))</f>
        <v>3147.6009352805017</v>
      </c>
      <c r="AL54" s="54">
        <f t="shared" ref="AL54" si="254">$E$3+($C53/($C53+AK5))*AK4*(1/(1+EXP(-$A53*(AL52-$B53))))</f>
        <v>3369.6970241717336</v>
      </c>
      <c r="AM54" s="54">
        <f t="shared" ref="AM54" si="255">$E$3+($C53/($C53+AL5))*AL4*(1/(1+EXP(-$A53*(AM52-$B53))))</f>
        <v>3590.0734268197521</v>
      </c>
      <c r="AN54" s="69">
        <f t="shared" ref="AN54" si="256">$E$3+($C53/($C53+AM5))*AM4*(1/(1+EXP(-$A53*(AN52-$B53))))</f>
        <v>3808.0432975872291</v>
      </c>
      <c r="AO54" s="54">
        <f t="shared" ref="AO54" si="257">$E$3+($C53/($C53+AN5))*AN4*(1/(1+EXP(-$A53*(AO52-$B53))))</f>
        <v>4023.0954688640409</v>
      </c>
      <c r="AP54" s="54">
        <f t="shared" ref="AP54" si="258">$E$3+($C53/($C53+AO5))*AO4*(1/(1+EXP(-$A53*(AP52-$B53))))</f>
        <v>4234.8713164146511</v>
      </c>
      <c r="AQ54" s="54">
        <f t="shared" ref="AQ54" si="259">$E$3+($C53/($C53+AP5))*AP4*(1/(1+EXP(-$A53*(AQ52-$B53))))</f>
        <v>4443.1399812914069</v>
      </c>
      <c r="AR54" s="54">
        <f t="shared" ref="AR54" si="260">$E$3+($C53/($C53+AQ5))*AQ4*(1/(1+EXP(-$A53*(AR52-$B53))))</f>
        <v>4647.7741109578146</v>
      </c>
      <c r="AS54" s="54">
        <f t="shared" ref="AS54" si="261">$E$3+($C53/($C53+AR5))*AR4*(1/(1+EXP(-$A53*(AS52-$B53))))</f>
        <v>4848.7275346036795</v>
      </c>
      <c r="AT54" s="54">
        <f t="shared" ref="AT54" si="262">$E$3+($C53/($C53+AS5))*AS4*(1/(1+EXP(-$A53*(AT52-$B53))))</f>
        <v>5046.0156604087269</v>
      </c>
      <c r="AU54" s="54">
        <f t="shared" ref="AU54" si="263">$E$3+($C53/($C53+AT5))*AT4*(1/(1+EXP(-$A53*(AU52-$B53))))</f>
        <v>5239.6989056889224</v>
      </c>
      <c r="AV54" s="54">
        <f t="shared" ref="AV54" si="264">$E$3+($C53/($C53+AU5))*AU4*(1/(1+EXP(-$A53*(AV52-$B53))))</f>
        <v>5429.8691405106556</v>
      </c>
      <c r="AW54" s="54">
        <f t="shared" ref="AW54" si="265">$E$3+($C53/($C53+AV5))*AV4*(1/(1+EXP(-$A53*(AW52-$B53))))</f>
        <v>5616.6389195128013</v>
      </c>
      <c r="AX54" s="69">
        <f t="shared" ref="AX54" si="266">$E$3+($C53/($C53+AW5))*AW4*(1/(1+EXP(-$A53*(AX52-$B53))))</f>
        <v>5800.1331668948669</v>
      </c>
      <c r="AY54" s="54">
        <f t="shared" ref="AY54" si="267">$E$3+($C53/($C53+AX5))*AX4*(1/(1+EXP(-$A53*(AY52-$B53))))</f>
        <v>5980.4829379842558</v>
      </c>
      <c r="AZ54" s="54">
        <f t="shared" ref="AZ54" si="268">$E$3+($C53/($C53+AY5))*AY4*(1/(1+EXP(-$A53*(AZ52-$B53))))</f>
        <v>6157.8208838417459</v>
      </c>
      <c r="BA54" s="54">
        <f t="shared" ref="BA54" si="269">$E$3+($C53/($C53+AZ5))*AZ4*(1/(1+EXP(-$A53*(BA52-$B53))))</f>
        <v>6332.2780747093884</v>
      </c>
      <c r="BB54" s="54">
        <f t="shared" ref="BB54" si="270">$E$3+($C53/($C53+BA5))*BA4*(1/(1+EXP(-$A53*(BB52-$B53))))</f>
        <v>6503.9818806265812</v>
      </c>
      <c r="BC54" s="54">
        <f t="shared" ref="BC54" si="271">$E$3+($C53/($C53+BB5))*BB4*(1/(1+EXP(-$A53*(BC52-$B53))))</f>
        <v>6673.0546544658573</v>
      </c>
      <c r="BD54" s="54">
        <f t="shared" ref="BD54" si="272">$E$3+($C53/($C53+BC5))*BC4*(1/(1+EXP(-$A53*(BD52-$B53))))</f>
        <v>6839.613008544422</v>
      </c>
      <c r="BE54" s="54">
        <f t="shared" ref="BE54" si="273">$E$3+($C53/($C53+BD5))*BD4*(1/(1+EXP(-$A53*(BE52-$B53))))</f>
        <v>7003.7675178296067</v>
      </c>
      <c r="BF54" s="54">
        <f t="shared" ref="BF54" si="274">$E$3+($C53/($C53+BE5))*BE4*(1/(1+EXP(-$A53*(BF52-$B53))))</f>
        <v>7165.6227191838952</v>
      </c>
      <c r="BG54" s="54">
        <f t="shared" ref="BG54" si="275">$E$3+($C53/($C53+BF5))*BF4*(1/(1+EXP(-$A53*(BG52-$B53))))</f>
        <v>7325.2773067190619</v>
      </c>
      <c r="BH54" s="69">
        <f t="shared" ref="BH54" si="276">$E$3+($C53/($C53+BG5))*BG4*(1/(1+EXP(-$A53*(BH52-$B53))))</f>
        <v>7482.8244483946019</v>
      </c>
    </row>
    <row r="55" spans="1:60" ht="15.75" thickBot="1" x14ac:dyDescent="0.3">
      <c r="A55" s="13" t="s">
        <v>69</v>
      </c>
      <c r="B55" s="17">
        <f>AX54</f>
        <v>5800.1331668948669</v>
      </c>
      <c r="C55" s="73">
        <f>AX54/$AX$4</f>
        <v>0.14714997950171282</v>
      </c>
      <c r="D55" s="4" t="s">
        <v>9</v>
      </c>
      <c r="E55" s="5">
        <f>SUM(F55:AF55)</f>
        <v>15343936.404809315</v>
      </c>
      <c r="F55" s="3">
        <f>(F54-F$3)^2</f>
        <v>169.5993542574553</v>
      </c>
      <c r="G55" s="3">
        <f t="shared" ref="G55:AF55" si="277">(G54-G$3)^2</f>
        <v>284.50860803574113</v>
      </c>
      <c r="H55" s="3">
        <f t="shared" si="277"/>
        <v>473.40364431406954</v>
      </c>
      <c r="I55" s="3">
        <f t="shared" si="277"/>
        <v>781.83418697506318</v>
      </c>
      <c r="J55" s="3">
        <f t="shared" si="277"/>
        <v>1281.2203373538309</v>
      </c>
      <c r="K55" s="3">
        <f t="shared" si="277"/>
        <v>2079.0288905075372</v>
      </c>
      <c r="L55" s="3">
        <f t="shared" si="277"/>
        <v>3355.030753868084</v>
      </c>
      <c r="M55" s="3">
        <f t="shared" si="277"/>
        <v>5375.9862499722267</v>
      </c>
      <c r="N55" s="3">
        <f t="shared" si="277"/>
        <v>8529.1058657790472</v>
      </c>
      <c r="O55" s="3">
        <f t="shared" si="277"/>
        <v>13426.540226955605</v>
      </c>
      <c r="P55" s="3">
        <f t="shared" si="277"/>
        <v>20935.182961746672</v>
      </c>
      <c r="Q55" s="3">
        <f t="shared" si="277"/>
        <v>32257.047502304384</v>
      </c>
      <c r="R55" s="3">
        <f t="shared" si="277"/>
        <v>49097.939945188715</v>
      </c>
      <c r="S55" s="3">
        <f t="shared" si="277"/>
        <v>74019.476306882294</v>
      </c>
      <c r="T55" s="3">
        <f t="shared" si="277"/>
        <v>109976.37375197702</v>
      </c>
      <c r="U55" s="3">
        <f t="shared" si="277"/>
        <v>160817.50175545432</v>
      </c>
      <c r="V55" s="3">
        <f t="shared" si="277"/>
        <v>230130.12667697453</v>
      </c>
      <c r="W55" s="3">
        <f t="shared" si="277"/>
        <v>322898.14105672878</v>
      </c>
      <c r="X55" s="3">
        <f t="shared" si="277"/>
        <v>441045.13668592257</v>
      </c>
      <c r="Y55" s="3">
        <f t="shared" si="277"/>
        <v>603758.35069453018</v>
      </c>
      <c r="Z55" s="3">
        <f t="shared" si="277"/>
        <v>806326.11260757234</v>
      </c>
      <c r="AA55" s="3">
        <f t="shared" si="277"/>
        <v>1054730.7051334374</v>
      </c>
      <c r="AB55" s="46">
        <f t="shared" si="277"/>
        <v>1378536.3030578091</v>
      </c>
      <c r="AC55" s="47">
        <f t="shared" si="277"/>
        <v>1772955.3067127799</v>
      </c>
      <c r="AD55" s="47">
        <f t="shared" si="277"/>
        <v>2222311.5514930603</v>
      </c>
      <c r="AE55" s="47">
        <f t="shared" si="277"/>
        <v>2724320.6339890687</v>
      </c>
      <c r="AF55" s="48">
        <f t="shared" si="277"/>
        <v>3304064.2563598575</v>
      </c>
    </row>
    <row r="56" spans="1:60" ht="15.75" thickBot="1" x14ac:dyDescent="0.3">
      <c r="A56" s="13" t="s">
        <v>70</v>
      </c>
      <c r="B56" s="66">
        <f>BH54</f>
        <v>7482.8244483946019</v>
      </c>
      <c r="C56" s="75">
        <f>BH54/$BH$4</f>
        <v>0.16495779818613665</v>
      </c>
      <c r="D56" s="4" t="s">
        <v>10</v>
      </c>
      <c r="E56" s="5">
        <f>SUM(F56:AF56)</f>
        <v>13929.740853805026</v>
      </c>
      <c r="F56">
        <f>SQRT(F55)</f>
        <v>13.02303168457542</v>
      </c>
      <c r="G56">
        <f t="shared" ref="G56:AF56" si="278">SQRT(G55)</f>
        <v>16.867382963451714</v>
      </c>
      <c r="H56">
        <f t="shared" si="278"/>
        <v>21.757840984667332</v>
      </c>
      <c r="I56">
        <f t="shared" si="278"/>
        <v>27.961298020211135</v>
      </c>
      <c r="J56">
        <f t="shared" si="278"/>
        <v>35.794138309977946</v>
      </c>
      <c r="K56">
        <f t="shared" si="278"/>
        <v>45.596369268918082</v>
      </c>
      <c r="L56">
        <f t="shared" si="278"/>
        <v>57.922627304604234</v>
      </c>
      <c r="M56">
        <f t="shared" si="278"/>
        <v>73.321117353544381</v>
      </c>
      <c r="N56">
        <f t="shared" si="278"/>
        <v>92.353158396337733</v>
      </c>
      <c r="O56">
        <f t="shared" si="278"/>
        <v>115.87294864184481</v>
      </c>
      <c r="P56">
        <f t="shared" si="278"/>
        <v>144.68995459860602</v>
      </c>
      <c r="Q56">
        <f t="shared" si="278"/>
        <v>179.60247075779438</v>
      </c>
      <c r="R56">
        <f t="shared" si="278"/>
        <v>221.5805495642357</v>
      </c>
      <c r="S56">
        <f t="shared" si="278"/>
        <v>272.06520598356985</v>
      </c>
      <c r="T56">
        <f t="shared" si="278"/>
        <v>331.626859213751</v>
      </c>
      <c r="U56">
        <f t="shared" si="278"/>
        <v>401.02057522707526</v>
      </c>
      <c r="V56">
        <f t="shared" si="278"/>
        <v>479.71879958677306</v>
      </c>
      <c r="W56">
        <f t="shared" si="278"/>
        <v>568.24127011044243</v>
      </c>
      <c r="X56">
        <f t="shared" si="278"/>
        <v>664.11229222618863</v>
      </c>
      <c r="Y56">
        <f t="shared" si="278"/>
        <v>777.01888696126957</v>
      </c>
      <c r="Z56">
        <f t="shared" si="278"/>
        <v>897.95663180777967</v>
      </c>
      <c r="AA56">
        <f t="shared" si="278"/>
        <v>1027.000830152263</v>
      </c>
      <c r="AB56" s="43">
        <f t="shared" si="278"/>
        <v>1174.1108563750738</v>
      </c>
      <c r="AC56" s="44">
        <f t="shared" si="278"/>
        <v>1331.5236786151345</v>
      </c>
      <c r="AD56" s="44">
        <f t="shared" si="278"/>
        <v>1490.7419466470581</v>
      </c>
      <c r="AE56" s="44">
        <f t="shared" si="278"/>
        <v>1650.5516150636031</v>
      </c>
      <c r="AF56" s="45">
        <f t="shared" si="278"/>
        <v>1817.7085179862743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303.72369105036796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-10541.465945998329</v>
      </c>
    </row>
    <row r="63" spans="1:60" ht="15.75" thickBot="1" x14ac:dyDescent="0.3">
      <c r="A63" s="13" t="s">
        <v>68</v>
      </c>
      <c r="B63" s="65">
        <f>AN63</f>
        <v>4222.0988215282123</v>
      </c>
      <c r="C63" s="74">
        <f>AN63/$AN$4</f>
        <v>0.12614240430165821</v>
      </c>
      <c r="D63" s="4" t="s">
        <v>8</v>
      </c>
      <c r="F63" s="12">
        <f>$E$3+($C62)*(EXP(-EXP($A62-$B62*F61)))</f>
        <v>6.2156255950590396</v>
      </c>
      <c r="G63" s="12">
        <f t="shared" ref="G63:AF63" si="308">$E$3+($C62)*(EXP(-EXP($A62-$B62*G61)))</f>
        <v>8.9943283300942038</v>
      </c>
      <c r="H63" s="12">
        <f t="shared" si="308"/>
        <v>12.884248177179503</v>
      </c>
      <c r="I63" s="12">
        <f t="shared" si="308"/>
        <v>18.226760718375701</v>
      </c>
      <c r="J63" s="12">
        <f t="shared" si="308"/>
        <v>25.432281243603054</v>
      </c>
      <c r="K63" s="12">
        <f t="shared" si="308"/>
        <v>34.984155289675016</v>
      </c>
      <c r="L63" s="12">
        <f t="shared" si="308"/>
        <v>47.440328776740266</v>
      </c>
      <c r="M63" s="12">
        <f t="shared" si="308"/>
        <v>63.432403177693473</v>
      </c>
      <c r="N63" s="12">
        <f t="shared" si="308"/>
        <v>83.661804745516591</v>
      </c>
      <c r="O63" s="12">
        <f t="shared" si="308"/>
        <v>108.89294713589204</v>
      </c>
      <c r="P63" s="12">
        <f t="shared" si="308"/>
        <v>139.94343174671747</v>
      </c>
      <c r="Q63" s="12">
        <f t="shared" si="308"/>
        <v>177.67149651470987</v>
      </c>
      <c r="R63" s="12">
        <f t="shared" si="308"/>
        <v>222.96107878795394</v>
      </c>
      <c r="S63" s="12">
        <f t="shared" si="308"/>
        <v>276.70498982244095</v>
      </c>
      <c r="T63" s="12">
        <f t="shared" si="308"/>
        <v>339.78679858999607</v>
      </c>
      <c r="U63" s="12">
        <f t="shared" si="308"/>
        <v>413.06208528531175</v>
      </c>
      <c r="V63" s="12">
        <f t="shared" si="308"/>
        <v>497.33974793958726</v>
      </c>
      <c r="W63" s="12">
        <f t="shared" si="308"/>
        <v>593.36402989752412</v>
      </c>
      <c r="X63" s="12">
        <f t="shared" si="308"/>
        <v>701.79788539936339</v>
      </c>
      <c r="Y63" s="12">
        <f t="shared" si="308"/>
        <v>823.20822107475396</v>
      </c>
      <c r="Z63" s="12">
        <f t="shared" si="308"/>
        <v>958.05345012512043</v>
      </c>
      <c r="AA63" s="12">
        <f t="shared" si="308"/>
        <v>1106.6736812864308</v>
      </c>
      <c r="AB63" s="52">
        <f t="shared" si="308"/>
        <v>1269.2837441873353</v>
      </c>
      <c r="AC63" s="53">
        <f t="shared" si="308"/>
        <v>1445.9691336623077</v>
      </c>
      <c r="AD63" s="53">
        <f t="shared" si="308"/>
        <v>1636.6848440925173</v>
      </c>
      <c r="AE63" s="53">
        <f t="shared" si="308"/>
        <v>1841.2569657506388</v>
      </c>
      <c r="AF63" s="54">
        <f t="shared" si="308"/>
        <v>2059.3868318089408</v>
      </c>
      <c r="AG63" s="54">
        <f t="shared" ref="AG63:BH63" si="309">$E$3+($C62)*(EXP(-EXP($A62-$B62*AG61)))</f>
        <v>2290.6574391099102</v>
      </c>
      <c r="AH63" s="54">
        <f t="shared" si="309"/>
        <v>2534.5418186805427</v>
      </c>
      <c r="AI63" s="54">
        <f t="shared" si="309"/>
        <v>2790.4130028767399</v>
      </c>
      <c r="AJ63" s="54">
        <f t="shared" si="309"/>
        <v>3057.5552236782655</v>
      </c>
      <c r="AK63" s="54">
        <f t="shared" si="309"/>
        <v>3335.1759790855776</v>
      </c>
      <c r="AL63" s="54">
        <f t="shared" si="309"/>
        <v>3622.4186194612616</v>
      </c>
      <c r="AM63" s="54">
        <f t="shared" si="309"/>
        <v>3918.3751304778443</v>
      </c>
      <c r="AN63" s="76">
        <f t="shared" si="309"/>
        <v>4222.0988215282123</v>
      </c>
      <c r="AO63" s="54">
        <f t="shared" si="309"/>
        <v>4532.6166655919615</v>
      </c>
      <c r="AP63" s="54">
        <f t="shared" si="309"/>
        <v>4848.9410764195563</v>
      </c>
      <c r="AQ63" s="54">
        <f t="shared" si="309"/>
        <v>5170.0809495736175</v>
      </c>
      <c r="AR63" s="54">
        <f t="shared" si="309"/>
        <v>5495.0518337535768</v>
      </c>
      <c r="AS63" s="54">
        <f t="shared" si="309"/>
        <v>5822.885136661027</v>
      </c>
      <c r="AT63" s="54">
        <f t="shared" si="309"/>
        <v>6152.6363044958362</v>
      </c>
      <c r="AU63" s="54">
        <f t="shared" si="309"/>
        <v>6483.39194536372</v>
      </c>
      <c r="AV63" s="54">
        <f t="shared" si="309"/>
        <v>6814.2758940443973</v>
      </c>
      <c r="AW63" s="54">
        <f t="shared" si="309"/>
        <v>7144.454238560239</v>
      </c>
      <c r="AX63" s="76">
        <f t="shared" si="309"/>
        <v>7473.1393478259915</v>
      </c>
      <c r="AY63" s="54">
        <f t="shared" si="309"/>
        <v>7799.5929545204981</v>
      </c>
      <c r="AZ63" s="54">
        <f t="shared" si="309"/>
        <v>8123.1283584767225</v>
      </c>
      <c r="BA63" s="54">
        <f t="shared" si="309"/>
        <v>8443.1118236829461</v>
      </c>
      <c r="BB63" s="54">
        <f t="shared" si="309"/>
        <v>8758.9632468144318</v>
      </c>
      <c r="BC63" s="54">
        <f t="shared" si="309"/>
        <v>9070.1561774789479</v>
      </c>
      <c r="BD63" s="54">
        <f t="shared" si="309"/>
        <v>9376.2172704677305</v>
      </c>
      <c r="BE63" s="54">
        <f t="shared" si="309"/>
        <v>9676.7252486478701</v>
      </c>
      <c r="BF63" s="54">
        <f t="shared" si="309"/>
        <v>9971.3094520788036</v>
      </c>
      <c r="BG63" s="54">
        <f t="shared" si="309"/>
        <v>10259.648044818212</v>
      </c>
      <c r="BH63" s="76">
        <f t="shared" si="309"/>
        <v>10541.465945998329</v>
      </c>
    </row>
    <row r="64" spans="1:60" ht="15.75" thickBot="1" x14ac:dyDescent="0.3">
      <c r="A64" s="13" t="s">
        <v>69</v>
      </c>
      <c r="B64" s="17">
        <f>AX63</f>
        <v>7473.1393478259915</v>
      </c>
      <c r="C64" s="73">
        <f>AX63/$AX$4</f>
        <v>0.189594319682621</v>
      </c>
      <c r="D64" s="4" t="s">
        <v>9</v>
      </c>
      <c r="E64" s="5">
        <f>SUM(F64:AF64)</f>
        <v>15348330.449698867</v>
      </c>
      <c r="F64" s="3">
        <f>(F63-F$3)^2</f>
        <v>32.062656442335879</v>
      </c>
      <c r="G64" s="3">
        <f t="shared" ref="G64:AF64" si="310">(G63-G$3)^2</f>
        <v>71.380282192671402</v>
      </c>
      <c r="H64" s="3">
        <f t="shared" si="310"/>
        <v>152.33690062524698</v>
      </c>
      <c r="I64" s="3">
        <f t="shared" si="310"/>
        <v>312.87084466899404</v>
      </c>
      <c r="J64" s="3">
        <f t="shared" si="310"/>
        <v>619.5294005050863</v>
      </c>
      <c r="K64" s="3">
        <f t="shared" si="310"/>
        <v>1182.1374156732086</v>
      </c>
      <c r="L64" s="3">
        <f t="shared" si="310"/>
        <v>2190.9883338504214</v>
      </c>
      <c r="M64" s="3">
        <f t="shared" si="310"/>
        <v>3942.70458057109</v>
      </c>
      <c r="N64" s="3">
        <f t="shared" si="310"/>
        <v>6879.1114699433756</v>
      </c>
      <c r="O64" s="3">
        <f t="shared" si="310"/>
        <v>11689.511979468676</v>
      </c>
      <c r="P64" s="3">
        <f t="shared" si="310"/>
        <v>19345.471637636256</v>
      </c>
      <c r="Q64" s="3">
        <f t="shared" si="310"/>
        <v>31166.75505173903</v>
      </c>
      <c r="R64" s="3">
        <f t="shared" si="310"/>
        <v>48962.19025601152</v>
      </c>
      <c r="S64" s="3">
        <f t="shared" si="310"/>
        <v>75346.423204668754</v>
      </c>
      <c r="T64" s="3">
        <f t="shared" si="310"/>
        <v>113223.64021453497</v>
      </c>
      <c r="U64" s="3">
        <f t="shared" si="310"/>
        <v>166227.82409068817</v>
      </c>
      <c r="V64" s="3">
        <f t="shared" si="310"/>
        <v>237512.87556594011</v>
      </c>
      <c r="W64" s="3">
        <f t="shared" si="310"/>
        <v>331452.76365216222</v>
      </c>
      <c r="X64" s="3">
        <f t="shared" si="310"/>
        <v>449222.35836715944</v>
      </c>
      <c r="Y64" s="3">
        <f t="shared" si="310"/>
        <v>609468.77167971758</v>
      </c>
      <c r="Z64" s="3">
        <f t="shared" si="310"/>
        <v>807030.29654643009</v>
      </c>
      <c r="AA64" s="3">
        <f t="shared" si="310"/>
        <v>1048280.82417348</v>
      </c>
      <c r="AB64" s="46">
        <f t="shared" si="310"/>
        <v>1364146.8749718945</v>
      </c>
      <c r="AC64" s="47">
        <f t="shared" si="310"/>
        <v>1752846.9873354323</v>
      </c>
      <c r="AD64" s="47">
        <f t="shared" si="310"/>
        <v>2203821.6159009044</v>
      </c>
      <c r="AE64" s="47">
        <f t="shared" si="310"/>
        <v>2721881.6190954158</v>
      </c>
      <c r="AF64" s="48">
        <f t="shared" si="310"/>
        <v>3341320.524091111</v>
      </c>
    </row>
    <row r="65" spans="1:60" ht="15.75" thickBot="1" x14ac:dyDescent="0.3">
      <c r="A65" s="13" t="s">
        <v>70</v>
      </c>
      <c r="B65" s="66">
        <f>BH63</f>
        <v>10541.465945998329</v>
      </c>
      <c r="C65" s="75">
        <f>BH63/$BH$4</f>
        <v>0.23238511394973257</v>
      </c>
      <c r="D65" s="4" t="s">
        <v>10</v>
      </c>
      <c r="E65" s="5">
        <f>SUM(F65:AF65)</f>
        <v>13850.053814642466</v>
      </c>
      <c r="F65">
        <f>SQRT(F64)</f>
        <v>5.6623896406319369</v>
      </c>
      <c r="G65">
        <f t="shared" ref="G65:AF65" si="311">SQRT(G64)</f>
        <v>8.4486852345599548</v>
      </c>
      <c r="H65">
        <f t="shared" si="311"/>
        <v>12.342483567955316</v>
      </c>
      <c r="I65">
        <f t="shared" si="311"/>
        <v>17.688155490864332</v>
      </c>
      <c r="J65">
        <f t="shared" si="311"/>
        <v>24.890347536848221</v>
      </c>
      <c r="K65">
        <f t="shared" si="311"/>
        <v>34.382225286813657</v>
      </c>
      <c r="L65">
        <f t="shared" si="311"/>
        <v>46.807994336976471</v>
      </c>
      <c r="M65">
        <f t="shared" si="311"/>
        <v>62.79095938565591</v>
      </c>
      <c r="N65">
        <f t="shared" si="311"/>
        <v>82.940409149843092</v>
      </c>
      <c r="O65">
        <f t="shared" si="311"/>
        <v>108.11804650227766</v>
      </c>
      <c r="P65">
        <f t="shared" si="311"/>
        <v>139.08799961763867</v>
      </c>
      <c r="Q65">
        <f t="shared" si="311"/>
        <v>176.54108601608587</v>
      </c>
      <c r="R65">
        <f t="shared" si="311"/>
        <v>221.27401622425421</v>
      </c>
      <c r="S65">
        <f t="shared" si="311"/>
        <v>274.49302942819651</v>
      </c>
      <c r="T65">
        <f t="shared" si="311"/>
        <v>336.4872066134684</v>
      </c>
      <c r="U65">
        <f t="shared" si="311"/>
        <v>407.71046600582645</v>
      </c>
      <c r="V65">
        <f t="shared" si="311"/>
        <v>487.3529271133396</v>
      </c>
      <c r="W65">
        <f t="shared" si="311"/>
        <v>575.71934451793629</v>
      </c>
      <c r="X65">
        <f t="shared" si="311"/>
        <v>670.24052277310079</v>
      </c>
      <c r="Y65">
        <f t="shared" si="311"/>
        <v>780.68480943317809</v>
      </c>
      <c r="Z65">
        <f t="shared" si="311"/>
        <v>898.34864977158509</v>
      </c>
      <c r="AA65">
        <f t="shared" si="311"/>
        <v>1023.8558610339055</v>
      </c>
      <c r="AB65" s="43">
        <f t="shared" si="311"/>
        <v>1167.9669836822848</v>
      </c>
      <c r="AC65" s="44">
        <f t="shared" si="311"/>
        <v>1323.9512783087723</v>
      </c>
      <c r="AD65" s="44">
        <f t="shared" si="311"/>
        <v>1484.5274049005982</v>
      </c>
      <c r="AE65" s="44">
        <f t="shared" si="311"/>
        <v>1649.8126012051841</v>
      </c>
      <c r="AF65" s="45">
        <f t="shared" si="311"/>
        <v>1827.9279318646868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314.14621197523775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-11506.656792756941</v>
      </c>
    </row>
    <row r="73" spans="1:60" ht="15.75" thickBot="1" x14ac:dyDescent="0.3">
      <c r="A73" s="13" t="s">
        <v>68</v>
      </c>
      <c r="B73" s="65">
        <f>AN73</f>
        <v>4263.4759538285889</v>
      </c>
      <c r="C73" s="74">
        <f>AN73/$AN$4</f>
        <v>0.1273786167097771</v>
      </c>
      <c r="D73" s="4" t="s">
        <v>8</v>
      </c>
      <c r="F73" s="12">
        <f>$E$3+(E4*$C72)*(EXP(-EXP($A72-$B72*F71)))</f>
        <v>5.8297255368765715</v>
      </c>
      <c r="G73" s="12">
        <f t="shared" ref="G73:AF73" si="341">$E$3+(F4*$C72)*(EXP(-EXP($A72-$B72*G71)))</f>
        <v>8.5292517955029385</v>
      </c>
      <c r="H73" s="12">
        <f t="shared" si="341"/>
        <v>12.34187145161847</v>
      </c>
      <c r="I73" s="12">
        <f t="shared" si="341"/>
        <v>17.615423059207362</v>
      </c>
      <c r="J73" s="12">
        <f t="shared" si="341"/>
        <v>24.767616087969465</v>
      </c>
      <c r="K73" s="12">
        <f t="shared" si="341"/>
        <v>34.28928169966597</v>
      </c>
      <c r="L73" s="12">
        <f t="shared" si="341"/>
        <v>46.745231228486212</v>
      </c>
      <c r="M73" s="12">
        <f t="shared" si="341"/>
        <v>62.772398708788458</v>
      </c>
      <c r="N73" s="12">
        <f t="shared" si="341"/>
        <v>83.075092681796221</v>
      </c>
      <c r="O73" s="12">
        <f t="shared" si="341"/>
        <v>108.41734891294135</v>
      </c>
      <c r="P73" s="12">
        <f t="shared" si="341"/>
        <v>139.61254499151059</v>
      </c>
      <c r="Q73" s="12">
        <f t="shared" si="341"/>
        <v>177.51059588938352</v>
      </c>
      <c r="R73" s="12">
        <f t="shared" si="341"/>
        <v>222.98318416538089</v>
      </c>
      <c r="S73" s="12">
        <f t="shared" si="341"/>
        <v>276.90758038103695</v>
      </c>
      <c r="T73" s="12">
        <f t="shared" si="341"/>
        <v>340.14967285366464</v>
      </c>
      <c r="U73" s="12">
        <f t="shared" si="341"/>
        <v>413.54684929651398</v>
      </c>
      <c r="V73" s="12">
        <f t="shared" si="341"/>
        <v>497.89135783805693</v>
      </c>
      <c r="W73" s="12">
        <f t="shared" si="341"/>
        <v>593.91472588030695</v>
      </c>
      <c r="X73" s="12">
        <f t="shared" si="341"/>
        <v>702.27373880346909</v>
      </c>
      <c r="Y73" s="12">
        <f t="shared" si="341"/>
        <v>823.53838438235505</v>
      </c>
      <c r="Z73" s="12">
        <f t="shared" si="341"/>
        <v>958.18206103101306</v>
      </c>
      <c r="AA73" s="12">
        <f t="shared" si="341"/>
        <v>1106.5742363625393</v>
      </c>
      <c r="AB73" s="52">
        <f t="shared" si="341"/>
        <v>1268.9756338732579</v>
      </c>
      <c r="AC73" s="53">
        <f t="shared" si="341"/>
        <v>1445.5359254129289</v>
      </c>
      <c r="AD73" s="53">
        <f t="shared" si="341"/>
        <v>1636.2938196334187</v>
      </c>
      <c r="AE73" s="53">
        <f t="shared" si="341"/>
        <v>1841.1793645045959</v>
      </c>
      <c r="AF73" s="54">
        <f t="shared" si="341"/>
        <v>2060.018226570663</v>
      </c>
      <c r="AG73" s="54">
        <f t="shared" ref="AG73" si="342">$E$3+(AF4*$C72)*(EXP(-EXP($A72-$B72*AG71)))</f>
        <v>2292.5376710273108</v>
      </c>
      <c r="AH73" s="54">
        <f t="shared" ref="AH73" si="343">$E$3+(AG4*$C72)*(EXP(-EXP($A72-$B72*AH71)))</f>
        <v>2589.8564330926174</v>
      </c>
      <c r="AI73" s="54">
        <f t="shared" ref="AI73" si="344">$E$3+(AH4*$C72)*(EXP(-EXP($A72-$B72*AI71)))</f>
        <v>2797.0807510992622</v>
      </c>
      <c r="AJ73" s="54">
        <f t="shared" ref="AJ73" si="345">$E$3+(AI4*$C72)*(EXP(-EXP($A72-$B72*AJ71)))</f>
        <v>3068.1385277131085</v>
      </c>
      <c r="AK73" s="54">
        <f t="shared" ref="AK73" si="346">$E$3+(AJ4*$C72)*(EXP(-EXP($A72-$B72*AK71)))</f>
        <v>3350.9642168160467</v>
      </c>
      <c r="AL73" s="54">
        <f t="shared" ref="AL73" si="347">$E$3+(AK4*$C72)*(EXP(-EXP($A72-$B72*AL71)))</f>
        <v>3644.9212850870981</v>
      </c>
      <c r="AM73" s="54">
        <f t="shared" ref="AM73" si="348">$E$3+(AL4*$C72)*(EXP(-EXP($A72-$B72*AM71)))</f>
        <v>3949.3297418533512</v>
      </c>
      <c r="AN73" s="76">
        <f t="shared" ref="AN73" si="349">$E$3+(AM4*$C72)*(EXP(-EXP($A72-$B72*AN71)))</f>
        <v>4263.4759538285889</v>
      </c>
      <c r="AO73" s="54">
        <f t="shared" ref="AO73" si="350">$E$3+(AN4*$C72)*(EXP(-EXP($A72-$B72*AO71)))</f>
        <v>4586.6220824850834</v>
      </c>
      <c r="AP73" s="54">
        <f t="shared" ref="AP73" si="351">$E$3+(AO4*$C72)*(EXP(-EXP($A72-$B72*AP71)))</f>
        <v>4918.0150039521459</v>
      </c>
      <c r="AQ73" s="54">
        <f t="shared" ref="AQ73" si="352">$E$3+(AP4*$C72)*(EXP(-EXP($A72-$B72*AQ71)))</f>
        <v>5256.8946033891143</v>
      </c>
      <c r="AR73" s="54">
        <f t="shared" ref="AR73" si="353">$E$3+(AQ4*$C72)*(EXP(-EXP($A72-$B72*AR71)))</f>
        <v>5602.5013657946201</v>
      </c>
      <c r="AS73" s="54">
        <f t="shared" ref="AS73" si="354">$E$3+(AR4*$C72)*(EXP(-EXP($A72-$B72*AS71)))</f>
        <v>5954.0832125290208</v>
      </c>
      <c r="AT73" s="54">
        <f t="shared" ref="AT73" si="355">$E$3+(AS4*$C72)*(EXP(-EXP($A72-$B72*AT71)))</f>
        <v>6310.9015570273559</v>
      </c>
      <c r="AU73" s="54">
        <f t="shared" ref="AU73" si="356">$E$3+(AT4*$C72)*(EXP(-EXP($A72-$B72*AU71)))</f>
        <v>6672.2365740560217</v>
      </c>
      <c r="AV73" s="54">
        <f t="shared" ref="AV73" si="357">$E$3+(AU4*$C72)*(EXP(-EXP($A72-$B72*AV71)))</f>
        <v>7037.391694381613</v>
      </c>
      <c r="AW73" s="54">
        <f t="shared" ref="AW73" si="358">$E$3+(AV4*$C72)*(EXP(-EXP($A72-$B72*AW71)))</f>
        <v>7405.6973509630361</v>
      </c>
      <c r="AX73" s="76">
        <f t="shared" ref="AX73" si="359">$E$3+(AW4*$C72)*(EXP(-EXP($A72-$B72*AX71)))</f>
        <v>7776.5140139438945</v>
      </c>
      <c r="AY73" s="54">
        <f t="shared" ref="AY73" si="360">$E$3+(AX4*$C72)*(EXP(-EXP($A72-$B72*AY71)))</f>
        <v>8149.2345600668486</v>
      </c>
      <c r="AZ73" s="54">
        <f t="shared" ref="AZ73" si="361">$E$3+(AY4*$C72)*(EXP(-EXP($A72-$B72*AZ71)))</f>
        <v>8523.2860279571814</v>
      </c>
      <c r="BA73" s="54">
        <f t="shared" ref="BA73" si="362">$E$3+(AZ4*$C72)*(EXP(-EXP($A72-$B72*BA71)))</f>
        <v>8898.1308143496408</v>
      </c>
      <c r="BB73" s="54">
        <f t="shared" ref="BB73" si="363">$E$3+(BA4*$C72)*(EXP(-EXP($A72-$B72*BB71)))</f>
        <v>9273.2673680857279</v>
      </c>
      <c r="BC73" s="54">
        <f t="shared" ref="BC73" si="364">$E$3+(BB4*$C72)*(EXP(-EXP($A72-$B72*BC71)))</f>
        <v>9648.2304389027668</v>
      </c>
      <c r="BD73" s="54">
        <f t="shared" ref="BD73" si="365">$E$3+(BC4*$C72)*(EXP(-EXP($A72-$B72*BD71)))</f>
        <v>10022.590936968636</v>
      </c>
      <c r="BE73" s="54">
        <f t="shared" ref="BE73" si="366">$E$3+(BD4*$C72)*(EXP(-EXP($A72-$B72*BE71)))</f>
        <v>10395.95545705688</v>
      </c>
      <c r="BF73" s="54">
        <f t="shared" ref="BF73" si="367">$E$3+(BE4*$C72)*(EXP(-EXP($A72-$B72*BF71)))</f>
        <v>10767.96551845355</v>
      </c>
      <c r="BG73" s="54">
        <f t="shared" ref="BG73" si="368">$E$3+(BF4*$C72)*(EXP(-EXP($A72-$B72*BG71)))</f>
        <v>11138.296568346246</v>
      </c>
      <c r="BH73" s="76">
        <f t="shared" ref="BH73" si="369">$E$3+(BG4*$C72)*(EXP(-EXP($A72-$B72*BH71)))</f>
        <v>11506.656792756941</v>
      </c>
    </row>
    <row r="74" spans="1:60" ht="15.75" thickBot="1" x14ac:dyDescent="0.3">
      <c r="A74" s="13" t="s">
        <v>69</v>
      </c>
      <c r="B74" s="17">
        <f>AX73</f>
        <v>7776.5140139438945</v>
      </c>
      <c r="C74" s="73">
        <f>AX73/$AX$4</f>
        <v>0.19729096640021479</v>
      </c>
      <c r="D74" s="4" t="s">
        <v>9</v>
      </c>
      <c r="E74" s="5">
        <f>SUM(F74:AF74)</f>
        <v>15349848.662250172</v>
      </c>
      <c r="F74" s="3">
        <f>(F73-F$3)^2</f>
        <v>27.841342313697769</v>
      </c>
      <c r="G74" s="3">
        <f t="shared" ref="G74:AF74" si="370">(G73-G$3)^2</f>
        <v>63.738007874215747</v>
      </c>
      <c r="H74" s="3">
        <f t="shared" si="370"/>
        <v>139.2425214919204</v>
      </c>
      <c r="I74" s="3">
        <f t="shared" si="370"/>
        <v>291.61770725693026</v>
      </c>
      <c r="J74" s="3">
        <f t="shared" si="370"/>
        <v>586.88368683549311</v>
      </c>
      <c r="K74" s="3">
        <f t="shared" si="370"/>
        <v>1134.8376643442045</v>
      </c>
      <c r="L74" s="3">
        <f t="shared" si="370"/>
        <v>2126.3992502473661</v>
      </c>
      <c r="M74" s="3">
        <f t="shared" si="370"/>
        <v>3860.2555588673322</v>
      </c>
      <c r="N74" s="3">
        <f t="shared" si="370"/>
        <v>6782.1314237528577</v>
      </c>
      <c r="O74" s="3">
        <f t="shared" si="370"/>
        <v>11586.896671567582</v>
      </c>
      <c r="P74" s="3">
        <f t="shared" si="370"/>
        <v>19253.536369917634</v>
      </c>
      <c r="Q74" s="3">
        <f t="shared" si="370"/>
        <v>31109.969798478698</v>
      </c>
      <c r="R74" s="3">
        <f t="shared" si="370"/>
        <v>48971.973435946056</v>
      </c>
      <c r="S74" s="3">
        <f t="shared" si="370"/>
        <v>75457.68363992832</v>
      </c>
      <c r="T74" s="3">
        <f t="shared" si="370"/>
        <v>113467.97698693372</v>
      </c>
      <c r="U74" s="3">
        <f t="shared" si="370"/>
        <v>166623.34580865494</v>
      </c>
      <c r="V74" s="3">
        <f t="shared" si="370"/>
        <v>238050.83723670797</v>
      </c>
      <c r="W74" s="3">
        <f t="shared" si="370"/>
        <v>332087.15957870043</v>
      </c>
      <c r="X74" s="3">
        <f t="shared" si="370"/>
        <v>449860.45727228397</v>
      </c>
      <c r="Y74" s="3">
        <f t="shared" si="370"/>
        <v>609984.38764527999</v>
      </c>
      <c r="Z74" s="3">
        <f t="shared" si="370"/>
        <v>807261.38795450423</v>
      </c>
      <c r="AA74" s="3">
        <f t="shared" si="370"/>
        <v>1048077.1995264202</v>
      </c>
      <c r="AB74" s="46">
        <f t="shared" si="370"/>
        <v>1363427.2445555115</v>
      </c>
      <c r="AC74" s="47">
        <f t="shared" si="370"/>
        <v>1751700.0817737416</v>
      </c>
      <c r="AD74" s="47">
        <f t="shared" si="370"/>
        <v>2202660.7957499954</v>
      </c>
      <c r="AE74" s="47">
        <f t="shared" si="370"/>
        <v>2721625.5700901882</v>
      </c>
      <c r="AF74" s="48">
        <f t="shared" si="370"/>
        <v>3343629.2109924266</v>
      </c>
    </row>
    <row r="75" spans="1:60" ht="15.75" thickBot="1" x14ac:dyDescent="0.3">
      <c r="A75" s="13" t="s">
        <v>70</v>
      </c>
      <c r="B75" s="66">
        <f>BH73</f>
        <v>11506.656792756941</v>
      </c>
      <c r="C75" s="75">
        <f>BH73/$BH$4</f>
        <v>0.25366260856540174</v>
      </c>
      <c r="D75" s="4" t="s">
        <v>10</v>
      </c>
      <c r="E75" s="5">
        <f>SUM(F75:AF75)</f>
        <v>13846.211658513937</v>
      </c>
      <c r="F75">
        <f>SQRT(F74)</f>
        <v>5.2764895824494689</v>
      </c>
      <c r="G75">
        <f t="shared" ref="G75:AF75" si="371">SQRT(G74)</f>
        <v>7.9836086999686895</v>
      </c>
      <c r="H75">
        <f t="shared" si="371"/>
        <v>11.800106842394284</v>
      </c>
      <c r="I75">
        <f t="shared" si="371"/>
        <v>17.076817831695994</v>
      </c>
      <c r="J75">
        <f t="shared" si="371"/>
        <v>24.225682381214632</v>
      </c>
      <c r="K75">
        <f t="shared" si="371"/>
        <v>33.687351696804612</v>
      </c>
      <c r="L75">
        <f t="shared" si="371"/>
        <v>46.112896788722416</v>
      </c>
      <c r="M75">
        <f t="shared" si="371"/>
        <v>62.130954916750895</v>
      </c>
      <c r="N75">
        <f t="shared" si="371"/>
        <v>82.353697086122722</v>
      </c>
      <c r="O75">
        <f t="shared" si="371"/>
        <v>107.64244827932697</v>
      </c>
      <c r="P75">
        <f t="shared" si="371"/>
        <v>138.7571128624318</v>
      </c>
      <c r="Q75">
        <f t="shared" si="371"/>
        <v>176.38018539075952</v>
      </c>
      <c r="R75">
        <f t="shared" si="371"/>
        <v>221.29612160168116</v>
      </c>
      <c r="S75">
        <f t="shared" si="371"/>
        <v>274.69561998679251</v>
      </c>
      <c r="T75">
        <f t="shared" si="371"/>
        <v>336.85008087713697</v>
      </c>
      <c r="U75">
        <f t="shared" si="371"/>
        <v>408.19523001702868</v>
      </c>
      <c r="V75">
        <f t="shared" si="371"/>
        <v>487.90453701180928</v>
      </c>
      <c r="W75">
        <f t="shared" si="371"/>
        <v>576.27004050071912</v>
      </c>
      <c r="X75">
        <f t="shared" si="371"/>
        <v>670.71637617720648</v>
      </c>
      <c r="Y75">
        <f t="shared" si="371"/>
        <v>781.01497274077917</v>
      </c>
      <c r="Z75">
        <f t="shared" si="371"/>
        <v>898.47726067747772</v>
      </c>
      <c r="AA75">
        <f t="shared" si="371"/>
        <v>1023.756416110014</v>
      </c>
      <c r="AB75" s="43">
        <f t="shared" si="371"/>
        <v>1167.6588733682074</v>
      </c>
      <c r="AC75" s="44">
        <f t="shared" si="371"/>
        <v>1323.5180700593935</v>
      </c>
      <c r="AD75" s="44">
        <f t="shared" si="371"/>
        <v>1484.1363804414996</v>
      </c>
      <c r="AE75" s="44">
        <f t="shared" si="371"/>
        <v>1649.7349999591413</v>
      </c>
      <c r="AF75" s="45">
        <f t="shared" si="371"/>
        <v>1828.5593266264091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2.6700202178170951</v>
      </c>
      <c r="G82">
        <f t="shared" ref="G82:AF82" si="372">H83-G83</f>
        <v>3.7795780060978075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306.95405703007191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-10995.267503391426</v>
      </c>
    </row>
    <row r="83" spans="1:60" ht="15.75" thickBot="1" x14ac:dyDescent="0.3">
      <c r="A83" s="13" t="s">
        <v>68</v>
      </c>
      <c r="B83" s="65">
        <f>AN83</f>
        <v>4231.4574428173037</v>
      </c>
      <c r="C83" s="74">
        <f>AN83/$AN$4</f>
        <v>0.12642200907650034</v>
      </c>
      <c r="D83" s="4" t="s">
        <v>8</v>
      </c>
      <c r="F83" s="12">
        <f>$E$3+($C82/($C82+E5))*E4*(EXP(-EXP($A82-$B82*F81)))</f>
        <v>5.7129057095210811</v>
      </c>
      <c r="G83" s="12">
        <f>$E$3+($C82/($C82+F5))*F4*(EXP(-EXP($A82-$B82*G81)))</f>
        <v>8.3829259273381762</v>
      </c>
      <c r="H83" s="12">
        <f>$E$3+($C82/($C82+G5))*G4*(EXP(-EXP($A82-$B82*H81)))</f>
        <v>12.162503933435984</v>
      </c>
      <c r="I83" s="12">
        <f t="shared" ref="I83:AF83" si="401">$E$3+($C82/($C82+H5))*H4*(EXP(-EXP($A82-$B82*I81)))</f>
        <v>17.39992574093954</v>
      </c>
      <c r="J83" s="12">
        <f t="shared" si="401"/>
        <v>24.513561236126026</v>
      </c>
      <c r="K83" s="12">
        <f t="shared" si="401"/>
        <v>33.995161718094224</v>
      </c>
      <c r="L83" s="12">
        <f t="shared" si="401"/>
        <v>46.410790072464508</v>
      </c>
      <c r="M83" s="12">
        <f t="shared" si="401"/>
        <v>62.399055880008092</v>
      </c>
      <c r="N83" s="12">
        <f t="shared" si="401"/>
        <v>82.666466506933347</v>
      </c>
      <c r="O83" s="12">
        <f t="shared" si="401"/>
        <v>107.97986100015521</v>
      </c>
      <c r="P83" s="12">
        <f t="shared" si="401"/>
        <v>139.15605385139386</v>
      </c>
      <c r="Q83" s="12">
        <f t="shared" si="401"/>
        <v>177.04896815567574</v>
      </c>
      <c r="R83" s="12">
        <f t="shared" si="401"/>
        <v>222.53467160741621</v>
      </c>
      <c r="S83" s="12">
        <f t="shared" si="401"/>
        <v>276.49483569951116</v>
      </c>
      <c r="T83" s="12">
        <f t="shared" si="401"/>
        <v>339.79921276204664</v>
      </c>
      <c r="U83" s="12">
        <f t="shared" si="401"/>
        <v>413.28776437417525</v>
      </c>
      <c r="V83" s="12">
        <f t="shared" si="401"/>
        <v>497.75307826136782</v>
      </c>
      <c r="W83" s="12">
        <f t="shared" si="401"/>
        <v>593.9236815133429</v>
      </c>
      <c r="X83" s="12">
        <f t="shared" si="401"/>
        <v>702.44880018420986</v>
      </c>
      <c r="Y83" s="12">
        <f t="shared" si="401"/>
        <v>823.88503474561082</v>
      </c>
      <c r="Z83" s="12">
        <f t="shared" si="401"/>
        <v>958.68532388078597</v>
      </c>
      <c r="AA83" s="12">
        <f t="shared" si="401"/>
        <v>1107.190462371361</v>
      </c>
      <c r="AB83" s="52">
        <f t="shared" si="401"/>
        <v>1269.6233287397722</v>
      </c>
      <c r="AC83" s="53">
        <f t="shared" si="401"/>
        <v>1446.0858706690458</v>
      </c>
      <c r="AD83" s="53">
        <f t="shared" si="401"/>
        <v>1636.5587959726377</v>
      </c>
      <c r="AE83" s="53">
        <f t="shared" si="401"/>
        <v>1840.9038279539186</v>
      </c>
      <c r="AF83" s="54">
        <f t="shared" si="401"/>
        <v>2058.8683092095371</v>
      </c>
      <c r="AG83" s="54">
        <f t="shared" ref="AG83" si="402">$E$3+($C82/($C82+AF5))*AF4*(EXP(-EXP($A82-$B82*AG81)))</f>
        <v>2290.0918790363453</v>
      </c>
      <c r="AH83" s="54">
        <f t="shared" ref="AH83" si="403">$E$3+($C82/($C82+AG5))*AG4*(EXP(-EXP($A82-$B82*AH81)))</f>
        <v>2585.5109980713437</v>
      </c>
      <c r="AI83" s="54">
        <f t="shared" ref="AI83" si="404">$E$3+($C82/($C82+AH5))*AH4*(EXP(-EXP($A82-$B82*AI81)))</f>
        <v>2790.3883419029935</v>
      </c>
      <c r="AJ83" s="54">
        <f t="shared" ref="AJ83" si="405">$E$3+($C82/($C82+AI5))*AI4*(EXP(-EXP($A82-$B82*AJ81)))</f>
        <v>3058.2846160990107</v>
      </c>
      <c r="AK83" s="54">
        <f t="shared" ref="AK83" si="406">$E$3+($C82/($C82+AJ5))*AJ4*(EXP(-EXP($A82-$B82*AK81)))</f>
        <v>3337.1092664179937</v>
      </c>
      <c r="AL83" s="54">
        <f t="shared" ref="AL83" si="407">$E$3+($C82/($C82+AK5))*AK4*(EXP(-EXP($A82-$B82*AL81)))</f>
        <v>3626.1129261867554</v>
      </c>
      <c r="AM83" s="54">
        <f t="shared" ref="AM83" si="408">$E$3+($C82/($C82+AL5))*AL4*(EXP(-EXP($A82-$B82*AM81)))</f>
        <v>3924.5033857872318</v>
      </c>
      <c r="AN83" s="76">
        <f t="shared" ref="AN83" si="409">$E$3+($C82/($C82+AM5))*AM4*(EXP(-EXP($A82-$B82*AN81)))</f>
        <v>4231.4574428173037</v>
      </c>
      <c r="AO83" s="54">
        <f t="shared" ref="AO83" si="410">$E$3+($C82/($C82+AN5))*AN4*(EXP(-EXP($A82-$B82*AO81)))</f>
        <v>4546.1323030199464</v>
      </c>
      <c r="AP83" s="54">
        <f t="shared" ref="AP83" si="411">$E$3+($C82/($C82+AO5))*AO4*(EXP(-EXP($A82-$B82*AP81)))</f>
        <v>4867.6763332475502</v>
      </c>
      <c r="AQ83" s="54">
        <f t="shared" ref="AQ83" si="412">$E$3+($C82/($C82+AP5))*AP4*(EXP(-EXP($A82-$B82*AQ81)))</f>
        <v>5195.239009049089</v>
      </c>
      <c r="AR83" s="54">
        <f t="shared" ref="AR83" si="413">$E$3+($C82/($C82+AQ5))*AQ4*(EXP(-EXP($A82-$B82*AR81)))</f>
        <v>5527.9799400115544</v>
      </c>
      <c r="AS83" s="54">
        <f t="shared" ref="AS83" si="414">$E$3+($C82/($C82+AR5))*AR4*(EXP(-EXP($A82-$B82*AS81)))</f>
        <v>5865.0768943851135</v>
      </c>
      <c r="AT83" s="54">
        <f t="shared" ref="AT83" si="415">$E$3+($C82/($C82+AS5))*AS4*(EXP(-EXP($A82-$B82*AT81)))</f>
        <v>6205.7327797265852</v>
      </c>
      <c r="AU83" s="54">
        <f t="shared" ref="AU83" si="416">$E$3+($C82/($C82+AT5))*AT4*(EXP(-EXP($A82-$B82*AU81)))</f>
        <v>6549.1815675709877</v>
      </c>
      <c r="AV83" s="54">
        <f t="shared" ref="AV83" si="417">$E$3+($C82/($C82+AU5))*AU4*(EXP(-EXP($A82-$B82*AV81)))</f>
        <v>6894.6931770422252</v>
      </c>
      <c r="AW83" s="54">
        <f t="shared" ref="AW83" si="418">$E$3+($C82/($C82+AV5))*AV4*(EXP(-EXP($A82-$B82*AW81)))</f>
        <v>7241.5773546447072</v>
      </c>
      <c r="AX83" s="76">
        <f t="shared" ref="AX83" si="419">$E$3+($C82/($C82+AW5))*AW4*(EXP(-EXP($A82-$B82*AX81)))</f>
        <v>7589.1866052656005</v>
      </c>
      <c r="AY83" s="54">
        <f t="shared" ref="AY83" si="420">$E$3+($C82/($C82+AX5))*AX4*(EXP(-EXP($A82-$B82*AY81)))</f>
        <v>7936.9182428543054</v>
      </c>
      <c r="AZ83" s="54">
        <f t="shared" ref="AZ83" si="421">$E$3+($C82/($C82+AY5))*AY4*(EXP(-EXP($A82-$B82*AZ81)))</f>
        <v>8284.2156386576698</v>
      </c>
      <c r="BA83" s="54">
        <f t="shared" ref="BA83" si="422">$E$3+($C82/($C82+AZ5))*AZ4*(EXP(-EXP($A82-$B82*BA81)))</f>
        <v>8630.5687506903942</v>
      </c>
      <c r="BB83" s="54">
        <f t="shared" ref="BB83" si="423">$E$3+($C82/($C82+BA5))*BA4*(EXP(-EXP($A82-$B82*BB81)))</f>
        <v>8975.5140207774602</v>
      </c>
      <c r="BC83" s="54">
        <f t="shared" ref="BC83" si="424">$E$3+($C82/($C82+BB5))*BB4*(EXP(-EXP($A82-$B82*BC81)))</f>
        <v>9318.6337255100534</v>
      </c>
      <c r="BD83" s="54">
        <f t="shared" ref="BD83" si="425">$E$3+($C82/($C82+BC5))*BC4*(EXP(-EXP($A82-$B82*BD81)))</f>
        <v>9659.5548652968373</v>
      </c>
      <c r="BE83" s="54">
        <f t="shared" ref="BE83" si="426">$E$3+($C82/($C82+BD5))*BD4*(EXP(-EXP($A82-$B82*BE81)))</f>
        <v>9997.9476718336664</v>
      </c>
      <c r="BF83" s="54">
        <f t="shared" ref="BF83" si="427">$E$3+($C82/($C82+BE5))*BE4*(EXP(-EXP($A82-$B82*BF81)))</f>
        <v>10333.523809191942</v>
      </c>
      <c r="BG83" s="54">
        <f t="shared" ref="BG83" si="428">$E$3+($C82/($C82+BF5))*BF4*(EXP(-EXP($A82-$B82*BG81)))</f>
        <v>10666.034337718587</v>
      </c>
      <c r="BH83" s="76">
        <f t="shared" ref="BH83" si="429">$E$3+($C82/($C82+BG5))*BG4*(EXP(-EXP($A82-$B82*BH81)))</f>
        <v>10995.267503391426</v>
      </c>
    </row>
    <row r="84" spans="1:60" ht="15.75" thickBot="1" x14ac:dyDescent="0.3">
      <c r="A84" s="13" t="s">
        <v>69</v>
      </c>
      <c r="B84" s="17">
        <f>AX83</f>
        <v>7589.1866052656005</v>
      </c>
      <c r="C84" s="73">
        <f>AX83/$AX$4</f>
        <v>0.19253845062963687</v>
      </c>
      <c r="D84" s="4" t="s">
        <v>9</v>
      </c>
      <c r="E84" s="5">
        <f>SUM(F84:AF84)</f>
        <v>15349863.16884991</v>
      </c>
      <c r="F84" s="3">
        <f>(F83-F$3)^2</f>
        <v>26.622191981631556</v>
      </c>
      <c r="G84" s="3">
        <f t="shared" ref="G84:AF84" si="430">(G83-G$3)^2</f>
        <v>61.423002185688581</v>
      </c>
      <c r="H84" s="3">
        <f t="shared" si="430"/>
        <v>135.04158244128246</v>
      </c>
      <c r="I84" s="3">
        <f t="shared" si="430"/>
        <v>284.30412945655365</v>
      </c>
      <c r="J84" s="3">
        <f t="shared" si="430"/>
        <v>574.63892640690688</v>
      </c>
      <c r="K84" s="3">
        <f t="shared" si="430"/>
        <v>1115.1079243872341</v>
      </c>
      <c r="L84" s="3">
        <f t="shared" si="430"/>
        <v>2095.6670001151474</v>
      </c>
      <c r="M84" s="3">
        <f t="shared" si="430"/>
        <v>3814.0026508082437</v>
      </c>
      <c r="N84" s="3">
        <f t="shared" si="430"/>
        <v>6714.9946466514048</v>
      </c>
      <c r="O84" s="3">
        <f t="shared" si="430"/>
        <v>11492.903527191591</v>
      </c>
      <c r="P84" s="3">
        <f t="shared" si="430"/>
        <v>19127.061968778886</v>
      </c>
      <c r="Q84" s="3">
        <f t="shared" si="430"/>
        <v>30947.338928137437</v>
      </c>
      <c r="R84" s="3">
        <f t="shared" si="430"/>
        <v>48773.666420326248</v>
      </c>
      <c r="S84" s="3">
        <f t="shared" si="430"/>
        <v>75231.095685724489</v>
      </c>
      <c r="T84" s="3">
        <f t="shared" si="430"/>
        <v>113231.99478879807</v>
      </c>
      <c r="U84" s="3">
        <f t="shared" si="430"/>
        <v>166411.89847471594</v>
      </c>
      <c r="V84" s="3">
        <f t="shared" si="430"/>
        <v>237915.92189226393</v>
      </c>
      <c r="W84" s="3">
        <f t="shared" si="430"/>
        <v>332097.48138492851</v>
      </c>
      <c r="X84" s="3">
        <f t="shared" si="430"/>
        <v>450095.32098856906</v>
      </c>
      <c r="Y84" s="3">
        <f t="shared" si="430"/>
        <v>610525.98605977197</v>
      </c>
      <c r="Z84" s="3">
        <f t="shared" si="430"/>
        <v>808165.98168132966</v>
      </c>
      <c r="AA84" s="3">
        <f t="shared" si="430"/>
        <v>1049339.3099215243</v>
      </c>
      <c r="AB84" s="46">
        <f t="shared" si="430"/>
        <v>1364940.2373803924</v>
      </c>
      <c r="AC84" s="47">
        <f t="shared" si="430"/>
        <v>1753156.1091815545</v>
      </c>
      <c r="AD84" s="47">
        <f t="shared" si="430"/>
        <v>2203447.3880124381</v>
      </c>
      <c r="AE84" s="47">
        <f t="shared" si="430"/>
        <v>2720716.521427738</v>
      </c>
      <c r="AF84" s="48">
        <f t="shared" si="430"/>
        <v>3339425.1490712911</v>
      </c>
    </row>
    <row r="85" spans="1:60" ht="15.75" thickBot="1" x14ac:dyDescent="0.3">
      <c r="A85" s="13" t="s">
        <v>70</v>
      </c>
      <c r="B85" s="66">
        <f>BH83</f>
        <v>10995.267503391426</v>
      </c>
      <c r="C85" s="75">
        <f>BH83/$BH$4</f>
        <v>0.24238910458685964</v>
      </c>
      <c r="D85" s="4" t="s">
        <v>10</v>
      </c>
      <c r="E85" s="5">
        <f>SUM(F85:AF85)</f>
        <v>13842.611693157813</v>
      </c>
      <c r="F85">
        <f>SQRT(F84)</f>
        <v>5.1596697550939785</v>
      </c>
      <c r="G85">
        <f t="shared" ref="G85:AF85" si="431">SQRT(G84)</f>
        <v>7.8372828318039272</v>
      </c>
      <c r="H85">
        <f t="shared" si="431"/>
        <v>11.620739324211797</v>
      </c>
      <c r="I85">
        <f t="shared" si="431"/>
        <v>16.861320513428172</v>
      </c>
      <c r="J85">
        <f t="shared" si="431"/>
        <v>23.971627529371194</v>
      </c>
      <c r="K85">
        <f t="shared" si="431"/>
        <v>33.393231715232865</v>
      </c>
      <c r="L85">
        <f t="shared" si="431"/>
        <v>45.778455632700712</v>
      </c>
      <c r="M85">
        <f t="shared" si="431"/>
        <v>61.757612087970529</v>
      </c>
      <c r="N85">
        <f t="shared" si="431"/>
        <v>81.945070911259847</v>
      </c>
      <c r="O85">
        <f t="shared" si="431"/>
        <v>107.20496036654083</v>
      </c>
      <c r="P85">
        <f t="shared" si="431"/>
        <v>138.30062172231507</v>
      </c>
      <c r="Q85">
        <f t="shared" si="431"/>
        <v>175.91855765705174</v>
      </c>
      <c r="R85">
        <f t="shared" si="431"/>
        <v>220.84760904371649</v>
      </c>
      <c r="S85">
        <f t="shared" si="431"/>
        <v>274.28287530526671</v>
      </c>
      <c r="T85">
        <f t="shared" si="431"/>
        <v>336.49962078551897</v>
      </c>
      <c r="U85">
        <f t="shared" si="431"/>
        <v>407.93614509468995</v>
      </c>
      <c r="V85">
        <f t="shared" si="431"/>
        <v>487.76625743512017</v>
      </c>
      <c r="W85">
        <f t="shared" si="431"/>
        <v>576.27899613375507</v>
      </c>
      <c r="X85">
        <f t="shared" si="431"/>
        <v>670.89143755794726</v>
      </c>
      <c r="Y85">
        <f t="shared" si="431"/>
        <v>781.36162310403495</v>
      </c>
      <c r="Z85">
        <f t="shared" si="431"/>
        <v>898.98052352725063</v>
      </c>
      <c r="AA85">
        <f t="shared" si="431"/>
        <v>1024.3726421188358</v>
      </c>
      <c r="AB85" s="43">
        <f t="shared" si="431"/>
        <v>1168.3065682347217</v>
      </c>
      <c r="AC85" s="44">
        <f t="shared" si="431"/>
        <v>1324.0680153155104</v>
      </c>
      <c r="AD85" s="44">
        <f t="shared" si="431"/>
        <v>1484.4013567807185</v>
      </c>
      <c r="AE85" s="44">
        <f t="shared" si="431"/>
        <v>1649.459463408464</v>
      </c>
      <c r="AF85" s="45">
        <f t="shared" si="431"/>
        <v>1827.4094092652831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2024-02-05T08:12:58Z</dcterms:modified>
</cp:coreProperties>
</file>