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B74" i="1" l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<sst xmlns="http://schemas.openxmlformats.org/spreadsheetml/2006/main" count="307" uniqueCount="74">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</sst>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78.057575757575762</c:v>
                </c:pt>
                <c:pt idx="1">
                  <c:v>94.308080808080803</c:v>
                </c:pt>
                <c:pt idx="2">
                  <c:v>107.97373737373741</c:v>
                </c:pt>
                <c:pt idx="3">
                  <c:v>132.04141414141421</c:v>
                </c:pt>
                <c:pt idx="4">
                  <c:v>166.0828282828283</c:v>
                </c:pt>
                <c:pt idx="5">
                  <c:v>206.17171717171721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511.72327294996779</c:v>
                </c:pt>
                <c:pt idx="1">
                  <c:v>614.52732254756575</c:v>
                </c:pt>
                <c:pt idx="2">
                  <c:v>729.24948979980024</c:v>
                </c:pt>
                <c:pt idx="3">
                  <c:v>853.88280361642353</c:v>
                </c:pt>
                <c:pt idx="4">
                  <c:v>985.23267958453448</c:v>
                </c:pt>
                <c:pt idx="5">
                  <c:v>1119.095369958274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481.75239614253411</c:v>
                </c:pt>
                <c:pt idx="1">
                  <c:v>584.67540522355932</c:v>
                </c:pt>
                <c:pt idx="2">
                  <c:v>702.78831335845598</c:v>
                </c:pt>
                <c:pt idx="3">
                  <c:v>834.15394115810659</c:v>
                </c:pt>
                <c:pt idx="4">
                  <c:v>974.77905596522737</c:v>
                </c:pt>
                <c:pt idx="5">
                  <c:v>1127.4106597709281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86.478511680310305</c:v>
                </c:pt>
                <c:pt idx="1">
                  <c:v>114.25414377605644</c:v>
                </c:pt>
                <c:pt idx="2">
                  <c:v>137.44299999562278</c:v>
                </c:pt>
                <c:pt idx="3">
                  <c:v>156.58590913517799</c:v>
                </c:pt>
                <c:pt idx="4">
                  <c:v>184.92912458066002</c:v>
                </c:pt>
                <c:pt idx="5">
                  <c:v>226.40333050187743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2640"/>
        <c:axId val="1627525232"/>
      </c:lineChart>
      <c:catAx>
        <c:axId val="16275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5232"/>
        <c:crosses val="autoZero"/>
        <c:auto val="1"/>
        <c:lblAlgn val="ctr"/>
        <c:lblOffset val="100"/>
        <c:noMultiLvlLbl val="0"/>
      </c:catAx>
      <c:valAx>
        <c:axId val="162752523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94.308080808080803</c:v>
                </c:pt>
                <c:pt idx="1">
                  <c:v>107.97373737373741</c:v>
                </c:pt>
                <c:pt idx="2">
                  <c:v>132.04141414141421</c:v>
                </c:pt>
                <c:pt idx="3">
                  <c:v>166.0828282828283</c:v>
                </c:pt>
                <c:pt idx="4">
                  <c:v>206.17171717171721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1229.9664470284163</c:v>
                </c:pt>
                <c:pt idx="1">
                  <c:v>1347.5355479002521</c:v>
                </c:pt>
                <c:pt idx="2">
                  <c:v>1454.6127412846799</c:v>
                </c:pt>
                <c:pt idx="3">
                  <c:v>1549.4264002000893</c:v>
                </c:pt>
                <c:pt idx="4">
                  <c:v>1631.3102635693892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1252.1244141100449</c:v>
                </c:pt>
                <c:pt idx="1">
                  <c:v>1412.600471011328</c:v>
                </c:pt>
                <c:pt idx="2">
                  <c:v>1533.1842586267489</c:v>
                </c:pt>
                <c:pt idx="3">
                  <c:v>1617.8958141370886</c:v>
                </c:pt>
                <c:pt idx="4">
                  <c:v>1794.496044082596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1260.9281340152802</c:v>
                </c:pt>
                <c:pt idx="1">
                  <c:v>1434.3182547422564</c:v>
                </c:pt>
                <c:pt idx="2">
                  <c:v>1573.7361474750783</c:v>
                </c:pt>
                <c:pt idx="3">
                  <c:v>1682.8066772077364</c:v>
                </c:pt>
                <c:pt idx="4">
                  <c:v>1895.2611076395558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6448"/>
        <c:axId val="1627532848"/>
      </c:lineChart>
      <c:catAx>
        <c:axId val="16275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2848"/>
        <c:crosses val="autoZero"/>
        <c:auto val="1"/>
        <c:lblAlgn val="ctr"/>
        <c:lblOffset val="100"/>
        <c:noMultiLvlLbl val="0"/>
      </c:catAx>
      <c:valAx>
        <c:axId val="162753284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94.308080808080803</c:v>
                </c:pt>
                <c:pt idx="1">
                  <c:v>107.97373737373741</c:v>
                </c:pt>
                <c:pt idx="2">
                  <c:v>132.04141414141421</c:v>
                </c:pt>
                <c:pt idx="3">
                  <c:v>166.0828282828283</c:v>
                </c:pt>
                <c:pt idx="4">
                  <c:v>206.17171717171721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1270.9936301209843</c:v>
                </c:pt>
                <c:pt idx="1">
                  <c:v>1436.1957191176334</c:v>
                </c:pt>
                <c:pt idx="2">
                  <c:v>1610.7708512153135</c:v>
                </c:pt>
                <c:pt idx="3">
                  <c:v>1793.9176141303972</c:v>
                </c:pt>
                <c:pt idx="4">
                  <c:v>1984.7530208080598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1283.1725263146482</c:v>
                </c:pt>
                <c:pt idx="1">
                  <c:v>1481.0813544604541</c:v>
                </c:pt>
                <c:pt idx="2">
                  <c:v>1653.6102348927088</c:v>
                </c:pt>
                <c:pt idx="3">
                  <c:v>1803.5419234416452</c:v>
                </c:pt>
                <c:pt idx="4">
                  <c:v>2075.6585932464959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1283.5703959529767</c:v>
                </c:pt>
                <c:pt idx="1">
                  <c:v>1481.912391382044</c:v>
                </c:pt>
                <c:pt idx="2">
                  <c:v>1655.0386645961439</c:v>
                </c:pt>
                <c:pt idx="3">
                  <c:v>1805.7265244067462</c:v>
                </c:pt>
                <c:pt idx="4">
                  <c:v>2078.9706639867163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3728"/>
        <c:axId val="1627540464"/>
      </c:lineChart>
      <c:catAx>
        <c:axId val="16275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0464"/>
        <c:crosses val="autoZero"/>
        <c:auto val="1"/>
        <c:lblAlgn val="ctr"/>
        <c:lblOffset val="100"/>
        <c:noMultiLvlLbl val="0"/>
      </c:catAx>
      <c:valAx>
        <c:axId val="162754046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2096"/>
        <c:axId val="1627553520"/>
      </c:lineChart>
      <c:catAx>
        <c:axId val="16275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3520"/>
        <c:crosses val="autoZero"/>
        <c:auto val="1"/>
        <c:lblAlgn val="ctr"/>
        <c:lblOffset val="100"/>
        <c:noMultiLvlLbl val="0"/>
      </c:catAx>
      <c:valAx>
        <c:axId val="1627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3.6506376131520462</c:v>
                </c:pt>
                <c:pt idx="1">
                  <c:v>7.4348352889455711</c:v>
                </c:pt>
                <c:pt idx="2">
                  <c:v>11.999598881883037</c:v>
                </c:pt>
                <c:pt idx="3">
                  <c:v>17.503942363243457</c:v>
                </c:pt>
                <c:pt idx="4">
                  <c:v>24.138363738449311</c:v>
                </c:pt>
                <c:pt idx="5">
                  <c:v>32.13066342520073</c:v>
                </c:pt>
                <c:pt idx="6">
                  <c:v>41.752646628133341</c:v>
                </c:pt>
                <c:pt idx="7">
                  <c:v>53.327752528009754</c:v>
                </c:pt>
                <c:pt idx="8">
                  <c:v>67.239604110231966</c:v>
                </c:pt>
                <c:pt idx="9">
                  <c:v>83.941391738354213</c:v>
                </c:pt>
                <c:pt idx="10">
                  <c:v>103.96587819109629</c:v>
                </c:pt>
                <c:pt idx="11">
                  <c:v>127.93562662779695</c:v>
                </c:pt>
                <c:pt idx="12">
                  <c:v>156.57278685139565</c:v>
                </c:pt>
                <c:pt idx="13">
                  <c:v>190.70740935925079</c:v>
                </c:pt>
                <c:pt idx="14">
                  <c:v>231.28277428673758</c:v>
                </c:pt>
                <c:pt idx="15">
                  <c:v>279.35561795723936</c:v>
                </c:pt>
                <c:pt idx="16">
                  <c:v>336.08843268185854</c:v>
                </c:pt>
                <c:pt idx="17">
                  <c:v>402.73027063858251</c:v>
                </c:pt>
                <c:pt idx="18">
                  <c:v>480.58183876988676</c:v>
                </c:pt>
                <c:pt idx="19">
                  <c:v>570.94037283748435</c:v>
                </c:pt>
                <c:pt idx="20">
                  <c:v>675.02019877373459</c:v>
                </c:pt>
                <c:pt idx="21">
                  <c:v>793.84652421480462</c:v>
                </c:pt>
                <c:pt idx="22">
                  <c:v>928.12339392014178</c:v>
                </c:pt>
                <c:pt idx="23">
                  <c:v>1078.082283869916</c:v>
                </c:pt>
                <c:pt idx="24">
                  <c:v>1243.3254107932914</c:v>
                </c:pt>
                <c:pt idx="25">
                  <c:v>1422.6864857956473</c:v>
                </c:pt>
                <c:pt idx="26">
                  <c:v>1614.1390524250785</c:v>
                </c:pt>
                <c:pt idx="27">
                  <c:v>1814.7852247344351</c:v>
                </c:pt>
                <c:pt idx="28">
                  <c:v>2020.9517908069768</c:v>
                </c:pt>
                <c:pt idx="29">
                  <c:v>2228.4040771643135</c:v>
                </c:pt>
                <c:pt idx="30">
                  <c:v>2432.6623432623333</c:v>
                </c:pt>
                <c:pt idx="31">
                  <c:v>2629.3774884521117</c:v>
                </c:pt>
                <c:pt idx="32">
                  <c:v>2814.7026917024918</c:v>
                </c:pt>
                <c:pt idx="33">
                  <c:v>2985.5944303482202</c:v>
                </c:pt>
                <c:pt idx="34">
                  <c:v>3139.9930029969446</c:v>
                </c:pt>
                <c:pt idx="35">
                  <c:v>3276.8634141070074</c:v>
                </c:pt>
                <c:pt idx="36">
                  <c:v>3396.1105136667488</c:v>
                </c:pt>
                <c:pt idx="37">
                  <c:v>3498.4061209998717</c:v>
                </c:pt>
                <c:pt idx="38">
                  <c:v>3584.9746721233605</c:v>
                </c:pt>
                <c:pt idx="39">
                  <c:v>3657.3789572156061</c:v>
                </c:pt>
                <c:pt idx="40">
                  <c:v>3717.3345180610295</c:v>
                </c:pt>
                <c:pt idx="41">
                  <c:v>3766.5666613324738</c:v>
                </c:pt>
                <c:pt idx="42">
                  <c:v>3806.7121886571831</c:v>
                </c:pt>
                <c:pt idx="43">
                  <c:v>3839.2605247258707</c:v>
                </c:pt>
                <c:pt idx="44">
                  <c:v>3865.5256239883311</c:v>
                </c:pt>
                <c:pt idx="45">
                  <c:v>3886.6396312806778</c:v>
                </c:pt>
                <c:pt idx="46">
                  <c:v>3903.5604548856886</c:v>
                </c:pt>
                <c:pt idx="47">
                  <c:v>3917.0871895467717</c:v>
                </c:pt>
                <c:pt idx="48">
                  <c:v>3927.8791031877754</c:v>
                </c:pt>
                <c:pt idx="49">
                  <c:v>3936.4753928997175</c:v>
                </c:pt>
                <c:pt idx="50">
                  <c:v>3943.314043372442</c:v>
                </c:pt>
                <c:pt idx="51">
                  <c:v>3948.7489094802686</c:v>
                </c:pt>
                <c:pt idx="52">
                  <c:v>3953.0646602914821</c:v>
                </c:pt>
                <c:pt idx="53">
                  <c:v>3956.4895364748872</c:v>
                </c:pt>
                <c:pt idx="54">
                  <c:v>3959.2060494130601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3.0923020234170919</c:v>
                </c:pt>
                <c:pt idx="1">
                  <c:v>6.3327160379992939</c:v>
                </c:pt>
                <c:pt idx="2">
                  <c:v>10.374220041762818</c:v>
                </c:pt>
                <c:pt idx="3">
                  <c:v>15.383345426808045</c:v>
                </c:pt>
                <c:pt idx="4">
                  <c:v>21.559921006668034</c:v>
                </c:pt>
                <c:pt idx="5">
                  <c:v>29.143164396833853</c:v>
                </c:pt>
                <c:pt idx="6">
                  <c:v>38.418641337122324</c:v>
                </c:pt>
                <c:pt idx="7">
                  <c:v>49.726104157350093</c:v>
                </c:pt>
                <c:pt idx="8">
                  <c:v>63.468158291134031</c:v>
                </c:pt>
                <c:pt idx="9">
                  <c:v>80.119609611977467</c:v>
                </c:pt>
                <c:pt idx="10">
                  <c:v>100.23720408451676</c:v>
                </c:pt>
                <c:pt idx="11">
                  <c:v>124.46927207742752</c:v>
                </c:pt>
                <c:pt idx="12">
                  <c:v>153.56452007571619</c:v>
                </c:pt>
                <c:pt idx="13">
                  <c:v>188.37886304244168</c:v>
                </c:pt>
                <c:pt idx="14">
                  <c:v>229.87876045290992</c:v>
                </c:pt>
                <c:pt idx="15">
                  <c:v>279.13902423394143</c:v>
                </c:pt>
                <c:pt idx="16">
                  <c:v>337.33255275581973</c:v>
                </c:pt>
                <c:pt idx="17">
                  <c:v>405.70900107878185</c:v>
                </c:pt>
                <c:pt idx="18">
                  <c:v>485.55917275699721</c:v>
                </c:pt>
                <c:pt idx="19">
                  <c:v>578.16212999537333</c:v>
                </c:pt>
                <c:pt idx="20">
                  <c:v>684.7129434061012</c:v>
                </c:pt>
                <c:pt idx="21">
                  <c:v>806.23093148449061</c:v>
                </c:pt>
                <c:pt idx="22">
                  <c:v>943.45138237268441</c:v>
                </c:pt>
                <c:pt idx="23">
                  <c:v>1096.7080762335747</c:v>
                </c:pt>
                <c:pt idx="24">
                  <c:v>1265.8189722719733</c:v>
                </c:pt>
                <c:pt idx="25">
                  <c:v>1449.9921390749168</c:v>
                </c:pt>
                <c:pt idx="26">
                  <c:v>1647.7717686256794</c:v>
                </c:pt>
                <c:pt idx="27">
                  <c:v>1857.043066584974</c:v>
                </c:pt>
                <c:pt idx="28">
                  <c:v>2078.8479237666738</c:v>
                </c:pt>
                <c:pt idx="29">
                  <c:v>2302.566452037478</c:v>
                </c:pt>
                <c:pt idx="30">
                  <c:v>2528.5220246127265</c:v>
                </c:pt>
                <c:pt idx="31">
                  <c:v>2753.3772534791601</c:v>
                </c:pt>
                <c:pt idx="32">
                  <c:v>2974.0508322823407</c:v>
                </c:pt>
                <c:pt idx="33">
                  <c:v>3187.915086507162</c:v>
                </c:pt>
                <c:pt idx="34">
                  <c:v>3392.9287977040785</c:v>
                </c:pt>
                <c:pt idx="35">
                  <c:v>3587.6941724439512</c:v>
                </c:pt>
                <c:pt idx="36">
                  <c:v>3771.44221994491</c:v>
                </c:pt>
                <c:pt idx="37">
                  <c:v>3943.9624577064592</c:v>
                </c:pt>
                <c:pt idx="38">
                  <c:v>4105.4984585598922</c:v>
                </c:pt>
                <c:pt idx="39">
                  <c:v>4256.6304506684419</c:v>
                </c:pt>
                <c:pt idx="40">
                  <c:v>4398.1618563252978</c:v>
                </c:pt>
                <c:pt idx="41">
                  <c:v>4531.0206728842322</c:v>
                </c:pt>
                <c:pt idx="42">
                  <c:v>4656.1808750532455</c:v>
                </c:pt>
                <c:pt idx="43">
                  <c:v>4774.6046226807766</c:v>
                </c:pt>
                <c:pt idx="44">
                  <c:v>4887.2032861459702</c:v>
                </c:pt>
                <c:pt idx="45">
                  <c:v>4994.8139526808136</c:v>
                </c:pt>
                <c:pt idx="46">
                  <c:v>5098.1877472462184</c:v>
                </c:pt>
                <c:pt idx="47">
                  <c:v>5197.9865801939286</c:v>
                </c:pt>
                <c:pt idx="48">
                  <c:v>5294.7854982533927</c:v>
                </c:pt>
                <c:pt idx="49">
                  <c:v>5389.0784526183124</c:v>
                </c:pt>
                <c:pt idx="50">
                  <c:v>5481.2858893481953</c:v>
                </c:pt>
                <c:pt idx="51">
                  <c:v>5571.7630605700551</c:v>
                </c:pt>
                <c:pt idx="52">
                  <c:v>5660.8083380311091</c:v>
                </c:pt>
                <c:pt idx="53">
                  <c:v>5748.6710923492847</c:v>
                </c:pt>
                <c:pt idx="54">
                  <c:v>5835.558899296504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2.4244261124425259</c:v>
                </c:pt>
                <c:pt idx="1">
                  <c:v>4.9492959217787309</c:v>
                </c:pt>
                <c:pt idx="2">
                  <c:v>8.2374991034974112</c:v>
                </c:pt>
                <c:pt idx="3">
                  <c:v>12.469144664196847</c:v>
                </c:pt>
                <c:pt idx="4">
                  <c:v>17.86202483338181</c:v>
                </c:pt>
                <c:pt idx="5">
                  <c:v>24.678471145261771</c:v>
                </c:pt>
                <c:pt idx="6">
                  <c:v>33.233084176338529</c:v>
                </c:pt>
                <c:pt idx="7">
                  <c:v>43.901286776993771</c:v>
                </c:pt>
                <c:pt idx="8">
                  <c:v>57.128560560299277</c:v>
                </c:pt>
                <c:pt idx="9">
                  <c:v>73.440097022700243</c:v>
                </c:pt>
                <c:pt idx="10">
                  <c:v>93.45041975814614</c:v>
                </c:pt>
                <c:pt idx="11">
                  <c:v>117.87230642066061</c:v>
                </c:pt>
                <c:pt idx="12">
                  <c:v>147.52405680314467</c:v>
                </c:pt>
                <c:pt idx="13">
                  <c:v>183.33382425611967</c:v>
                </c:pt>
                <c:pt idx="14">
                  <c:v>226.33937452355866</c:v>
                </c:pt>
                <c:pt idx="15">
                  <c:v>277.68130420879248</c:v>
                </c:pt>
                <c:pt idx="16">
                  <c:v>338.58751522388349</c:v>
                </c:pt>
                <c:pt idx="17">
                  <c:v>410.34670983787487</c:v>
                </c:pt>
                <c:pt idx="18">
                  <c:v>494.26898104462225</c:v>
                </c:pt>
                <c:pt idx="19">
                  <c:v>591.63237445735558</c:v>
                </c:pt>
                <c:pt idx="20">
                  <c:v>703.61571423531734</c:v>
                </c:pt>
                <c:pt idx="21">
                  <c:v>831.22005364271752</c:v>
                </c:pt>
                <c:pt idx="22">
                  <c:v>975.18370588037499</c:v>
                </c:pt>
                <c:pt idx="23">
                  <c:v>1135.8985786170867</c:v>
                </c:pt>
                <c:pt idx="24">
                  <c:v>1313.3378728879013</c:v>
                </c:pt>
                <c:pt idx="25">
                  <c:v>1507.0063363717084</c:v>
                </c:pt>
                <c:pt idx="26">
                  <c:v>1715.923429833756</c:v>
                </c:pt>
                <c:pt idx="27">
                  <c:v>1938.6465439811366</c:v>
                </c:pt>
                <c:pt idx="28">
                  <c:v>2177.9170250997718</c:v>
                </c:pt>
                <c:pt idx="29">
                  <c:v>2422.3729933769591</c:v>
                </c:pt>
                <c:pt idx="30">
                  <c:v>2674.2869612316899</c:v>
                </c:pt>
                <c:pt idx="31">
                  <c:v>2931.3330231816935</c:v>
                </c:pt>
                <c:pt idx="32">
                  <c:v>3191.2874302893829</c:v>
                </c:pt>
                <c:pt idx="33">
                  <c:v>3452.1356019441982</c:v>
                </c:pt>
                <c:pt idx="34">
                  <c:v>3712.1476523602523</c:v>
                </c:pt>
                <c:pt idx="35">
                  <c:v>3969.9190277326511</c:v>
                </c:pt>
                <c:pt idx="36">
                  <c:v>4224.3784635377933</c:v>
                </c:pt>
                <c:pt idx="37">
                  <c:v>4474.7694841361445</c:v>
                </c:pt>
                <c:pt idx="38">
                  <c:v>4720.6136281346789</c:v>
                </c:pt>
                <c:pt idx="39">
                  <c:v>4961.6636755482923</c:v>
                </c:pt>
                <c:pt idx="40">
                  <c:v>5197.8539415655105</c:v>
                </c:pt>
                <c:pt idx="41">
                  <c:v>5429.2528484085433</c:v>
                </c:pt>
                <c:pt idx="42">
                  <c:v>5656.0210441519012</c:v>
                </c:pt>
                <c:pt idx="43">
                  <c:v>5878.3766592194779</c:v>
                </c:pt>
                <c:pt idx="44">
                  <c:v>6096.5680357178044</c:v>
                </c:pt>
                <c:pt idx="45">
                  <c:v>6310.8534463771639</c:v>
                </c:pt>
                <c:pt idx="46">
                  <c:v>6521.4868722426208</c:v>
                </c:pt>
                <c:pt idx="47">
                  <c:v>6728.7087347316519</c:v>
                </c:pt>
                <c:pt idx="48">
                  <c:v>6932.74048350866</c:v>
                </c:pt>
                <c:pt idx="49">
                  <c:v>7133.7820494986936</c:v>
                </c:pt>
                <c:pt idx="50">
                  <c:v>7332.0113265742302</c:v>
                </c:pt>
                <c:pt idx="51">
                  <c:v>7527.5850099757517</c:v>
                </c:pt>
                <c:pt idx="52">
                  <c:v>7720.6402736532909</c:v>
                </c:pt>
                <c:pt idx="53">
                  <c:v>7911.2969024044151</c:v>
                </c:pt>
                <c:pt idx="54">
                  <c:v>8099.6596046772938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0.54134121742710228</c:v>
                </c:pt>
                <c:pt idx="1">
                  <c:v>0.53269572753424954</c:v>
                </c:pt>
                <c:pt idx="2">
                  <c:v>0.52465934622418675</c:v>
                </c:pt>
                <c:pt idx="3">
                  <c:v>0.5183420696166311</c:v>
                </c:pt>
                <c:pt idx="4">
                  <c:v>0.51851265412325487</c:v>
                </c:pt>
                <c:pt idx="5">
                  <c:v>0.57435105549293664</c:v>
                </c:pt>
                <c:pt idx="6">
                  <c:v>0.60159759765852894</c:v>
                </c:pt>
                <c:pt idx="7">
                  <c:v>0.61065431835334982</c:v>
                </c:pt>
                <c:pt idx="8">
                  <c:v>0.69813243777876333</c:v>
                </c:pt>
                <c:pt idx="9">
                  <c:v>0.74890063361437365</c:v>
                </c:pt>
                <c:pt idx="10">
                  <c:v>0.82443212907880348</c:v>
                </c:pt>
                <c:pt idx="11">
                  <c:v>1.0954104986240101</c:v>
                </c:pt>
                <c:pt idx="12">
                  <c:v>1.633062563699732</c:v>
                </c:pt>
                <c:pt idx="13">
                  <c:v>2.0759603942444151</c:v>
                </c:pt>
                <c:pt idx="14">
                  <c:v>3.0130364209721119</c:v>
                </c:pt>
                <c:pt idx="15">
                  <c:v>4.7389041279701312</c:v>
                </c:pt>
                <c:pt idx="16">
                  <c:v>9.0370137555406043</c:v>
                </c:pt>
                <c:pt idx="17">
                  <c:v>16.039695480597899</c:v>
                </c:pt>
                <c:pt idx="18">
                  <c:v>29.216161616161621</c:v>
                </c:pt>
                <c:pt idx="19">
                  <c:v>39.426262626262627</c:v>
                </c:pt>
                <c:pt idx="20">
                  <c:v>55.420202020202026</c:v>
                </c:pt>
                <c:pt idx="21">
                  <c:v>78.057575757575762</c:v>
                </c:pt>
                <c:pt idx="22">
                  <c:v>94.308080808080803</c:v>
                </c:pt>
                <c:pt idx="23">
                  <c:v>107.97373737373741</c:v>
                </c:pt>
                <c:pt idx="24">
                  <c:v>132.04141414141421</c:v>
                </c:pt>
                <c:pt idx="25">
                  <c:v>166.0828282828283</c:v>
                </c:pt>
                <c:pt idx="26">
                  <c:v>206.17171717171721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3184"/>
        <c:axId val="1627547536"/>
      </c:lineChart>
      <c:catAx>
        <c:axId val="162754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7536"/>
        <c:crosses val="autoZero"/>
        <c:auto val="1"/>
        <c:lblAlgn val="ctr"/>
        <c:lblOffset val="100"/>
        <c:noMultiLvlLbl val="0"/>
      </c:catAx>
      <c:valAx>
        <c:axId val="16275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20.023977739899728</c:v>
                </c:pt>
                <c:pt idx="1">
                  <c:v>24.521552950779242</c:v>
                </c:pt>
                <c:pt idx="2">
                  <c:v>30.047807789996259</c:v>
                </c:pt>
                <c:pt idx="3">
                  <c:v>36.83384298277857</c:v>
                </c:pt>
                <c:pt idx="4">
                  <c:v>45.160546995011103</c:v>
                </c:pt>
                <c:pt idx="5">
                  <c:v>55.368237480931896</c:v>
                </c:pt>
                <c:pt idx="6">
                  <c:v>67.867612496147828</c:v>
                </c:pt>
                <c:pt idx="7">
                  <c:v>83.151886427249536</c:v>
                </c:pt>
                <c:pt idx="8">
                  <c:v>101.80977576717366</c:v>
                </c:pt>
                <c:pt idx="9">
                  <c:v>124.53867973717523</c:v>
                </c:pt>
                <c:pt idx="10">
                  <c:v>152.15693600537153</c:v>
                </c:pt>
                <c:pt idx="11">
                  <c:v>185.6133904694519</c:v>
                </c:pt>
                <c:pt idx="12">
                  <c:v>225.99168601482532</c:v>
                </c:pt>
                <c:pt idx="13">
                  <c:v>274.50567166958444</c:v>
                </c:pt>
                <c:pt idx="14">
                  <c:v>332.48126121957534</c:v>
                </c:pt>
                <c:pt idx="15">
                  <c:v>401.31915756214181</c:v>
                </c:pt>
                <c:pt idx="16">
                  <c:v>482.43251520376367</c:v>
                </c:pt>
                <c:pt idx="17">
                  <c:v>577.15445458867543</c:v>
                </c:pt>
                <c:pt idx="18">
                  <c:v>686.61313498473544</c:v>
                </c:pt>
                <c:pt idx="19">
                  <c:v>811.57753900222087</c:v>
                </c:pt>
                <c:pt idx="20">
                  <c:v>952.28542423580302</c:v>
                </c:pt>
                <c:pt idx="21">
                  <c:v>1108.2751504991022</c:v>
                </c:pt>
                <c:pt idx="22">
                  <c:v>1278.252751845243</c:v>
                </c:pt>
                <c:pt idx="23">
                  <c:v>1460.030567503818</c:v>
                </c:pt>
                <c:pt idx="24">
                  <c:v>1650.5694578154337</c:v>
                </c:pt>
                <c:pt idx="25">
                  <c:v>1846.1405702504996</c:v>
                </c:pt>
                <c:pt idx="26">
                  <c:v>2042.5967858691351</c:v>
                </c:pt>
                <c:pt idx="27">
                  <c:v>2235.7157526721294</c:v>
                </c:pt>
                <c:pt idx="28">
                  <c:v>2421.5561807394265</c:v>
                </c:pt>
                <c:pt idx="29">
                  <c:v>2596.7651882109112</c:v>
                </c:pt>
                <c:pt idx="30">
                  <c:v>2758.7886203796616</c:v>
                </c:pt>
                <c:pt idx="31">
                  <c:v>2905.9624328027289</c:v>
                </c:pt>
                <c:pt idx="32">
                  <c:v>3037.4912208888336</c:v>
                </c:pt>
                <c:pt idx="33">
                  <c:v>3153.3406742735037</c:v>
                </c:pt>
                <c:pt idx="34">
                  <c:v>3254.0798278602874</c:v>
                </c:pt>
                <c:pt idx="35">
                  <c:v>3340.7073828549132</c:v>
                </c:pt>
                <c:pt idx="36">
                  <c:v>3414.4881090565173</c:v>
                </c:pt>
                <c:pt idx="37">
                  <c:v>3476.814922113565</c:v>
                </c:pt>
                <c:pt idx="38">
                  <c:v>3529.1029191683124</c:v>
                </c:pt>
                <c:pt idx="39">
                  <c:v>3572.7149963317993</c:v>
                </c:pt>
                <c:pt idx="40">
                  <c:v>3608.9148423501219</c:v>
                </c:pt>
                <c:pt idx="41">
                  <c:v>3638.8415452342929</c:v>
                </c:pt>
                <c:pt idx="42">
                  <c:v>3663.4999850655236</c:v>
                </c:pt>
                <c:pt idx="43">
                  <c:v>3683.7619236342398</c:v>
                </c:pt>
                <c:pt idx="44">
                  <c:v>3700.3737445058532</c:v>
                </c:pt>
                <c:pt idx="45">
                  <c:v>3713.9678475744986</c:v>
                </c:pt>
                <c:pt idx="46">
                  <c:v>3725.0756130376676</c:v>
                </c:pt>
                <c:pt idx="47">
                  <c:v>3734.1405709061455</c:v>
                </c:pt>
                <c:pt idx="48">
                  <c:v>3741.5309470566276</c:v>
                </c:pt>
                <c:pt idx="49">
                  <c:v>3747.5511329598385</c:v>
                </c:pt>
                <c:pt idx="50">
                  <c:v>3752.4518779722362</c:v>
                </c:pt>
                <c:pt idx="51">
                  <c:v>3756.4391629880315</c:v>
                </c:pt>
                <c:pt idx="52">
                  <c:v>3759.6818094066066</c:v>
                </c:pt>
                <c:pt idx="53">
                  <c:v>3762.3179287099124</c:v>
                </c:pt>
                <c:pt idx="54">
                  <c:v>3764.4603408089151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16.732097150008276</c:v>
                </c:pt>
                <c:pt idx="1">
                  <c:v>20.979656020473062</c:v>
                </c:pt>
                <c:pt idx="2">
                  <c:v>26.276419257716178</c:v>
                </c:pt>
                <c:pt idx="3">
                  <c:v>32.86723878693617</c:v>
                </c:pt>
                <c:pt idx="4">
                  <c:v>41.049696295507871</c:v>
                </c:pt>
                <c:pt idx="5">
                  <c:v>51.183730618462711</c:v>
                </c:pt>
                <c:pt idx="6">
                  <c:v>63.702247737607202</c:v>
                </c:pt>
                <c:pt idx="7">
                  <c:v>79.122419388927142</c:v>
                </c:pt>
                <c:pt idx="8">
                  <c:v>98.057126156322838</c:v>
                </c:pt>
                <c:pt idx="9">
                  <c:v>121.22565347750204</c:v>
                </c:pt>
                <c:pt idx="10">
                  <c:v>149.46229164819718</c:v>
                </c:pt>
                <c:pt idx="11">
                  <c:v>183.72092655377946</c:v>
                </c:pt>
                <c:pt idx="12">
                  <c:v>225.07306971192392</c:v>
                </c:pt>
                <c:pt idx="13">
                  <c:v>274.69614809126796</c:v>
                </c:pt>
                <c:pt idx="14">
                  <c:v>333.84841299936704</c:v>
                </c:pt>
                <c:pt idx="15">
                  <c:v>403.82677945361439</c:v>
                </c:pt>
                <c:pt idx="16">
                  <c:v>485.9046024331343</c:v>
                </c:pt>
                <c:pt idx="17">
                  <c:v>581.24819455416525</c:v>
                </c:pt>
                <c:pt idx="18">
                  <c:v>690.81405936408669</c:v>
                </c:pt>
                <c:pt idx="19">
                  <c:v>815.23333400013451</c:v>
                </c:pt>
                <c:pt idx="20">
                  <c:v>954.69526199550717</c:v>
                </c:pt>
                <c:pt idx="21">
                  <c:v>1108.8464386240171</c:v>
                </c:pt>
                <c:pt idx="22">
                  <c:v>1276.7253062273744</c:v>
                </c:pt>
                <c:pt idx="23">
                  <c:v>1456.7500705622899</c:v>
                </c:pt>
                <c:pt idx="24">
                  <c:v>1646.771778205125</c:v>
                </c:pt>
                <c:pt idx="25">
                  <c:v>1844.1932882840069</c:v>
                </c:pt>
                <c:pt idx="26">
                  <c:v>2046.1417933807506</c:v>
                </c:pt>
                <c:pt idx="27">
                  <c:v>2249.6712138183184</c:v>
                </c:pt>
                <c:pt idx="28">
                  <c:v>2501.6946307072567</c:v>
                </c:pt>
                <c:pt idx="29">
                  <c:v>2650.5099239523129</c:v>
                </c:pt>
                <c:pt idx="30">
                  <c:v>2843.2235167939439</c:v>
                </c:pt>
                <c:pt idx="31">
                  <c:v>3028.5204755579789</c:v>
                </c:pt>
                <c:pt idx="32">
                  <c:v>3205.3254631314289</c:v>
                </c:pt>
                <c:pt idx="33">
                  <c:v>3373.0394580210482</c:v>
                </c:pt>
                <c:pt idx="34">
                  <c:v>3531.4753611100255</c:v>
                </c:pt>
                <c:pt idx="35">
                  <c:v>3680.7776578071239</c:v>
                </c:pt>
                <c:pt idx="36">
                  <c:v>3821.3387285719059</c:v>
                </c:pt>
                <c:pt idx="37">
                  <c:v>3953.7207888265275</c:v>
                </c:pt>
                <c:pt idx="38">
                  <c:v>4078.5887425522692</c:v>
                </c:pt>
                <c:pt idx="39">
                  <c:v>4196.6561557582854</c:v>
                </c:pt>
                <c:pt idx="40">
                  <c:v>4308.6443675822929</c:v>
                </c:pt>
                <c:pt idx="41">
                  <c:v>4415.2534337012112</c:v>
                </c:pt>
                <c:pt idx="42">
                  <c:v>4517.1429657402969</c:v>
                </c:pt>
                <c:pt idx="43">
                  <c:v>4614.9207781597597</c:v>
                </c:pt>
                <c:pt idx="44">
                  <c:v>4709.137389166297</c:v>
                </c:pt>
                <c:pt idx="45">
                  <c:v>4800.2846994750353</c:v>
                </c:pt>
                <c:pt idx="46">
                  <c:v>4888.7974955934396</c:v>
                </c:pt>
                <c:pt idx="47">
                  <c:v>4975.0567359600363</c:v>
                </c:pt>
                <c:pt idx="48">
                  <c:v>5059.3938505398573</c:v>
                </c:pt>
                <c:pt idx="49">
                  <c:v>5142.0955074178109</c:v>
                </c:pt>
                <c:pt idx="50">
                  <c:v>5223.4084740526141</c:v>
                </c:pt>
                <c:pt idx="51">
                  <c:v>5303.5443318087737</c:v>
                </c:pt>
                <c:pt idx="52">
                  <c:v>5382.6838976974832</c:v>
                </c:pt>
                <c:pt idx="53">
                  <c:v>5460.9812744993815</c:v>
                </c:pt>
                <c:pt idx="54">
                  <c:v>5538.5674963601959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13.56742553400252</c:v>
                </c:pt>
                <c:pt idx="1">
                  <c:v>17.404183953985964</c:v>
                </c:pt>
                <c:pt idx="2">
                  <c:v>22.290763488891521</c:v>
                </c:pt>
                <c:pt idx="3">
                  <c:v>28.491061142722504</c:v>
                </c:pt>
                <c:pt idx="4">
                  <c:v>36.327229911732779</c:v>
                </c:pt>
                <c:pt idx="5">
                  <c:v>46.189457166779441</c:v>
                </c:pt>
                <c:pt idx="6">
                  <c:v>58.54611963936803</c:v>
                </c:pt>
                <c:pt idx="7">
                  <c:v>73.953719040581944</c:v>
                </c:pt>
                <c:pt idx="8">
                  <c:v>93.065711887011233</c:v>
                </c:pt>
                <c:pt idx="9">
                  <c:v>116.63900717045919</c:v>
                </c:pt>
                <c:pt idx="10">
                  <c:v>145.53654462268483</c:v>
                </c:pt>
                <c:pt idx="11">
                  <c:v>180.7240391514184</c:v>
                </c:pt>
                <c:pt idx="12">
                  <c:v>223.25877002293544</c:v>
                </c:pt>
                <c:pt idx="13">
                  <c:v>274.26832427281425</c:v>
                </c:pt>
                <c:pt idx="14">
                  <c:v>334.91760908527863</c:v>
                </c:pt>
                <c:pt idx="15">
                  <c:v>406.36335240156052</c:v>
                </c:pt>
                <c:pt idx="16">
                  <c:v>489.69677830802067</c:v>
                </c:pt>
                <c:pt idx="17">
                  <c:v>585.87711338503027</c:v>
                </c:pt>
                <c:pt idx="18">
                  <c:v>695.66081274745125</c:v>
                </c:pt>
                <c:pt idx="19">
                  <c:v>819.53345649784546</c:v>
                </c:pt>
                <c:pt idx="20">
                  <c:v>957.65259005631503</c:v>
                </c:pt>
                <c:pt idx="21">
                  <c:v>1109.8098082997883</c:v>
                </c:pt>
                <c:pt idx="22">
                  <c:v>1275.4187747751243</c:v>
                </c:pt>
                <c:pt idx="23">
                  <c:v>1453.5326918636699</c:v>
                </c:pt>
                <c:pt idx="24">
                  <c:v>1642.8905437339772</c:v>
                </c:pt>
                <c:pt idx="25">
                  <c:v>1841.9871375040577</c:v>
                </c:pt>
                <c:pt idx="26">
                  <c:v>2049.1585758255283</c:v>
                </c:pt>
                <c:pt idx="27">
                  <c:v>2262.6730678620847</c:v>
                </c:pt>
                <c:pt idx="28">
                  <c:v>2531.1322785301081</c:v>
                </c:pt>
                <c:pt idx="29">
                  <c:v>2701.9696624386115</c:v>
                </c:pt>
                <c:pt idx="30">
                  <c:v>2924.6573838356394</c:v>
                </c:pt>
                <c:pt idx="31">
                  <c:v>3147.5920931755018</c:v>
                </c:pt>
                <c:pt idx="32">
                  <c:v>3369.6881820667336</c:v>
                </c:pt>
                <c:pt idx="33">
                  <c:v>3590.0645847147521</c:v>
                </c:pt>
                <c:pt idx="34">
                  <c:v>3808.0344554822291</c:v>
                </c:pt>
                <c:pt idx="35">
                  <c:v>4023.0866267590409</c:v>
                </c:pt>
                <c:pt idx="36">
                  <c:v>4234.8624743096516</c:v>
                </c:pt>
                <c:pt idx="37">
                  <c:v>4443.1311391864074</c:v>
                </c:pt>
                <c:pt idx="38">
                  <c:v>4647.7652688528151</c:v>
                </c:pt>
                <c:pt idx="39">
                  <c:v>4848.71869249868</c:v>
                </c:pt>
                <c:pt idx="40">
                  <c:v>5046.0068183037274</c:v>
                </c:pt>
                <c:pt idx="41">
                  <c:v>5239.6900635839229</c:v>
                </c:pt>
                <c:pt idx="42">
                  <c:v>5429.8602984056561</c:v>
                </c:pt>
                <c:pt idx="43">
                  <c:v>5616.6300774078018</c:v>
                </c:pt>
                <c:pt idx="44">
                  <c:v>5800.1243247898674</c:v>
                </c:pt>
                <c:pt idx="45">
                  <c:v>5980.4740958792563</c:v>
                </c:pt>
                <c:pt idx="46">
                  <c:v>6157.8120417367463</c:v>
                </c:pt>
                <c:pt idx="47">
                  <c:v>6332.2692326043889</c:v>
                </c:pt>
                <c:pt idx="48">
                  <c:v>6503.9730385215817</c:v>
                </c:pt>
                <c:pt idx="49">
                  <c:v>6673.0458123608578</c:v>
                </c:pt>
                <c:pt idx="50">
                  <c:v>6839.6041664394224</c:v>
                </c:pt>
                <c:pt idx="51">
                  <c:v>7003.7586757246072</c:v>
                </c:pt>
                <c:pt idx="52">
                  <c:v>7165.6138770788957</c:v>
                </c:pt>
                <c:pt idx="53">
                  <c:v>7325.2684646140624</c:v>
                </c:pt>
                <c:pt idx="54">
                  <c:v>7482.8156062896023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0.54134121742710228</c:v>
                </c:pt>
                <c:pt idx="1">
                  <c:v>0.53269572753424954</c:v>
                </c:pt>
                <c:pt idx="2">
                  <c:v>0.52465934622418675</c:v>
                </c:pt>
                <c:pt idx="3">
                  <c:v>0.5183420696166311</c:v>
                </c:pt>
                <c:pt idx="4">
                  <c:v>0.51851265412325487</c:v>
                </c:pt>
                <c:pt idx="5">
                  <c:v>0.57435105549293664</c:v>
                </c:pt>
                <c:pt idx="6">
                  <c:v>0.60159759765852894</c:v>
                </c:pt>
                <c:pt idx="7">
                  <c:v>0.61065431835334982</c:v>
                </c:pt>
                <c:pt idx="8">
                  <c:v>0.69813243777876333</c:v>
                </c:pt>
                <c:pt idx="9">
                  <c:v>0.74890063361437365</c:v>
                </c:pt>
                <c:pt idx="10">
                  <c:v>0.82443212907880348</c:v>
                </c:pt>
                <c:pt idx="11">
                  <c:v>1.0954104986240101</c:v>
                </c:pt>
                <c:pt idx="12">
                  <c:v>1.633062563699732</c:v>
                </c:pt>
                <c:pt idx="13">
                  <c:v>2.0759603942444151</c:v>
                </c:pt>
                <c:pt idx="14">
                  <c:v>3.0130364209721119</c:v>
                </c:pt>
                <c:pt idx="15">
                  <c:v>4.7389041279701312</c:v>
                </c:pt>
                <c:pt idx="16">
                  <c:v>9.0370137555406043</c:v>
                </c:pt>
                <c:pt idx="17">
                  <c:v>16.039695480597899</c:v>
                </c:pt>
                <c:pt idx="18">
                  <c:v>29.216161616161621</c:v>
                </c:pt>
                <c:pt idx="19">
                  <c:v>39.426262626262627</c:v>
                </c:pt>
                <c:pt idx="20">
                  <c:v>55.420202020202026</c:v>
                </c:pt>
                <c:pt idx="21">
                  <c:v>78.057575757575762</c:v>
                </c:pt>
                <c:pt idx="22">
                  <c:v>94.308080808080803</c:v>
                </c:pt>
                <c:pt idx="23">
                  <c:v>107.97373737373741</c:v>
                </c:pt>
                <c:pt idx="24">
                  <c:v>132.04141414141421</c:v>
                </c:pt>
                <c:pt idx="25">
                  <c:v>166.0828282828283</c:v>
                </c:pt>
                <c:pt idx="26">
                  <c:v>206.17171717171721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4816"/>
        <c:axId val="1627526864"/>
      </c:lineChart>
      <c:catAx>
        <c:axId val="162754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6864"/>
        <c:crosses val="autoZero"/>
        <c:auto val="1"/>
        <c:lblAlgn val="ctr"/>
        <c:lblOffset val="100"/>
        <c:noMultiLvlLbl val="0"/>
      </c:catAx>
      <c:valAx>
        <c:axId val="16275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6.2067834900590402</c:v>
                </c:pt>
                <c:pt idx="1">
                  <c:v>8.9854862250942027</c:v>
                </c:pt>
                <c:pt idx="2">
                  <c:v>12.875406072179501</c:v>
                </c:pt>
                <c:pt idx="3">
                  <c:v>18.217918613375701</c:v>
                </c:pt>
                <c:pt idx="4">
                  <c:v>25.423439138603054</c:v>
                </c:pt>
                <c:pt idx="5">
                  <c:v>34.975313184675016</c:v>
                </c:pt>
                <c:pt idx="6">
                  <c:v>47.431486671740267</c:v>
                </c:pt>
                <c:pt idx="7">
                  <c:v>63.423561072693474</c:v>
                </c:pt>
                <c:pt idx="8">
                  <c:v>83.652962640516591</c:v>
                </c:pt>
                <c:pt idx="9">
                  <c:v>108.88410503089204</c:v>
                </c:pt>
                <c:pt idx="10">
                  <c:v>139.93458964171748</c:v>
                </c:pt>
                <c:pt idx="11">
                  <c:v>177.66265440970989</c:v>
                </c:pt>
                <c:pt idx="12">
                  <c:v>222.95223668295395</c:v>
                </c:pt>
                <c:pt idx="13">
                  <c:v>276.69614771744091</c:v>
                </c:pt>
                <c:pt idx="14">
                  <c:v>339.77795648499603</c:v>
                </c:pt>
                <c:pt idx="15">
                  <c:v>413.05324318031171</c:v>
                </c:pt>
                <c:pt idx="16">
                  <c:v>497.33090583458721</c:v>
                </c:pt>
                <c:pt idx="17">
                  <c:v>593.35518779252413</c:v>
                </c:pt>
                <c:pt idx="18">
                  <c:v>701.78904329436341</c:v>
                </c:pt>
                <c:pt idx="19">
                  <c:v>823.19937896975398</c:v>
                </c:pt>
                <c:pt idx="20">
                  <c:v>958.04460802012045</c:v>
                </c:pt>
                <c:pt idx="21">
                  <c:v>1106.6648391814308</c:v>
                </c:pt>
                <c:pt idx="22">
                  <c:v>1269.2749020823353</c:v>
                </c:pt>
                <c:pt idx="23">
                  <c:v>1445.9602915573078</c:v>
                </c:pt>
                <c:pt idx="24">
                  <c:v>1636.6760019875173</c:v>
                </c:pt>
                <c:pt idx="25">
                  <c:v>1841.2481236456388</c:v>
                </c:pt>
                <c:pt idx="26">
                  <c:v>2059.3779897039408</c:v>
                </c:pt>
                <c:pt idx="27">
                  <c:v>2290.6485970049102</c:v>
                </c:pt>
                <c:pt idx="28">
                  <c:v>2534.5329765755428</c:v>
                </c:pt>
                <c:pt idx="29">
                  <c:v>2790.40416077174</c:v>
                </c:pt>
                <c:pt idx="30">
                  <c:v>3057.5463815732655</c:v>
                </c:pt>
                <c:pt idx="31">
                  <c:v>3335.1671369805777</c:v>
                </c:pt>
                <c:pt idx="32">
                  <c:v>3622.4097773562617</c:v>
                </c:pt>
                <c:pt idx="33">
                  <c:v>3918.3662883728443</c:v>
                </c:pt>
                <c:pt idx="34">
                  <c:v>4222.0899794232128</c:v>
                </c:pt>
                <c:pt idx="35">
                  <c:v>4532.6078234869619</c:v>
                </c:pt>
                <c:pt idx="36">
                  <c:v>4848.9322343145568</c:v>
                </c:pt>
                <c:pt idx="37">
                  <c:v>5170.072107468618</c:v>
                </c:pt>
                <c:pt idx="38">
                  <c:v>5495.0429916485773</c:v>
                </c:pt>
                <c:pt idx="39">
                  <c:v>5822.8762945560275</c:v>
                </c:pt>
                <c:pt idx="40">
                  <c:v>6152.6274623908366</c:v>
                </c:pt>
                <c:pt idx="41">
                  <c:v>6483.3831032587204</c:v>
                </c:pt>
                <c:pt idx="42">
                  <c:v>6814.2670519393978</c:v>
                </c:pt>
                <c:pt idx="43">
                  <c:v>7144.4453964552395</c:v>
                </c:pt>
                <c:pt idx="44">
                  <c:v>7473.130505720992</c:v>
                </c:pt>
                <c:pt idx="45">
                  <c:v>7799.5841124154986</c:v>
                </c:pt>
                <c:pt idx="46">
                  <c:v>8123.119516371723</c:v>
                </c:pt>
                <c:pt idx="47">
                  <c:v>8443.1029815779457</c:v>
                </c:pt>
                <c:pt idx="48">
                  <c:v>8758.9544047094314</c:v>
                </c:pt>
                <c:pt idx="49">
                  <c:v>9070.1473353739475</c:v>
                </c:pt>
                <c:pt idx="50">
                  <c:v>9376.20842836273</c:v>
                </c:pt>
                <c:pt idx="51">
                  <c:v>9676.7164065428697</c:v>
                </c:pt>
                <c:pt idx="52">
                  <c:v>9971.3006099738031</c:v>
                </c:pt>
                <c:pt idx="53">
                  <c:v>10259.639202713211</c:v>
                </c:pt>
                <c:pt idx="54">
                  <c:v>10541.457103893328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5.8208834318765721</c:v>
                </c:pt>
                <c:pt idx="1">
                  <c:v>8.5204096905029374</c:v>
                </c:pt>
                <c:pt idx="2">
                  <c:v>12.333029346618469</c:v>
                </c:pt>
                <c:pt idx="3">
                  <c:v>17.606580954207363</c:v>
                </c:pt>
                <c:pt idx="4">
                  <c:v>24.758773982969466</c:v>
                </c:pt>
                <c:pt idx="5">
                  <c:v>34.280439594665971</c:v>
                </c:pt>
                <c:pt idx="6">
                  <c:v>46.736389123486212</c:v>
                </c:pt>
                <c:pt idx="7">
                  <c:v>62.763556603788459</c:v>
                </c:pt>
                <c:pt idx="8">
                  <c:v>83.066250576796222</c:v>
                </c:pt>
                <c:pt idx="9">
                  <c:v>108.40850680794135</c:v>
                </c:pt>
                <c:pt idx="10">
                  <c:v>139.6037028865106</c:v>
                </c:pt>
                <c:pt idx="11">
                  <c:v>177.50175378438354</c:v>
                </c:pt>
                <c:pt idx="12">
                  <c:v>222.97434206038091</c:v>
                </c:pt>
                <c:pt idx="13">
                  <c:v>276.89873827603691</c:v>
                </c:pt>
                <c:pt idx="14">
                  <c:v>340.1408307486646</c:v>
                </c:pt>
                <c:pt idx="15">
                  <c:v>413.53800719151394</c:v>
                </c:pt>
                <c:pt idx="16">
                  <c:v>497.88251573305689</c:v>
                </c:pt>
                <c:pt idx="17">
                  <c:v>593.90588377530696</c:v>
                </c:pt>
                <c:pt idx="18">
                  <c:v>702.2648966984691</c:v>
                </c:pt>
                <c:pt idx="19">
                  <c:v>823.52954227735506</c:v>
                </c:pt>
                <c:pt idx="20">
                  <c:v>958.17321892601308</c:v>
                </c:pt>
                <c:pt idx="21">
                  <c:v>1106.5653942575393</c:v>
                </c:pt>
                <c:pt idx="22">
                  <c:v>1268.966791768258</c:v>
                </c:pt>
                <c:pt idx="23">
                  <c:v>1445.5270833079289</c:v>
                </c:pt>
                <c:pt idx="24">
                  <c:v>1636.2849775284187</c:v>
                </c:pt>
                <c:pt idx="25">
                  <c:v>1841.1705223995959</c:v>
                </c:pt>
                <c:pt idx="26">
                  <c:v>2060.0093844656631</c:v>
                </c:pt>
                <c:pt idx="27">
                  <c:v>2292.5288289223108</c:v>
                </c:pt>
                <c:pt idx="28">
                  <c:v>2589.8475909876174</c:v>
                </c:pt>
                <c:pt idx="29">
                  <c:v>2797.0719089942622</c:v>
                </c:pt>
                <c:pt idx="30">
                  <c:v>3068.1296856081085</c:v>
                </c:pt>
                <c:pt idx="31">
                  <c:v>3350.9553747110467</c:v>
                </c:pt>
                <c:pt idx="32">
                  <c:v>3644.9124429820981</c:v>
                </c:pt>
                <c:pt idx="33">
                  <c:v>3949.3208997483512</c:v>
                </c:pt>
                <c:pt idx="34">
                  <c:v>4263.4671117235894</c:v>
                </c:pt>
                <c:pt idx="35">
                  <c:v>4586.6132403800839</c:v>
                </c:pt>
                <c:pt idx="36">
                  <c:v>4918.0061618471464</c:v>
                </c:pt>
                <c:pt idx="37">
                  <c:v>5256.8857612841148</c:v>
                </c:pt>
                <c:pt idx="38">
                  <c:v>5602.4925236896206</c:v>
                </c:pt>
                <c:pt idx="39">
                  <c:v>5954.0743704240213</c:v>
                </c:pt>
                <c:pt idx="40">
                  <c:v>6310.8927149223564</c:v>
                </c:pt>
                <c:pt idx="41">
                  <c:v>6672.2277319510222</c:v>
                </c:pt>
                <c:pt idx="42">
                  <c:v>7037.3828522766134</c:v>
                </c:pt>
                <c:pt idx="43">
                  <c:v>7405.6885088580366</c:v>
                </c:pt>
                <c:pt idx="44">
                  <c:v>7776.505171838895</c:v>
                </c:pt>
                <c:pt idx="45">
                  <c:v>8149.2257179618491</c:v>
                </c:pt>
                <c:pt idx="46">
                  <c:v>8523.277185852181</c:v>
                </c:pt>
                <c:pt idx="47">
                  <c:v>8898.1219722446403</c:v>
                </c:pt>
                <c:pt idx="48">
                  <c:v>9273.2585259807274</c:v>
                </c:pt>
                <c:pt idx="49">
                  <c:v>9648.2215967977663</c:v>
                </c:pt>
                <c:pt idx="50">
                  <c:v>10022.582094863636</c:v>
                </c:pt>
                <c:pt idx="51">
                  <c:v>10395.946614951879</c:v>
                </c:pt>
                <c:pt idx="52">
                  <c:v>10767.956676348549</c:v>
                </c:pt>
                <c:pt idx="53">
                  <c:v>11138.287726241246</c:v>
                </c:pt>
                <c:pt idx="54">
                  <c:v>11506.647950651941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5.7040636045210817</c:v>
                </c:pt>
                <c:pt idx="1">
                  <c:v>8.3740838223381751</c:v>
                </c:pt>
                <c:pt idx="2">
                  <c:v>12.153661828435983</c:v>
                </c:pt>
                <c:pt idx="3">
                  <c:v>17.391083635939541</c:v>
                </c:pt>
                <c:pt idx="4">
                  <c:v>24.504719131126027</c:v>
                </c:pt>
                <c:pt idx="5">
                  <c:v>33.986319613094224</c:v>
                </c:pt>
                <c:pt idx="6">
                  <c:v>46.401947967464508</c:v>
                </c:pt>
                <c:pt idx="7">
                  <c:v>62.390213775008093</c:v>
                </c:pt>
                <c:pt idx="8">
                  <c:v>82.657624401933347</c:v>
                </c:pt>
                <c:pt idx="9">
                  <c:v>107.97101889515521</c:v>
                </c:pt>
                <c:pt idx="10">
                  <c:v>139.14721174639388</c:v>
                </c:pt>
                <c:pt idx="11">
                  <c:v>177.04012605067575</c:v>
                </c:pt>
                <c:pt idx="12">
                  <c:v>222.52582950241623</c:v>
                </c:pt>
                <c:pt idx="13">
                  <c:v>276.48599359451111</c:v>
                </c:pt>
                <c:pt idx="14">
                  <c:v>339.79037065704659</c:v>
                </c:pt>
                <c:pt idx="15">
                  <c:v>413.27892226917521</c:v>
                </c:pt>
                <c:pt idx="16">
                  <c:v>497.74423615636778</c:v>
                </c:pt>
                <c:pt idx="17">
                  <c:v>593.91483940834291</c:v>
                </c:pt>
                <c:pt idx="18">
                  <c:v>702.43995807920987</c:v>
                </c:pt>
                <c:pt idx="19">
                  <c:v>823.87619264061084</c:v>
                </c:pt>
                <c:pt idx="20">
                  <c:v>958.67648177578599</c:v>
                </c:pt>
                <c:pt idx="21">
                  <c:v>1107.1816202663611</c:v>
                </c:pt>
                <c:pt idx="22">
                  <c:v>1269.6144866347722</c:v>
                </c:pt>
                <c:pt idx="23">
                  <c:v>1446.0770285640458</c:v>
                </c:pt>
                <c:pt idx="24">
                  <c:v>1636.5499538676377</c:v>
                </c:pt>
                <c:pt idx="25">
                  <c:v>1840.8949858489186</c:v>
                </c:pt>
                <c:pt idx="26">
                  <c:v>2058.8594671045371</c:v>
                </c:pt>
                <c:pt idx="27">
                  <c:v>2290.0830369313453</c:v>
                </c:pt>
                <c:pt idx="28">
                  <c:v>2585.5021559663437</c:v>
                </c:pt>
                <c:pt idx="29">
                  <c:v>2790.3794997979935</c:v>
                </c:pt>
                <c:pt idx="30">
                  <c:v>3058.2757739940107</c:v>
                </c:pt>
                <c:pt idx="31">
                  <c:v>3337.1004243129937</c:v>
                </c:pt>
                <c:pt idx="32">
                  <c:v>3626.1040840817554</c:v>
                </c:pt>
                <c:pt idx="33">
                  <c:v>3924.4945436822318</c:v>
                </c:pt>
                <c:pt idx="34">
                  <c:v>4231.4486007123041</c:v>
                </c:pt>
                <c:pt idx="35">
                  <c:v>4546.1234609149469</c:v>
                </c:pt>
                <c:pt idx="36">
                  <c:v>4867.6674911425507</c:v>
                </c:pt>
                <c:pt idx="37">
                  <c:v>5195.2301669440894</c:v>
                </c:pt>
                <c:pt idx="38">
                  <c:v>5527.9710979065549</c:v>
                </c:pt>
                <c:pt idx="39">
                  <c:v>5865.068052280114</c:v>
                </c:pt>
                <c:pt idx="40">
                  <c:v>6205.7239376215857</c:v>
                </c:pt>
                <c:pt idx="41">
                  <c:v>6549.1727254659882</c:v>
                </c:pt>
                <c:pt idx="42">
                  <c:v>6894.6843349372257</c:v>
                </c:pt>
                <c:pt idx="43">
                  <c:v>7241.5685125397076</c:v>
                </c:pt>
                <c:pt idx="44">
                  <c:v>7589.177763160601</c:v>
                </c:pt>
                <c:pt idx="45">
                  <c:v>7936.9094007493059</c:v>
                </c:pt>
                <c:pt idx="46">
                  <c:v>8284.2067965526694</c:v>
                </c:pt>
                <c:pt idx="47">
                  <c:v>8630.5599085853937</c:v>
                </c:pt>
                <c:pt idx="48">
                  <c:v>8975.5051786724598</c:v>
                </c:pt>
                <c:pt idx="49">
                  <c:v>9318.624883405053</c:v>
                </c:pt>
                <c:pt idx="50">
                  <c:v>9659.5460231918369</c:v>
                </c:pt>
                <c:pt idx="51">
                  <c:v>9997.938829728666</c:v>
                </c:pt>
                <c:pt idx="52">
                  <c:v>10333.514967086941</c:v>
                </c:pt>
                <c:pt idx="53">
                  <c:v>10666.025495613587</c:v>
                </c:pt>
                <c:pt idx="54">
                  <c:v>10995.258661286425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0.54134121742710228</c:v>
                </c:pt>
                <c:pt idx="1">
                  <c:v>0.53269572753424954</c:v>
                </c:pt>
                <c:pt idx="2">
                  <c:v>0.52465934622418675</c:v>
                </c:pt>
                <c:pt idx="3">
                  <c:v>0.5183420696166311</c:v>
                </c:pt>
                <c:pt idx="4">
                  <c:v>0.51851265412325487</c:v>
                </c:pt>
                <c:pt idx="5">
                  <c:v>0.57435105549293664</c:v>
                </c:pt>
                <c:pt idx="6">
                  <c:v>0.60159759765852894</c:v>
                </c:pt>
                <c:pt idx="7">
                  <c:v>0.61065431835334982</c:v>
                </c:pt>
                <c:pt idx="8">
                  <c:v>0.69813243777876333</c:v>
                </c:pt>
                <c:pt idx="9">
                  <c:v>0.74890063361437365</c:v>
                </c:pt>
                <c:pt idx="10">
                  <c:v>0.82443212907880348</c:v>
                </c:pt>
                <c:pt idx="11">
                  <c:v>1.0954104986240101</c:v>
                </c:pt>
                <c:pt idx="12">
                  <c:v>1.633062563699732</c:v>
                </c:pt>
                <c:pt idx="13">
                  <c:v>2.0759603942444151</c:v>
                </c:pt>
                <c:pt idx="14">
                  <c:v>3.0130364209721119</c:v>
                </c:pt>
                <c:pt idx="15">
                  <c:v>4.7389041279701312</c:v>
                </c:pt>
                <c:pt idx="16">
                  <c:v>9.0370137555406043</c:v>
                </c:pt>
                <c:pt idx="17">
                  <c:v>16.039695480597899</c:v>
                </c:pt>
                <c:pt idx="18">
                  <c:v>29.216161616161621</c:v>
                </c:pt>
                <c:pt idx="19">
                  <c:v>39.426262626262627</c:v>
                </c:pt>
                <c:pt idx="20">
                  <c:v>55.420202020202026</c:v>
                </c:pt>
                <c:pt idx="21">
                  <c:v>78.057575757575762</c:v>
                </c:pt>
                <c:pt idx="22">
                  <c:v>94.308080808080803</c:v>
                </c:pt>
                <c:pt idx="23">
                  <c:v>107.97373737373741</c:v>
                </c:pt>
                <c:pt idx="24">
                  <c:v>132.04141414141421</c:v>
                </c:pt>
                <c:pt idx="25">
                  <c:v>166.0828282828283</c:v>
                </c:pt>
                <c:pt idx="26">
                  <c:v>206.17171717171721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9168"/>
        <c:axId val="1627545360"/>
      </c:lineChart>
      <c:catAx>
        <c:axId val="162754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5360"/>
        <c:crosses val="autoZero"/>
        <c:auto val="1"/>
        <c:lblAlgn val="ctr"/>
        <c:lblOffset val="100"/>
        <c:noMultiLvlLbl val="0"/>
      </c:catAx>
      <c:valAx>
        <c:axId val="16275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3" sqref="E3:AF3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0.51447157347850281</v>
      </c>
      <c r="F3" s="7">
        <v>0.54134121742710228</v>
      </c>
      <c r="G3" s="7">
        <v>0.53269572753424954</v>
      </c>
      <c r="H3" s="7">
        <v>0.52465934622418675</v>
      </c>
      <c r="I3" s="7">
        <v>0.5183420696166311</v>
      </c>
      <c r="J3" s="7">
        <v>0.51851265412325487</v>
      </c>
      <c r="K3" s="7">
        <v>0.57435105549293664</v>
      </c>
      <c r="L3" s="7">
        <v>0.60159759765852894</v>
      </c>
      <c r="M3" s="7">
        <v>0.61065431835334982</v>
      </c>
      <c r="N3" s="7">
        <v>0.69813243777876333</v>
      </c>
      <c r="O3" s="7">
        <v>0.74890063361437365</v>
      </c>
      <c r="P3" s="7">
        <v>0.82443212907880348</v>
      </c>
      <c r="Q3" s="7">
        <v>1.0954104986240101</v>
      </c>
      <c r="R3" s="7">
        <v>1.633062563699732</v>
      </c>
      <c r="S3" s="7">
        <v>2.0759603942444151</v>
      </c>
      <c r="T3" s="7">
        <v>3.0130364209721119</v>
      </c>
      <c r="U3" s="7">
        <v>4.7389041279701312</v>
      </c>
      <c r="V3" s="7">
        <v>9.0370137555406043</v>
      </c>
      <c r="W3" s="7">
        <v>16.039695480597899</v>
      </c>
      <c r="X3" s="7">
        <v>29.216161616161621</v>
      </c>
      <c r="Y3" s="7">
        <v>39.426262626262627</v>
      </c>
      <c r="Z3" s="7">
        <v>55.420202020202026</v>
      </c>
      <c r="AA3" s="7">
        <v>78.057575757575762</v>
      </c>
      <c r="AB3" s="36">
        <v>94.308080808080803</v>
      </c>
      <c r="AC3" s="7">
        <v>107.97373737373741</v>
      </c>
      <c r="AD3" s="7">
        <v>132.04141414141421</v>
      </c>
      <c r="AE3" s="7">
        <v>166.0828282828283</v>
      </c>
      <c r="AF3" s="37">
        <v>206.17171717171721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2.6869643948599475E-2</v>
      </c>
      <c r="G8" s="3">
        <f t="shared" ref="G8:AF8" si="0">G$3-F$3</f>
        <v>-8.6454898928527424E-3</v>
      </c>
      <c r="H8" s="3">
        <f t="shared" si="0"/>
        <v>-8.0363813100627901E-3</v>
      </c>
      <c r="I8" s="3">
        <f t="shared" si="0"/>
        <v>-6.3172766075556552E-3</v>
      </c>
      <c r="J8" s="3">
        <f t="shared" si="0"/>
        <v>1.7058450662377211E-4</v>
      </c>
      <c r="K8" s="3">
        <f t="shared" si="0"/>
        <v>5.5838401369681767E-2</v>
      </c>
      <c r="L8" s="3">
        <f t="shared" si="0"/>
        <v>2.7246542165592302E-2</v>
      </c>
      <c r="M8" s="3">
        <f t="shared" si="0"/>
        <v>9.0567206948208856E-3</v>
      </c>
      <c r="N8" s="3">
        <f t="shared" si="0"/>
        <v>8.7478119425413503E-2</v>
      </c>
      <c r="O8" s="3">
        <f t="shared" si="0"/>
        <v>5.0768195835610319E-2</v>
      </c>
      <c r="P8" s="3">
        <f t="shared" si="0"/>
        <v>7.5531495464429832E-2</v>
      </c>
      <c r="Q8" s="3">
        <f t="shared" si="0"/>
        <v>0.2709783695452066</v>
      </c>
      <c r="R8" s="3">
        <f t="shared" si="0"/>
        <v>0.53765206507572194</v>
      </c>
      <c r="S8" s="3">
        <f t="shared" si="0"/>
        <v>0.44289783054468312</v>
      </c>
      <c r="T8" s="3">
        <f t="shared" si="0"/>
        <v>0.93707602672769674</v>
      </c>
      <c r="U8" s="3">
        <f t="shared" si="0"/>
        <v>1.7258677069980193</v>
      </c>
      <c r="V8" s="3">
        <f t="shared" si="0"/>
        <v>4.2981096275704731</v>
      </c>
      <c r="W8" s="3">
        <f t="shared" si="0"/>
        <v>7.002681725057295</v>
      </c>
      <c r="X8" s="3">
        <f t="shared" si="0"/>
        <v>13.176466135563722</v>
      </c>
      <c r="Y8" s="3">
        <f t="shared" si="0"/>
        <v>10.210101010101006</v>
      </c>
      <c r="Z8" s="3">
        <f t="shared" si="0"/>
        <v>15.993939393939399</v>
      </c>
      <c r="AA8" s="3">
        <f t="shared" si="0"/>
        <v>22.637373737373736</v>
      </c>
      <c r="AB8" s="46">
        <f t="shared" si="0"/>
        <v>16.250505050505041</v>
      </c>
      <c r="AC8" s="47">
        <f t="shared" si="0"/>
        <v>13.665656565656604</v>
      </c>
      <c r="AD8" s="47">
        <f t="shared" si="0"/>
        <v>24.067676767676801</v>
      </c>
      <c r="AE8" s="47">
        <f t="shared" si="0"/>
        <v>34.041414141414094</v>
      </c>
      <c r="AF8" s="48">
        <f t="shared" si="0"/>
        <v>40.088888888888903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0.91651985616902398</v>
      </c>
      <c r="G9">
        <f>$A9*$C9+($B9-$A9)*F$10-($B9/$C9)*(F$10^2)</f>
        <v>1.1626966559004719</v>
      </c>
      <c r="H9">
        <f t="shared" ref="H9:AF9" si="1">$A9*$C9+($B9-$A9)*G$10-($B9/$C9)*(G$10^2)</f>
        <v>1.4746681561387907</v>
      </c>
      <c r="I9">
        <f t="shared" si="1"/>
        <v>1.8698188542821261</v>
      </c>
      <c r="J9">
        <f t="shared" si="1"/>
        <v>2.3700045908167677</v>
      </c>
      <c r="K9">
        <f t="shared" si="1"/>
        <v>3.0026280013284263</v>
      </c>
      <c r="L9">
        <f t="shared" si="1"/>
        <v>3.8019265053240039</v>
      </c>
      <c r="M9">
        <f t="shared" si="1"/>
        <v>4.8104850492847051</v>
      </c>
      <c r="N9">
        <f t="shared" si="1"/>
        <v>6.080963869538853</v>
      </c>
      <c r="O9">
        <f t="shared" si="1"/>
        <v>7.6779905720177384</v>
      </c>
      <c r="P9">
        <f t="shared" si="1"/>
        <v>9.6800949949718422</v>
      </c>
      <c r="Q9">
        <f t="shared" si="1"/>
        <v>12.181449510732541</v>
      </c>
      <c r="R9">
        <f t="shared" si="1"/>
        <v>15.292997150150015</v>
      </c>
      <c r="S9">
        <f t="shared" si="1"/>
        <v>19.142283301755608</v>
      </c>
      <c r="T9">
        <f t="shared" si="1"/>
        <v>23.870936030102019</v>
      </c>
      <c r="U9">
        <f t="shared" si="1"/>
        <v>29.628267399982615</v>
      </c>
      <c r="V9">
        <f t="shared" si="1"/>
        <v>36.558946702154913</v>
      </c>
      <c r="W9">
        <f t="shared" si="1"/>
        <v>44.782283538044041</v>
      </c>
      <c r="X9">
        <f t="shared" si="1"/>
        <v>54.360691490906589</v>
      </c>
      <c r="Y9">
        <f t="shared" si="1"/>
        <v>65.25597299077819</v>
      </c>
      <c r="Z9">
        <f t="shared" si="1"/>
        <v>77.275015093848936</v>
      </c>
      <c r="AA9">
        <f t="shared" si="1"/>
        <v>90.012161062261043</v>
      </c>
      <c r="AB9" s="43">
        <f>$A9*$C9+($B9-$A9)*AA$10-($B9/$C9)*(AA$10^2)</f>
        <v>102.80404959759792</v>
      </c>
      <c r="AC9" s="44">
        <f t="shared" si="1"/>
        <v>114.7221672522345</v>
      </c>
      <c r="AD9" s="44">
        <f t="shared" si="1"/>
        <v>124.6333138166233</v>
      </c>
      <c r="AE9" s="44">
        <f t="shared" si="1"/>
        <v>131.34987596811089</v>
      </c>
      <c r="AF9" s="45">
        <f t="shared" si="1"/>
        <v>133.8626903737395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1.4309914296475268</v>
      </c>
      <c r="G10" s="6">
        <f>F10+G9</f>
        <v>2.5936880855479987</v>
      </c>
      <c r="H10" s="6">
        <f t="shared" ref="H10:AF10" si="2">G10+H9</f>
        <v>4.0683562416867893</v>
      </c>
      <c r="I10" s="6">
        <f t="shared" si="2"/>
        <v>5.9381750959689157</v>
      </c>
      <c r="J10" s="6">
        <f t="shared" si="2"/>
        <v>8.3081796867856834</v>
      </c>
      <c r="K10" s="6">
        <f t="shared" si="2"/>
        <v>11.31080768811411</v>
      </c>
      <c r="L10" s="6">
        <f t="shared" si="2"/>
        <v>15.112734193438115</v>
      </c>
      <c r="M10" s="6">
        <f t="shared" si="2"/>
        <v>19.923219242722819</v>
      </c>
      <c r="N10" s="6">
        <f t="shared" si="2"/>
        <v>26.004183112261671</v>
      </c>
      <c r="O10" s="6">
        <f t="shared" si="2"/>
        <v>33.682173684279412</v>
      </c>
      <c r="P10" s="6">
        <f t="shared" si="2"/>
        <v>43.362268679251258</v>
      </c>
      <c r="Q10" s="6">
        <f t="shared" si="2"/>
        <v>55.5437181899838</v>
      </c>
      <c r="R10" s="6">
        <f t="shared" si="2"/>
        <v>70.836715340133821</v>
      </c>
      <c r="S10" s="6">
        <f t="shared" si="2"/>
        <v>89.978998641889433</v>
      </c>
      <c r="T10" s="6">
        <f t="shared" si="2"/>
        <v>113.84993467199145</v>
      </c>
      <c r="U10" s="6">
        <f t="shared" si="2"/>
        <v>143.47820207197407</v>
      </c>
      <c r="V10" s="6">
        <f t="shared" si="2"/>
        <v>180.03714877412898</v>
      </c>
      <c r="W10" s="6">
        <f t="shared" si="2"/>
        <v>224.81943231217303</v>
      </c>
      <c r="X10" s="6">
        <f t="shared" si="2"/>
        <v>279.1801238030796</v>
      </c>
      <c r="Y10" s="6">
        <f t="shared" si="2"/>
        <v>344.43609679385781</v>
      </c>
      <c r="Z10" s="6">
        <f t="shared" si="2"/>
        <v>421.71111188770675</v>
      </c>
      <c r="AA10" s="6">
        <f t="shared" si="2"/>
        <v>511.72327294996779</v>
      </c>
      <c r="AB10" s="49">
        <f t="shared" si="2"/>
        <v>614.52732254756575</v>
      </c>
      <c r="AC10" s="50">
        <f t="shared" si="2"/>
        <v>729.24948979980024</v>
      </c>
      <c r="AD10" s="50">
        <f t="shared" si="2"/>
        <v>853.88280361642353</v>
      </c>
      <c r="AE10" s="50">
        <f t="shared" si="2"/>
        <v>985.23267958453448</v>
      </c>
      <c r="AF10" s="51">
        <f t="shared" si="2"/>
        <v>1119.095369958274</v>
      </c>
    </row>
    <row r="11" spans="1:32" x14ac:dyDescent="0.25">
      <c r="A11" s="16" t="s">
        <v>27</v>
      </c>
      <c r="B11" s="17">
        <f>AF10-$AF$3</f>
        <v>912.92365278655677</v>
      </c>
      <c r="C11" s="18">
        <f>((AF10-AA10)-($AF$3-$AA$3))</f>
        <v>479.25795559416468</v>
      </c>
      <c r="D11" s="4" t="s">
        <v>9</v>
      </c>
      <c r="E11" s="5">
        <f>SUM(F11:AA11)</f>
        <v>601933.026721437</v>
      </c>
      <c r="F11">
        <f>(F10-F3)^2</f>
        <v>0.79147750010384632</v>
      </c>
      <c r="G11">
        <f t="shared" ref="G11:AF11" si="3">(G10-G3)^2</f>
        <v>4.2476894997910737</v>
      </c>
      <c r="H11">
        <f t="shared" si="3"/>
        <v>12.557787686911286</v>
      </c>
      <c r="I11">
        <f t="shared" si="3"/>
        <v>29.374590033538961</v>
      </c>
      <c r="J11">
        <f t="shared" si="3"/>
        <v>60.678912479747893</v>
      </c>
      <c r="K11">
        <f t="shared" si="3"/>
        <v>115.27150102415519</v>
      </c>
      <c r="L11">
        <f t="shared" si="3"/>
        <v>210.57308530137357</v>
      </c>
      <c r="M11">
        <f t="shared" si="3"/>
        <v>372.9751639579859</v>
      </c>
      <c r="N11">
        <f t="shared" si="3"/>
        <v>640.39620073949686</v>
      </c>
      <c r="O11">
        <f t="shared" si="3"/>
        <v>1084.6004738296599</v>
      </c>
      <c r="P11">
        <f t="shared" si="3"/>
        <v>1809.4675383691879</v>
      </c>
      <c r="Q11">
        <f t="shared" si="3"/>
        <v>2964.6182104529894</v>
      </c>
      <c r="R11">
        <f t="shared" si="3"/>
        <v>4789.1455576012531</v>
      </c>
      <c r="S11">
        <f t="shared" si="3"/>
        <v>7726.9441331669423</v>
      </c>
      <c r="T11">
        <f t="shared" si="3"/>
        <v>12284.818013906814</v>
      </c>
      <c r="U11">
        <f t="shared" si="3"/>
        <v>19248.592793995096</v>
      </c>
      <c r="V11">
        <f t="shared" si="3"/>
        <v>29241.04617637545</v>
      </c>
      <c r="W11">
        <f t="shared" si="3"/>
        <v>43588.978511461763</v>
      </c>
      <c r="X11">
        <f t="shared" si="3"/>
        <v>62481.982392182952</v>
      </c>
      <c r="Y11">
        <f t="shared" si="3"/>
        <v>93030.9989389439</v>
      </c>
      <c r="Z11">
        <f t="shared" si="3"/>
        <v>134169.03065156448</v>
      </c>
      <c r="AA11">
        <f t="shared" si="3"/>
        <v>188065.93692136346</v>
      </c>
      <c r="AB11" s="43">
        <f t="shared" si="3"/>
        <v>270628.05947600462</v>
      </c>
      <c r="AC11" s="44">
        <f t="shared" si="3"/>
        <v>385983.5605525705</v>
      </c>
      <c r="AD11" s="44">
        <f t="shared" si="3"/>
        <v>521054.99155921215</v>
      </c>
      <c r="AE11" s="44">
        <f t="shared" si="3"/>
        <v>671006.47888760723</v>
      </c>
      <c r="AF11" s="45">
        <f t="shared" si="3"/>
        <v>833429.59581714962</v>
      </c>
    </row>
    <row r="12" spans="1:32" ht="15.75" thickBot="1" x14ac:dyDescent="0.3">
      <c r="A12" s="19" t="s">
        <v>30</v>
      </c>
      <c r="B12" s="20">
        <f>(B11/$AF$3)*100</f>
        <v>442.79771508436187</v>
      </c>
      <c r="C12" s="21">
        <f>((C11)/($AF$3-$AA$3))*100</f>
        <v>374.08669355626921</v>
      </c>
      <c r="D12" s="4" t="s">
        <v>10</v>
      </c>
      <c r="E12" s="5">
        <f>SUM(F12:AA12)</f>
        <v>2360.8826281278375</v>
      </c>
      <c r="F12">
        <f>SQRT(F11)</f>
        <v>0.88965021222042451</v>
      </c>
      <c r="G12">
        <f t="shared" ref="G12:AF12" si="4">SQRT(G11)</f>
        <v>2.060992358013749</v>
      </c>
      <c r="H12">
        <f t="shared" si="4"/>
        <v>3.5436968954626025</v>
      </c>
      <c r="I12">
        <f t="shared" si="4"/>
        <v>5.4198330263522845</v>
      </c>
      <c r="J12">
        <f t="shared" si="4"/>
        <v>7.7896670326624289</v>
      </c>
      <c r="K12">
        <f t="shared" si="4"/>
        <v>10.736456632621174</v>
      </c>
      <c r="L12">
        <f t="shared" si="4"/>
        <v>14.511136595779586</v>
      </c>
      <c r="M12">
        <f t="shared" si="4"/>
        <v>19.312564924369468</v>
      </c>
      <c r="N12">
        <f t="shared" si="4"/>
        <v>25.306050674482908</v>
      </c>
      <c r="O12">
        <f t="shared" si="4"/>
        <v>32.933273050665036</v>
      </c>
      <c r="P12">
        <f t="shared" si="4"/>
        <v>42.537836550172457</v>
      </c>
      <c r="Q12">
        <f t="shared" si="4"/>
        <v>54.448307691359787</v>
      </c>
      <c r="R12">
        <f t="shared" si="4"/>
        <v>69.203652776434083</v>
      </c>
      <c r="S12">
        <f t="shared" si="4"/>
        <v>87.903038247645014</v>
      </c>
      <c r="T12">
        <f t="shared" si="4"/>
        <v>110.83689825101933</v>
      </c>
      <c r="U12">
        <f t="shared" si="4"/>
        <v>138.73929794400394</v>
      </c>
      <c r="V12">
        <f t="shared" si="4"/>
        <v>171.00013501858837</v>
      </c>
      <c r="W12">
        <f t="shared" si="4"/>
        <v>208.77973683157512</v>
      </c>
      <c r="X12">
        <f t="shared" si="4"/>
        <v>249.96396218691797</v>
      </c>
      <c r="Y12">
        <f t="shared" si="4"/>
        <v>305.00983416759516</v>
      </c>
      <c r="Z12">
        <f t="shared" si="4"/>
        <v>366.29090986750475</v>
      </c>
      <c r="AA12">
        <f t="shared" si="4"/>
        <v>433.66569719239203</v>
      </c>
      <c r="AB12" s="43">
        <f t="shared" si="4"/>
        <v>520.21924173948491</v>
      </c>
      <c r="AC12" s="44">
        <f t="shared" si="4"/>
        <v>621.27575242606281</v>
      </c>
      <c r="AD12" s="44">
        <f t="shared" si="4"/>
        <v>721.84138947500935</v>
      </c>
      <c r="AE12" s="44">
        <f t="shared" si="4"/>
        <v>819.14985130170612</v>
      </c>
      <c r="AF12" s="45">
        <f t="shared" si="4"/>
        <v>912.92365278655677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2.6869643948599475E-2</v>
      </c>
      <c r="G15" s="3">
        <f t="shared" ref="G15:AF15" si="5">G$3-F$3</f>
        <v>-8.6454898928527424E-3</v>
      </c>
      <c r="H15" s="3">
        <f t="shared" si="5"/>
        <v>-8.0363813100627901E-3</v>
      </c>
      <c r="I15" s="3">
        <f t="shared" si="5"/>
        <v>-6.3172766075556552E-3</v>
      </c>
      <c r="J15" s="3">
        <f t="shared" si="5"/>
        <v>1.7058450662377211E-4</v>
      </c>
      <c r="K15" s="3">
        <f t="shared" si="5"/>
        <v>5.5838401369681767E-2</v>
      </c>
      <c r="L15" s="3">
        <f t="shared" si="5"/>
        <v>2.7246542165592302E-2</v>
      </c>
      <c r="M15" s="3">
        <f t="shared" si="5"/>
        <v>9.0567206948208856E-3</v>
      </c>
      <c r="N15" s="3">
        <f t="shared" si="5"/>
        <v>8.7478119425413503E-2</v>
      </c>
      <c r="O15" s="3">
        <f t="shared" si="5"/>
        <v>5.0768195835610319E-2</v>
      </c>
      <c r="P15" s="3">
        <f t="shared" si="5"/>
        <v>7.5531495464429832E-2</v>
      </c>
      <c r="Q15" s="3">
        <f t="shared" si="5"/>
        <v>0.2709783695452066</v>
      </c>
      <c r="R15" s="3">
        <f t="shared" si="5"/>
        <v>0.53765206507572194</v>
      </c>
      <c r="S15" s="3">
        <f t="shared" si="5"/>
        <v>0.44289783054468312</v>
      </c>
      <c r="T15" s="3">
        <f t="shared" si="5"/>
        <v>0.93707602672769674</v>
      </c>
      <c r="U15" s="3">
        <f t="shared" si="5"/>
        <v>1.7258677069980193</v>
      </c>
      <c r="V15" s="3">
        <f t="shared" si="5"/>
        <v>4.2981096275704731</v>
      </c>
      <c r="W15" s="3">
        <f t="shared" si="5"/>
        <v>7.002681725057295</v>
      </c>
      <c r="X15" s="3">
        <f t="shared" si="5"/>
        <v>13.176466135563722</v>
      </c>
      <c r="Y15" s="3">
        <f t="shared" si="5"/>
        <v>10.210101010101006</v>
      </c>
      <c r="Z15" s="3">
        <f t="shared" si="5"/>
        <v>15.993939393939399</v>
      </c>
      <c r="AA15" s="3">
        <f t="shared" si="5"/>
        <v>22.637373737373736</v>
      </c>
      <c r="AB15" s="46">
        <f t="shared" si="5"/>
        <v>16.250505050505041</v>
      </c>
      <c r="AC15" s="47">
        <f t="shared" si="5"/>
        <v>13.665656565656604</v>
      </c>
      <c r="AD15" s="47">
        <f t="shared" si="5"/>
        <v>24.067676767676801</v>
      </c>
      <c r="AE15" s="47">
        <f t="shared" si="5"/>
        <v>34.041414141414094</v>
      </c>
      <c r="AF15" s="48">
        <f t="shared" si="5"/>
        <v>40.088888888888903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0.68873924994675562</v>
      </c>
      <c r="G16">
        <f>$A16*($C16*F$4)+($B16-$A16)*(F$17)-($B16/($C16*F$4))*(F17^2)</f>
        <v>0.89790740475795439</v>
      </c>
      <c r="H16">
        <f t="shared" ref="H16:AF16" si="6">$A16*($C16*G$4)+($B16-$A16)*(G$17)-($B16/($C16*G$4))*(G17^2)</f>
        <v>1.1616973586378039</v>
      </c>
      <c r="I16">
        <f t="shared" si="6"/>
        <v>1.5005372623891824</v>
      </c>
      <c r="J16">
        <f t="shared" si="6"/>
        <v>1.9341090580562512</v>
      </c>
      <c r="K16">
        <f t="shared" si="6"/>
        <v>2.4958992524948131</v>
      </c>
      <c r="L16">
        <f t="shared" si="6"/>
        <v>3.1943603688489848</v>
      </c>
      <c r="M16">
        <f t="shared" si="6"/>
        <v>4.0955494867819544</v>
      </c>
      <c r="N16">
        <f t="shared" si="6"/>
        <v>5.2399267533311118</v>
      </c>
      <c r="O16">
        <f t="shared" si="6"/>
        <v>6.6992283184028762</v>
      </c>
      <c r="P16">
        <f t="shared" si="6"/>
        <v>8.5395695135106386</v>
      </c>
      <c r="Q16">
        <f t="shared" si="6"/>
        <v>10.855726802420916</v>
      </c>
      <c r="R16">
        <f t="shared" si="6"/>
        <v>13.77199209399817</v>
      </c>
      <c r="S16">
        <f t="shared" si="6"/>
        <v>17.377580560478116</v>
      </c>
      <c r="T16">
        <f t="shared" si="6"/>
        <v>21.786823573913566</v>
      </c>
      <c r="U16">
        <f t="shared" si="6"/>
        <v>27.340401216195417</v>
      </c>
      <c r="V16">
        <f t="shared" si="6"/>
        <v>34.044737071262105</v>
      </c>
      <c r="W16">
        <f t="shared" si="6"/>
        <v>42.078391267700844</v>
      </c>
      <c r="X16">
        <f t="shared" si="6"/>
        <v>51.595118331227113</v>
      </c>
      <c r="Y16">
        <f t="shared" si="6"/>
        <v>62.625149399833113</v>
      </c>
      <c r="Z16">
        <f t="shared" si="6"/>
        <v>74.86333191687487</v>
      </c>
      <c r="AA16">
        <f t="shared" si="6"/>
        <v>88.451148307993037</v>
      </c>
      <c r="AB16" s="43">
        <f t="shared" si="6"/>
        <v>102.92300908102526</v>
      </c>
      <c r="AC16" s="44">
        <f t="shared" si="6"/>
        <v>118.11290813489666</v>
      </c>
      <c r="AD16" s="44">
        <f t="shared" si="6"/>
        <v>131.36562779965055</v>
      </c>
      <c r="AE16" s="44">
        <f t="shared" si="6"/>
        <v>140.62511480712084</v>
      </c>
      <c r="AF16" s="45">
        <f t="shared" si="6"/>
        <v>152.63160380570062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1.2032108234252585</v>
      </c>
      <c r="G17" s="6">
        <f>F17+G16</f>
        <v>2.1011182281832128</v>
      </c>
      <c r="H17" s="6">
        <f t="shared" ref="H17" si="7">G17+H16</f>
        <v>3.2628155868210165</v>
      </c>
      <c r="I17" s="6">
        <f t="shared" ref="I17" si="8">H17+I16</f>
        <v>4.7633528492101984</v>
      </c>
      <c r="J17" s="6">
        <f t="shared" ref="J17" si="9">I17+J16</f>
        <v>6.6974619072664492</v>
      </c>
      <c r="K17" s="6">
        <f t="shared" ref="K17" si="10">J17+K16</f>
        <v>9.1933611597612632</v>
      </c>
      <c r="L17" s="6">
        <f t="shared" ref="L17" si="11">K17+L16</f>
        <v>12.387721528610248</v>
      </c>
      <c r="M17" s="6">
        <f t="shared" ref="M17" si="12">L17+M16</f>
        <v>16.483271015392202</v>
      </c>
      <c r="N17" s="6">
        <f t="shared" ref="N17" si="13">M17+N16</f>
        <v>21.723197768723313</v>
      </c>
      <c r="O17" s="6">
        <f t="shared" ref="O17" si="14">N17+O16</f>
        <v>28.42242608712619</v>
      </c>
      <c r="P17" s="6">
        <f t="shared" ref="P17" si="15">O17+P16</f>
        <v>36.961995600636826</v>
      </c>
      <c r="Q17" s="6">
        <f t="shared" ref="Q17" si="16">P17+Q16</f>
        <v>47.817722403057743</v>
      </c>
      <c r="R17" s="6">
        <f t="shared" ref="R17" si="17">Q17+R16</f>
        <v>61.589714497055915</v>
      </c>
      <c r="S17" s="6">
        <f t="shared" ref="S17" si="18">R17+S16</f>
        <v>78.967295057534031</v>
      </c>
      <c r="T17" s="6">
        <f t="shared" ref="T17" si="19">S17+T16</f>
        <v>100.7541186314476</v>
      </c>
      <c r="U17" s="6">
        <f t="shared" ref="U17" si="20">T17+U16</f>
        <v>128.09451984764303</v>
      </c>
      <c r="V17" s="6">
        <f t="shared" ref="V17" si="21">U17+V16</f>
        <v>162.13925691890512</v>
      </c>
      <c r="W17" s="6">
        <f t="shared" ref="W17" si="22">V17+W16</f>
        <v>204.21764818660597</v>
      </c>
      <c r="X17" s="6">
        <f t="shared" ref="X17" si="23">W17+X16</f>
        <v>255.8127665178331</v>
      </c>
      <c r="Y17" s="6">
        <f t="shared" ref="Y17" si="24">X17+Y16</f>
        <v>318.4379159176662</v>
      </c>
      <c r="Z17" s="6">
        <f t="shared" ref="Z17" si="25">Y17+Z16</f>
        <v>393.30124783454107</v>
      </c>
      <c r="AA17" s="6">
        <f t="shared" ref="AA17" si="26">Z17+AA16</f>
        <v>481.75239614253411</v>
      </c>
      <c r="AB17" s="49">
        <f t="shared" ref="AB17" si="27">AA17+AB16</f>
        <v>584.67540522355932</v>
      </c>
      <c r="AC17" s="50">
        <f t="shared" ref="AC17" si="28">AB17+AC16</f>
        <v>702.78831335845598</v>
      </c>
      <c r="AD17" s="50">
        <f t="shared" ref="AD17" si="29">AC17+AD16</f>
        <v>834.15394115810659</v>
      </c>
      <c r="AE17" s="50">
        <f t="shared" ref="AE17" si="30">AD17+AE16</f>
        <v>974.77905596522737</v>
      </c>
      <c r="AF17" s="51">
        <f t="shared" ref="AF17" si="31">AE17+AF16</f>
        <v>1127.4106597709281</v>
      </c>
    </row>
    <row r="18" spans="1:32" x14ac:dyDescent="0.25">
      <c r="A18" s="16" t="s">
        <v>27</v>
      </c>
      <c r="B18" s="17">
        <f>AF17-$AF$3</f>
        <v>921.23894259921087</v>
      </c>
      <c r="C18" s="18">
        <f>((AF17-AA17)-($AF$3-$AA$3))</f>
        <v>517.54412221425264</v>
      </c>
      <c r="D18" s="4" t="s">
        <v>9</v>
      </c>
      <c r="E18" s="5">
        <f>SUM(F18:AA18)</f>
        <v>504683.38680685731</v>
      </c>
      <c r="F18">
        <f>(F3-F17)^2</f>
        <v>0.43807137534415458</v>
      </c>
      <c r="G18">
        <f t="shared" ref="G18:AF18" si="32">(G3-G17)^2</f>
        <v>2.4599491405419469</v>
      </c>
      <c r="H18">
        <f t="shared" si="32"/>
        <v>7.4974995979193633</v>
      </c>
      <c r="I18">
        <f>(I3-I17)^2</f>
        <v>18.020116518865585</v>
      </c>
      <c r="J18">
        <f t="shared" si="32"/>
        <v>38.179413872918843</v>
      </c>
      <c r="K18">
        <f t="shared" si="32"/>
        <v>74.287335177479505</v>
      </c>
      <c r="L18">
        <f t="shared" si="32"/>
        <v>138.91271731575281</v>
      </c>
      <c r="M18">
        <f t="shared" si="32"/>
        <v>251.93996081111658</v>
      </c>
      <c r="N18">
        <f t="shared" si="32"/>
        <v>442.05337217048645</v>
      </c>
      <c r="O18">
        <f t="shared" si="32"/>
        <v>765.82401102616643</v>
      </c>
      <c r="P18">
        <f t="shared" si="32"/>
        <v>1305.9234936608848</v>
      </c>
      <c r="Q18">
        <f t="shared" si="32"/>
        <v>2182.9744296951899</v>
      </c>
      <c r="R18">
        <f t="shared" si="32"/>
        <v>3594.8001110576238</v>
      </c>
      <c r="S18">
        <f t="shared" si="32"/>
        <v>5912.277346302003</v>
      </c>
      <c r="T18">
        <f t="shared" si="32"/>
        <v>9553.3191516749266</v>
      </c>
      <c r="U18">
        <f t="shared" si="32"/>
        <v>15216.607929579612</v>
      </c>
      <c r="V18">
        <f t="shared" si="32"/>
        <v>23440.296861653995</v>
      </c>
      <c r="W18">
        <f t="shared" si="32"/>
        <v>35410.941884624604</v>
      </c>
      <c r="X18">
        <f t="shared" si="32"/>
        <v>51346.021352964206</v>
      </c>
      <c r="Y18">
        <f t="shared" si="32"/>
        <v>77847.502672402406</v>
      </c>
      <c r="Z18">
        <f t="shared" si="32"/>
        <v>114163.60112059147</v>
      </c>
      <c r="AA18">
        <f t="shared" si="32"/>
        <v>162969.50800564379</v>
      </c>
      <c r="AB18" s="43">
        <f t="shared" si="32"/>
        <v>240460.11285439512</v>
      </c>
      <c r="AC18" s="44">
        <f t="shared" si="32"/>
        <v>353804.37980388053</v>
      </c>
      <c r="AD18" s="44">
        <f t="shared" si="32"/>
        <v>492962.00059376564</v>
      </c>
      <c r="AE18" s="44">
        <f t="shared" si="32"/>
        <v>653989.58866774256</v>
      </c>
      <c r="AF18" s="45">
        <f t="shared" si="32"/>
        <v>848681.18936131219</v>
      </c>
    </row>
    <row r="19" spans="1:32" ht="15.75" thickBot="1" x14ac:dyDescent="0.3">
      <c r="A19" s="19" t="s">
        <v>30</v>
      </c>
      <c r="B19" s="20">
        <f>(B18/$AF$3)*100</f>
        <v>446.83090155956035</v>
      </c>
      <c r="C19" s="21">
        <f>((C18)/($AF$3-$AA$3))*100</f>
        <v>403.97111240143334</v>
      </c>
      <c r="D19" s="4" t="s">
        <v>10</v>
      </c>
      <c r="E19" s="5">
        <f>SUM(F19:AA19)</f>
        <v>2129.6376300612269</v>
      </c>
      <c r="F19">
        <f>SQRT(F18)</f>
        <v>0.66186960599815625</v>
      </c>
      <c r="G19">
        <f t="shared" ref="G19" si="33">SQRT(G18)</f>
        <v>1.5684225006489632</v>
      </c>
      <c r="H19">
        <f t="shared" ref="H19" si="34">SQRT(H18)</f>
        <v>2.7381562405968296</v>
      </c>
      <c r="I19">
        <f t="shared" ref="I19" si="35">SQRT(I18)</f>
        <v>4.2450107795935672</v>
      </c>
      <c r="J19">
        <f t="shared" ref="J19" si="36">SQRT(J18)</f>
        <v>6.1789492531431947</v>
      </c>
      <c r="K19">
        <f t="shared" ref="K19" si="37">SQRT(K18)</f>
        <v>8.6190101042683267</v>
      </c>
      <c r="L19">
        <f t="shared" ref="L19" si="38">SQRT(L18)</f>
        <v>11.786123930951719</v>
      </c>
      <c r="M19">
        <f t="shared" ref="M19" si="39">SQRT(M18)</f>
        <v>15.872616697038852</v>
      </c>
      <c r="N19">
        <f t="shared" ref="N19" si="40">SQRT(N18)</f>
        <v>21.02506533094455</v>
      </c>
      <c r="O19">
        <f t="shared" ref="O19" si="41">SQRT(O18)</f>
        <v>27.673525453511818</v>
      </c>
      <c r="P19">
        <f t="shared" ref="P19" si="42">SQRT(P18)</f>
        <v>36.137563471558025</v>
      </c>
      <c r="Q19">
        <f t="shared" ref="Q19" si="43">SQRT(Q18)</f>
        <v>46.722311904433731</v>
      </c>
      <c r="R19">
        <f t="shared" ref="R19" si="44">SQRT(R18)</f>
        <v>59.956651933356184</v>
      </c>
      <c r="S19">
        <f t="shared" ref="S19" si="45">SQRT(S18)</f>
        <v>76.891334663289612</v>
      </c>
      <c r="T19">
        <f t="shared" ref="T19" si="46">SQRT(T18)</f>
        <v>97.741082210475483</v>
      </c>
      <c r="U19">
        <f t="shared" ref="U19" si="47">SQRT(U18)</f>
        <v>123.3556157196729</v>
      </c>
      <c r="V19">
        <f t="shared" ref="V19" si="48">SQRT(V18)</f>
        <v>153.10224316336451</v>
      </c>
      <c r="W19">
        <f t="shared" ref="W19" si="49">SQRT(W18)</f>
        <v>188.17795270600806</v>
      </c>
      <c r="X19">
        <f t="shared" ref="X19" si="50">SQRT(X18)</f>
        <v>226.59660490167147</v>
      </c>
      <c r="Y19">
        <f t="shared" ref="Y19" si="51">SQRT(Y18)</f>
        <v>279.0116532914036</v>
      </c>
      <c r="Z19">
        <f t="shared" ref="Z19" si="52">SQRT(Z18)</f>
        <v>337.88104581433902</v>
      </c>
      <c r="AA19">
        <f t="shared" ref="AA19" si="53">SQRT(AA18)</f>
        <v>403.69482038495835</v>
      </c>
      <c r="AB19" s="43">
        <f t="shared" ref="AB19" si="54">SQRT(AB18)</f>
        <v>490.36732441547849</v>
      </c>
      <c r="AC19" s="44">
        <f t="shared" ref="AC19" si="55">SQRT(AC18)</f>
        <v>594.81457598471854</v>
      </c>
      <c r="AD19" s="44">
        <f t="shared" ref="AD19" si="56">SQRT(AD18)</f>
        <v>702.11252701669241</v>
      </c>
      <c r="AE19" s="44">
        <f t="shared" ref="AE19" si="57">SQRT(AE18)</f>
        <v>808.69622768239901</v>
      </c>
      <c r="AF19" s="45">
        <f t="shared" ref="AF19" si="58">SQRT(AF18)</f>
        <v>921.23894259921087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2.6869643948599475E-2</v>
      </c>
      <c r="G23" s="3">
        <f t="shared" ref="G23:AF23" si="59">G$3-F$3</f>
        <v>-8.6454898928527424E-3</v>
      </c>
      <c r="H23" s="3">
        <f t="shared" si="59"/>
        <v>-8.0363813100627901E-3</v>
      </c>
      <c r="I23" s="3">
        <f t="shared" si="59"/>
        <v>-6.3172766075556552E-3</v>
      </c>
      <c r="J23" s="3">
        <f t="shared" si="59"/>
        <v>1.7058450662377211E-4</v>
      </c>
      <c r="K23" s="3">
        <f t="shared" si="59"/>
        <v>5.5838401369681767E-2</v>
      </c>
      <c r="L23" s="3">
        <f t="shared" si="59"/>
        <v>2.7246542165592302E-2</v>
      </c>
      <c r="M23" s="3">
        <f t="shared" si="59"/>
        <v>9.0567206948208856E-3</v>
      </c>
      <c r="N23" s="3">
        <f t="shared" si="59"/>
        <v>8.7478119425413503E-2</v>
      </c>
      <c r="O23" s="3">
        <f t="shared" si="59"/>
        <v>5.0768195835610319E-2</v>
      </c>
      <c r="P23" s="3">
        <f t="shared" si="59"/>
        <v>7.5531495464429832E-2</v>
      </c>
      <c r="Q23" s="3">
        <f t="shared" si="59"/>
        <v>0.2709783695452066</v>
      </c>
      <c r="R23" s="3">
        <f t="shared" si="59"/>
        <v>0.53765206507572194</v>
      </c>
      <c r="S23" s="3">
        <f t="shared" si="59"/>
        <v>0.44289783054468312</v>
      </c>
      <c r="T23" s="3">
        <f t="shared" si="59"/>
        <v>0.93707602672769674</v>
      </c>
      <c r="U23" s="3">
        <f t="shared" si="59"/>
        <v>1.7258677069980193</v>
      </c>
      <c r="V23" s="3">
        <f t="shared" si="59"/>
        <v>4.2981096275704731</v>
      </c>
      <c r="W23" s="3">
        <f t="shared" si="59"/>
        <v>7.002681725057295</v>
      </c>
      <c r="X23" s="3">
        <f t="shared" si="59"/>
        <v>13.176466135563722</v>
      </c>
      <c r="Y23" s="3">
        <f t="shared" si="59"/>
        <v>10.210101010101006</v>
      </c>
      <c r="Z23" s="3">
        <f t="shared" si="59"/>
        <v>15.993939393939399</v>
      </c>
      <c r="AA23" s="3">
        <f t="shared" si="59"/>
        <v>22.637373737373736</v>
      </c>
      <c r="AB23" s="46">
        <f t="shared" si="59"/>
        <v>16.250505050505041</v>
      </c>
      <c r="AC23" s="47">
        <f t="shared" si="59"/>
        <v>13.665656565656604</v>
      </c>
      <c r="AD23" s="47">
        <f t="shared" si="59"/>
        <v>24.067676767676801</v>
      </c>
      <c r="AE23" s="47">
        <f t="shared" si="59"/>
        <v>34.041414141414094</v>
      </c>
      <c r="AF23" s="48">
        <f t="shared" si="59"/>
        <v>40.088888888888903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3.8791889032162636</v>
      </c>
      <c r="G24">
        <f>$A24*($C24/($C24+F5))*F$4+($B24-$A24)*(F$25)-($B24/(($C24/($C24+F5))*F$4)*(F$25^2))</f>
        <v>5.0242353116359482</v>
      </c>
      <c r="H24">
        <f t="shared" ref="H24:AF24" si="60">$A24*($C24/($C24+G5))*G$4+($B24-$A24)*(G$25)-($B24/(($C24/($C24+G5))*G$4)*(G$25^2))</f>
        <v>5.5875311667605709</v>
      </c>
      <c r="I24">
        <f t="shared" si="60"/>
        <v>6.055559725215935</v>
      </c>
      <c r="J24">
        <f t="shared" si="60"/>
        <v>6.5351834977044581</v>
      </c>
      <c r="K24">
        <f t="shared" si="60"/>
        <v>7.1203087804232883</v>
      </c>
      <c r="L24">
        <f t="shared" si="60"/>
        <v>7.606522549846197</v>
      </c>
      <c r="M24">
        <f t="shared" si="60"/>
        <v>8.2283027111625771</v>
      </c>
      <c r="N24">
        <f t="shared" si="60"/>
        <v>8.909093849958813</v>
      </c>
      <c r="O24">
        <f t="shared" si="60"/>
        <v>9.7258301048516724</v>
      </c>
      <c r="P24">
        <f t="shared" si="60"/>
        <v>10.592558639471488</v>
      </c>
      <c r="Q24">
        <f t="shared" si="60"/>
        <v>11.486785558689304</v>
      </c>
      <c r="R24">
        <f t="shared" si="60"/>
        <v>12.521450269402951</v>
      </c>
      <c r="S24">
        <f t="shared" si="60"/>
        <v>13.405002303648322</v>
      </c>
      <c r="T24">
        <f t="shared" si="60"/>
        <v>14.047983829011446</v>
      </c>
      <c r="U24">
        <f t="shared" si="60"/>
        <v>15.438949666786627</v>
      </c>
      <c r="V24">
        <f t="shared" si="60"/>
        <v>16.791371626349996</v>
      </c>
      <c r="W24">
        <f t="shared" si="60"/>
        <v>18.254911441532315</v>
      </c>
      <c r="X24">
        <f t="shared" si="60"/>
        <v>20.356994112613236</v>
      </c>
      <c r="Y24">
        <f t="shared" si="60"/>
        <v>23.163590737690651</v>
      </c>
      <c r="Z24">
        <f t="shared" si="60"/>
        <v>27.158326305173247</v>
      </c>
      <c r="AA24">
        <f t="shared" si="60"/>
        <v>31.058309660108275</v>
      </c>
      <c r="AB24" s="43">
        <f t="shared" si="60"/>
        <v>36.196568018480676</v>
      </c>
      <c r="AC24" s="44">
        <f t="shared" si="60"/>
        <v>43.134919187541989</v>
      </c>
      <c r="AD24" s="44">
        <f t="shared" si="60"/>
        <v>48.612171761440592</v>
      </c>
      <c r="AE24" s="44">
        <f t="shared" si="60"/>
        <v>52.887710439245815</v>
      </c>
      <c r="AF24" s="45">
        <f t="shared" si="60"/>
        <v>60.320502219049125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4.393660476694766</v>
      </c>
      <c r="G25" s="6">
        <f t="shared" ref="G25:AF25" si="61">F$3+G24</f>
        <v>5.5655765290630503</v>
      </c>
      <c r="H25" s="6">
        <f t="shared" si="61"/>
        <v>6.1202268942948201</v>
      </c>
      <c r="I25" s="6">
        <f t="shared" si="61"/>
        <v>6.5802190714401219</v>
      </c>
      <c r="J25" s="6">
        <f t="shared" si="61"/>
        <v>7.0535255673210893</v>
      </c>
      <c r="K25" s="6">
        <f t="shared" si="61"/>
        <v>7.6388214345465428</v>
      </c>
      <c r="L25" s="6">
        <f t="shared" si="61"/>
        <v>8.1808736053391335</v>
      </c>
      <c r="M25" s="6">
        <f t="shared" si="61"/>
        <v>8.8299003088211059</v>
      </c>
      <c r="N25" s="6">
        <f t="shared" si="61"/>
        <v>9.5197481683121623</v>
      </c>
      <c r="O25" s="6">
        <f t="shared" si="61"/>
        <v>10.423962542630436</v>
      </c>
      <c r="P25" s="6">
        <f t="shared" si="61"/>
        <v>11.341459273085862</v>
      </c>
      <c r="Q25" s="6">
        <f t="shared" si="61"/>
        <v>12.311217687768107</v>
      </c>
      <c r="R25" s="6">
        <f t="shared" si="61"/>
        <v>13.616860768026962</v>
      </c>
      <c r="S25" s="6">
        <f t="shared" si="61"/>
        <v>15.038064867348055</v>
      </c>
      <c r="T25" s="6">
        <f t="shared" si="61"/>
        <v>16.123944223255862</v>
      </c>
      <c r="U25" s="6">
        <f t="shared" si="61"/>
        <v>18.45198608775874</v>
      </c>
      <c r="V25" s="6">
        <f t="shared" si="61"/>
        <v>21.530275754320126</v>
      </c>
      <c r="W25" s="6">
        <f t="shared" si="61"/>
        <v>27.291925197072921</v>
      </c>
      <c r="X25" s="6">
        <f t="shared" si="61"/>
        <v>36.396689593211136</v>
      </c>
      <c r="Y25" s="6">
        <f t="shared" si="61"/>
        <v>52.379752353852268</v>
      </c>
      <c r="Z25" s="6">
        <f t="shared" si="61"/>
        <v>66.584588931435874</v>
      </c>
      <c r="AA25" s="6">
        <f t="shared" si="61"/>
        <v>86.478511680310305</v>
      </c>
      <c r="AB25" s="49">
        <f t="shared" si="61"/>
        <v>114.25414377605644</v>
      </c>
      <c r="AC25" s="50">
        <f t="shared" si="61"/>
        <v>137.44299999562278</v>
      </c>
      <c r="AD25" s="50">
        <f t="shared" si="61"/>
        <v>156.58590913517799</v>
      </c>
      <c r="AE25" s="50">
        <f t="shared" si="61"/>
        <v>184.92912458066002</v>
      </c>
      <c r="AF25" s="51">
        <f t="shared" si="61"/>
        <v>226.40333050187743</v>
      </c>
    </row>
    <row r="26" spans="1:32" x14ac:dyDescent="0.25">
      <c r="A26" s="16" t="s">
        <v>27</v>
      </c>
      <c r="B26" s="17">
        <f>AF25-$AF$3</f>
        <v>20.231613330160229</v>
      </c>
      <c r="C26" s="18">
        <f>((AF25-AA25)-($AF$3-$AA$3))</f>
        <v>11.810677407425686</v>
      </c>
      <c r="D26" s="4" t="s">
        <v>9</v>
      </c>
      <c r="E26" s="5">
        <f>SUM(F26:AA26)</f>
        <v>2102.8464007074349</v>
      </c>
      <c r="F26">
        <f>(F3-F25)^2</f>
        <v>14.840363675324562</v>
      </c>
      <c r="G26">
        <f t="shared" ref="G26:AF26" si="62">(G3-G25)^2</f>
        <v>25.329889162397187</v>
      </c>
      <c r="H26">
        <f t="shared" si="62"/>
        <v>31.310376185021198</v>
      </c>
      <c r="I26">
        <f t="shared" si="62"/>
        <v>36.746352785236553</v>
      </c>
      <c r="J26">
        <f t="shared" si="62"/>
        <v>42.706393775662448</v>
      </c>
      <c r="K26">
        <f t="shared" si="62"/>
        <v>49.906741736525802</v>
      </c>
      <c r="L26">
        <f t="shared" si="62"/>
        <v>57.445424800602844</v>
      </c>
      <c r="M26">
        <f t="shared" si="62"/>
        <v>67.556004651820288</v>
      </c>
      <c r="N26">
        <f t="shared" si="62"/>
        <v>77.820904097194315</v>
      </c>
      <c r="O26">
        <f t="shared" si="62"/>
        <v>93.606822943293523</v>
      </c>
      <c r="P26">
        <f t="shared" si="62"/>
        <v>110.60785994778128</v>
      </c>
      <c r="Q26">
        <f t="shared" si="62"/>
        <v>125.79433090405638</v>
      </c>
      <c r="R26">
        <f t="shared" si="62"/>
        <v>143.61141940203652</v>
      </c>
      <c r="S26">
        <f t="shared" si="62"/>
        <v>168.01615237165339</v>
      </c>
      <c r="T26">
        <f t="shared" si="62"/>
        <v>171.89590339998492</v>
      </c>
      <c r="U26">
        <f t="shared" si="62"/>
        <v>188.04861683587984</v>
      </c>
      <c r="V26">
        <f t="shared" si="62"/>
        <v>156.08159537014848</v>
      </c>
      <c r="W26">
        <f t="shared" si="62"/>
        <v>126.61267359232355</v>
      </c>
      <c r="X26">
        <f t="shared" si="62"/>
        <v>51.559982029190799</v>
      </c>
      <c r="Y26">
        <f t="shared" si="62"/>
        <v>167.79289612277034</v>
      </c>
      <c r="Z26">
        <f t="shared" si="62"/>
        <v>124.64353510372966</v>
      </c>
      <c r="AA26">
        <f t="shared" si="62"/>
        <v>70.912161814801067</v>
      </c>
      <c r="AB26" s="43">
        <f t="shared" si="62"/>
        <v>397.84542792244901</v>
      </c>
      <c r="AC26" s="44">
        <f t="shared" si="62"/>
        <v>868.43743947765063</v>
      </c>
      <c r="AD26" s="44">
        <f t="shared" si="62"/>
        <v>602.43223449889513</v>
      </c>
      <c r="AE26" s="44">
        <f t="shared" si="62"/>
        <v>355.18288414566535</v>
      </c>
      <c r="AF26" s="45">
        <f t="shared" si="62"/>
        <v>409.31817794111709</v>
      </c>
    </row>
    <row r="27" spans="1:32" ht="15.75" thickBot="1" x14ac:dyDescent="0.3">
      <c r="A27" s="19" t="s">
        <v>30</v>
      </c>
      <c r="B27" s="20">
        <f>(B26/$AF$3)*100</f>
        <v>9.8129916206254588</v>
      </c>
      <c r="C27" s="21">
        <f>((C26)/($AF$3-$AA$3))*100</f>
        <v>9.2188709825924064</v>
      </c>
      <c r="D27" s="4" t="s">
        <v>10</v>
      </c>
      <c r="E27" s="5">
        <f>SUM(F27:AA27)</f>
        <v>205.40488656715632</v>
      </c>
      <c r="F27">
        <f>SQRT(F26)</f>
        <v>3.8523192592676638</v>
      </c>
      <c r="G27">
        <f t="shared" ref="G27" si="63">SQRT(G26)</f>
        <v>5.0328808015288011</v>
      </c>
      <c r="H27">
        <f t="shared" ref="H27" si="64">SQRT(H26)</f>
        <v>5.5955675480706333</v>
      </c>
      <c r="I27">
        <f t="shared" ref="I27" si="65">SQRT(I26)</f>
        <v>6.0618770018234907</v>
      </c>
      <c r="J27">
        <f t="shared" ref="J27" si="66">SQRT(J26)</f>
        <v>6.5350129131978347</v>
      </c>
      <c r="K27">
        <f t="shared" ref="K27" si="67">SQRT(K26)</f>
        <v>7.0644703790536063</v>
      </c>
      <c r="L27">
        <f t="shared" ref="L27" si="68">SQRT(L26)</f>
        <v>7.5792760076806047</v>
      </c>
      <c r="M27">
        <f t="shared" ref="M27" si="69">SQRT(M26)</f>
        <v>8.2192459904677566</v>
      </c>
      <c r="N27">
        <f t="shared" ref="N27" si="70">SQRT(N26)</f>
        <v>8.8216157305333986</v>
      </c>
      <c r="O27">
        <f t="shared" ref="O27" si="71">SQRT(O26)</f>
        <v>9.6750619090160619</v>
      </c>
      <c r="P27">
        <f t="shared" ref="P27" si="72">SQRT(P26)</f>
        <v>10.517027144007059</v>
      </c>
      <c r="Q27">
        <f t="shared" ref="Q27" si="73">SQRT(Q26)</f>
        <v>11.215807189144096</v>
      </c>
      <c r="R27">
        <f t="shared" ref="R27" si="74">SQRT(R26)</f>
        <v>11.983798204327229</v>
      </c>
      <c r="S27">
        <f t="shared" ref="S27" si="75">SQRT(S26)</f>
        <v>12.96210447310364</v>
      </c>
      <c r="T27">
        <f t="shared" ref="T27" si="76">SQRT(T26)</f>
        <v>13.11090780228375</v>
      </c>
      <c r="U27">
        <f t="shared" ref="U27" si="77">SQRT(U26)</f>
        <v>13.71308195978861</v>
      </c>
      <c r="V27">
        <f t="shared" ref="V27" si="78">SQRT(V26)</f>
        <v>12.493261998779522</v>
      </c>
      <c r="W27">
        <f t="shared" ref="W27" si="79">SQRT(W26)</f>
        <v>11.252229716475021</v>
      </c>
      <c r="X27">
        <f t="shared" ref="X27" si="80">SQRT(X26)</f>
        <v>7.1805279770495147</v>
      </c>
      <c r="Y27">
        <f t="shared" ref="Y27" si="81">SQRT(Y26)</f>
        <v>12.953489727589641</v>
      </c>
      <c r="Z27">
        <f t="shared" ref="Z27" si="82">SQRT(Z26)</f>
        <v>11.164386911233848</v>
      </c>
      <c r="AA27">
        <f t="shared" ref="AA27" si="83">SQRT(AA26)</f>
        <v>8.4209359227345431</v>
      </c>
      <c r="AB27" s="43">
        <f t="shared" ref="AB27" si="84">SQRT(AB26)</f>
        <v>19.946062967975635</v>
      </c>
      <c r="AC27" s="44">
        <f t="shared" ref="AC27" si="85">SQRT(AC26)</f>
        <v>29.469262621885377</v>
      </c>
      <c r="AD27" s="44">
        <f t="shared" ref="AD27" si="86">SQRT(AD26)</f>
        <v>24.544494993763777</v>
      </c>
      <c r="AE27" s="44">
        <f t="shared" ref="AE27" si="87">SQRT(AE26)</f>
        <v>18.846296297831714</v>
      </c>
      <c r="AF27" s="45">
        <f t="shared" ref="AF27" si="88">SQRT(AF26)</f>
        <v>20.231613330160229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17.846314887651822</v>
      </c>
      <c r="N33">
        <f t="shared" si="89"/>
        <v>22.685970326802277</v>
      </c>
      <c r="O33">
        <f t="shared" si="89"/>
        <v>28.664619001273081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54.79745153234677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104.26412368625364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128.94479540921486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10.786006030888524</v>
      </c>
      <c r="G34" s="12">
        <f t="shared" ref="G34:AF34" si="90">$E$3+$C33*(1/(1+EXP(-$A33*(G32-$B33))))</f>
        <v>13.832564701781461</v>
      </c>
      <c r="H34" s="12">
        <f t="shared" si="90"/>
        <v>17.774827359237509</v>
      </c>
      <c r="I34" s="12">
        <f t="shared" si="90"/>
        <v>22.870777142119806</v>
      </c>
      <c r="J34" s="12">
        <f t="shared" si="90"/>
        <v>29.449094416430707</v>
      </c>
      <c r="K34" s="12">
        <f t="shared" si="90"/>
        <v>37.926113016795675</v>
      </c>
      <c r="L34" s="12">
        <f t="shared" si="90"/>
        <v>48.825212035326885</v>
      </c>
      <c r="M34" s="12">
        <f t="shared" si="90"/>
        <v>62.797816156869636</v>
      </c>
      <c r="N34" s="12">
        <f t="shared" si="90"/>
        <v>80.644131044521458</v>
      </c>
      <c r="O34" s="12">
        <f t="shared" si="90"/>
        <v>103.33010137132374</v>
      </c>
      <c r="P34" s="12">
        <f t="shared" si="90"/>
        <v>131.99472037259682</v>
      </c>
      <c r="Q34" s="12">
        <f t="shared" si="90"/>
        <v>167.93878158889999</v>
      </c>
      <c r="R34" s="12">
        <f t="shared" si="90"/>
        <v>212.58289850290669</v>
      </c>
      <c r="S34" s="12">
        <f t="shared" si="90"/>
        <v>267.38035003525346</v>
      </c>
      <c r="T34" s="12">
        <f t="shared" si="90"/>
        <v>333.67137939082892</v>
      </c>
      <c r="U34" s="12">
        <f t="shared" si="90"/>
        <v>412.47337182675619</v>
      </c>
      <c r="V34" s="12">
        <f t="shared" si="90"/>
        <v>504.21911530538881</v>
      </c>
      <c r="W34" s="12">
        <f t="shared" si="90"/>
        <v>608.48323899164245</v>
      </c>
      <c r="X34" s="12">
        <f t="shared" si="90"/>
        <v>723.76774550054199</v>
      </c>
      <c r="Y34" s="12">
        <f t="shared" si="90"/>
        <v>847.4347365910736</v>
      </c>
      <c r="Z34" s="12">
        <f t="shared" si="90"/>
        <v>975.85762023316659</v>
      </c>
      <c r="AA34" s="12">
        <f t="shared" si="90"/>
        <v>1104.8024156423814</v>
      </c>
      <c r="AB34" s="52">
        <f t="shared" si="90"/>
        <v>1229.9664470284163</v>
      </c>
      <c r="AC34" s="53">
        <f t="shared" si="90"/>
        <v>1347.5355479002521</v>
      </c>
      <c r="AD34" s="53">
        <f t="shared" si="90"/>
        <v>1454.6127412846799</v>
      </c>
      <c r="AE34" s="53">
        <f t="shared" si="90"/>
        <v>1549.4264002000893</v>
      </c>
      <c r="AF34" s="54">
        <f t="shared" si="90"/>
        <v>1631.3102635693892</v>
      </c>
    </row>
    <row r="35" spans="1:32" x14ac:dyDescent="0.25">
      <c r="A35" s="16" t="s">
        <v>27</v>
      </c>
      <c r="B35" s="17">
        <f>AF34-$AF$3</f>
        <v>1425.1385463976721</v>
      </c>
      <c r="C35" s="18">
        <f>((AF34-AA34)-($AF$3-$AA$3))</f>
        <v>398.39370651286634</v>
      </c>
      <c r="D35" s="4" t="s">
        <v>9</v>
      </c>
      <c r="E35" s="5">
        <f>SUM(F35:AA35)</f>
        <v>4094813.4105902421</v>
      </c>
      <c r="F35" s="3">
        <f>(F34-F$3)^2</f>
        <v>104.95315714017454</v>
      </c>
      <c r="G35" s="3">
        <f t="shared" ref="G35:AF35" si="91">(G34-G$3)^2</f>
        <v>176.88651473214355</v>
      </c>
      <c r="H35" s="3">
        <f t="shared" si="91"/>
        <v>297.56829647718797</v>
      </c>
      <c r="I35" s="3">
        <f t="shared" si="91"/>
        <v>499.63135367047011</v>
      </c>
      <c r="J35" s="3">
        <f t="shared" si="91"/>
        <v>836.97856110555654</v>
      </c>
      <c r="K35" s="3">
        <f t="shared" si="91"/>
        <v>1395.1541216138219</v>
      </c>
      <c r="L35" s="3">
        <f t="shared" si="91"/>
        <v>2325.5169894328956</v>
      </c>
      <c r="M35" s="3">
        <f t="shared" si="91"/>
        <v>3867.2430975298166</v>
      </c>
      <c r="N35" s="3">
        <f t="shared" si="91"/>
        <v>6391.3626932293046</v>
      </c>
      <c r="O35" s="3">
        <f t="shared" si="91"/>
        <v>10522.902744790224</v>
      </c>
      <c r="P35" s="3">
        <f t="shared" si="91"/>
        <v>17205.644517887598</v>
      </c>
      <c r="Q35" s="3">
        <f t="shared" si="91"/>
        <v>27836.710476767537</v>
      </c>
      <c r="R35" s="3">
        <f t="shared" si="91"/>
        <v>44499.833282778331</v>
      </c>
      <c r="S35" s="3">
        <f t="shared" si="91"/>
        <v>70386.419162788341</v>
      </c>
      <c r="T35" s="3">
        <f t="shared" si="91"/>
        <v>109334.93977557145</v>
      </c>
      <c r="U35" s="3">
        <f t="shared" si="91"/>
        <v>166247.39614961238</v>
      </c>
      <c r="V35" s="3">
        <f t="shared" si="91"/>
        <v>245205.31369532418</v>
      </c>
      <c r="W35" s="3">
        <f t="shared" si="91"/>
        <v>350989.35224792297</v>
      </c>
      <c r="X35" s="3">
        <f t="shared" si="91"/>
        <v>482401.90267630154</v>
      </c>
      <c r="Y35" s="3">
        <f t="shared" si="91"/>
        <v>652877.69399894262</v>
      </c>
      <c r="Z35" s="3">
        <f t="shared" si="91"/>
        <v>847205.04084654781</v>
      </c>
      <c r="AA35" s="3">
        <f t="shared" si="91"/>
        <v>1054204.9662300753</v>
      </c>
      <c r="AB35" s="46">
        <f t="shared" si="91"/>
        <v>1289719.9247662416</v>
      </c>
      <c r="AC35" s="47">
        <f t="shared" si="91"/>
        <v>1536513.4821157714</v>
      </c>
      <c r="AD35" s="47">
        <f t="shared" si="91"/>
        <v>1749194.9153814993</v>
      </c>
      <c r="AE35" s="47">
        <f t="shared" si="91"/>
        <v>1913639.4379648063</v>
      </c>
      <c r="AF35" s="48">
        <f t="shared" si="91"/>
        <v>2031019.87642847</v>
      </c>
    </row>
    <row r="36" spans="1:32" ht="15.75" thickBot="1" x14ac:dyDescent="0.3">
      <c r="A36" s="19" t="s">
        <v>30</v>
      </c>
      <c r="B36" s="20">
        <f>(B35/$AF$3)*100</f>
        <v>691.23862668840093</v>
      </c>
      <c r="C36" s="21">
        <f>((C35)/($AF$3-$AA$3))*100</f>
        <v>310.96778397399538</v>
      </c>
      <c r="D36" s="4" t="s">
        <v>10</v>
      </c>
      <c r="E36" s="5">
        <f>SUM(F36:AA36)</f>
        <v>6472.3961128079782</v>
      </c>
      <c r="F36">
        <f>SQRT(F35)</f>
        <v>10.244664813461421</v>
      </c>
      <c r="G36">
        <f t="shared" ref="G36:AF36" si="92">SQRT(G35)</f>
        <v>13.299868974247211</v>
      </c>
      <c r="H36">
        <f t="shared" si="92"/>
        <v>17.250168013013322</v>
      </c>
      <c r="I36">
        <f t="shared" si="92"/>
        <v>22.352435072503177</v>
      </c>
      <c r="J36">
        <f t="shared" si="92"/>
        <v>28.930581762307451</v>
      </c>
      <c r="K36">
        <f t="shared" si="92"/>
        <v>37.351761961302735</v>
      </c>
      <c r="L36">
        <f t="shared" si="92"/>
        <v>48.223614437668353</v>
      </c>
      <c r="M36">
        <f t="shared" si="92"/>
        <v>62.187161838516289</v>
      </c>
      <c r="N36">
        <f t="shared" si="92"/>
        <v>79.945998606742691</v>
      </c>
      <c r="O36">
        <f t="shared" si="92"/>
        <v>102.58120073770937</v>
      </c>
      <c r="P36">
        <f t="shared" si="92"/>
        <v>131.170288243518</v>
      </c>
      <c r="Q36">
        <f t="shared" si="92"/>
        <v>166.84337109027598</v>
      </c>
      <c r="R36">
        <f t="shared" si="92"/>
        <v>210.94983593920696</v>
      </c>
      <c r="S36">
        <f t="shared" si="92"/>
        <v>265.30438964100904</v>
      </c>
      <c r="T36">
        <f t="shared" si="92"/>
        <v>330.65834296985679</v>
      </c>
      <c r="U36">
        <f t="shared" si="92"/>
        <v>407.73446769878603</v>
      </c>
      <c r="V36">
        <f t="shared" si="92"/>
        <v>495.1821015498482</v>
      </c>
      <c r="W36">
        <f t="shared" si="92"/>
        <v>592.4435435110446</v>
      </c>
      <c r="X36">
        <f t="shared" si="92"/>
        <v>694.55158388438042</v>
      </c>
      <c r="Y36">
        <f t="shared" si="92"/>
        <v>808.00847396481095</v>
      </c>
      <c r="Z36">
        <f t="shared" si="92"/>
        <v>920.43741821296453</v>
      </c>
      <c r="AA36">
        <f t="shared" si="92"/>
        <v>1026.7448398848057</v>
      </c>
      <c r="AB36" s="43">
        <f t="shared" si="92"/>
        <v>1135.6583662203354</v>
      </c>
      <c r="AC36" s="44">
        <f t="shared" si="92"/>
        <v>1239.5618105265148</v>
      </c>
      <c r="AD36" s="44">
        <f t="shared" si="92"/>
        <v>1322.5713271432658</v>
      </c>
      <c r="AE36" s="44">
        <f t="shared" si="92"/>
        <v>1383.343571917261</v>
      </c>
      <c r="AF36" s="45">
        <f t="shared" si="92"/>
        <v>1425.1385463976721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3.7676554936283377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8.6838484908003899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17.725915203819014</v>
      </c>
      <c r="N43">
        <f t="shared" ref="N43" si="100">O44-N44</f>
        <v>23.776403704346237</v>
      </c>
      <c r="O43">
        <f t="shared" ref="O43" si="101">P44-O44</f>
        <v>29.691494337905596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52.564503511872971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102.52345105404453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137.92255291189088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10.479188304036363</v>
      </c>
      <c r="G44" s="12">
        <f>$E$3+$C43*F4*(1/(1+EXP(-$A43*(G42-$B43))))</f>
        <v>13.473045951274413</v>
      </c>
      <c r="H44" s="12">
        <f t="shared" ref="H44:AF44" si="118">$E$3+$C43*G4*(1/(1+EXP(-$A43*(H42-$B43))))</f>
        <v>17.240701444902751</v>
      </c>
      <c r="I44" s="12">
        <f t="shared" si="118"/>
        <v>22.149846950415274</v>
      </c>
      <c r="J44" s="12">
        <f t="shared" si="118"/>
        <v>28.512141300550137</v>
      </c>
      <c r="K44" s="12">
        <f>$E$3+$C43*J4*(1/(1+EXP(-$A43*(K42-$B43))))</f>
        <v>37.195989791350527</v>
      </c>
      <c r="L44" s="12">
        <f t="shared" si="118"/>
        <v>47.224910744810529</v>
      </c>
      <c r="M44" s="12">
        <f t="shared" si="118"/>
        <v>61.055244309379702</v>
      </c>
      <c r="N44" s="12">
        <f t="shared" si="118"/>
        <v>78.781159513198716</v>
      </c>
      <c r="O44" s="12">
        <f t="shared" si="118"/>
        <v>102.55756321754495</v>
      </c>
      <c r="P44" s="12">
        <f t="shared" si="118"/>
        <v>132.24905755545055</v>
      </c>
      <c r="Q44" s="12">
        <f t="shared" si="118"/>
        <v>169.31730689081149</v>
      </c>
      <c r="R44" s="12">
        <f t="shared" si="118"/>
        <v>217.37478402579458</v>
      </c>
      <c r="S44" s="12">
        <f t="shared" si="118"/>
        <v>269.93928753766755</v>
      </c>
      <c r="T44" s="12">
        <f t="shared" si="118"/>
        <v>324.00476781699166</v>
      </c>
      <c r="U44" s="12">
        <f t="shared" si="118"/>
        <v>413.50414073019368</v>
      </c>
      <c r="V44" s="12">
        <f t="shared" si="118"/>
        <v>506.32721150630113</v>
      </c>
      <c r="W44" s="12">
        <f t="shared" si="118"/>
        <v>608.85066256034565</v>
      </c>
      <c r="X44" s="12">
        <f t="shared" si="118"/>
        <v>725.17422106525294</v>
      </c>
      <c r="Y44" s="12">
        <f t="shared" si="118"/>
        <v>850.79593073765045</v>
      </c>
      <c r="Z44" s="12">
        <f t="shared" si="118"/>
        <v>969.24765138686996</v>
      </c>
      <c r="AA44" s="12">
        <f t="shared" si="118"/>
        <v>1107.1702042987608</v>
      </c>
      <c r="AB44" s="52">
        <f t="shared" si="118"/>
        <v>1252.1244141100449</v>
      </c>
      <c r="AC44" s="53">
        <f t="shared" si="118"/>
        <v>1412.600471011328</v>
      </c>
      <c r="AD44" s="53">
        <f t="shared" si="118"/>
        <v>1533.1842586267489</v>
      </c>
      <c r="AE44" s="53">
        <f t="shared" si="118"/>
        <v>1617.8958141370886</v>
      </c>
      <c r="AF44" s="54">
        <f t="shared" si="118"/>
        <v>1794.496044082596</v>
      </c>
    </row>
    <row r="45" spans="1:32" x14ac:dyDescent="0.25">
      <c r="A45" s="16" t="s">
        <v>27</v>
      </c>
      <c r="B45" s="17">
        <f>AF44-$AF$3</f>
        <v>1588.3243269108789</v>
      </c>
      <c r="C45" s="18">
        <f>((AF44-AA44)-($AF$3-$AA$3))</f>
        <v>559.21169836969375</v>
      </c>
      <c r="D45" s="4" t="s">
        <v>9</v>
      </c>
      <c r="E45" s="5">
        <f>SUM(F45:AA45)</f>
        <v>4094972.7469187528</v>
      </c>
      <c r="F45" s="3">
        <f>(F44-F$3)^2</f>
        <v>98.760804716828147</v>
      </c>
      <c r="G45" s="3">
        <f t="shared" ref="G45" si="119">(G44-G$3)^2</f>
        <v>167.45266391305208</v>
      </c>
      <c r="H45" s="3">
        <f t="shared" ref="H45" si="120">(H44-H$3)^2</f>
        <v>279.42606344479407</v>
      </c>
      <c r="I45" s="3">
        <f t="shared" ref="I45" si="121">(I44-I$3)^2</f>
        <v>467.9220034080156</v>
      </c>
      <c r="J45" s="3">
        <f t="shared" ref="J45" si="122">(J44-J$3)^2</f>
        <v>783.64324479405172</v>
      </c>
      <c r="K45" s="3">
        <f t="shared" ref="K45" si="123">(K44-K$3)^2</f>
        <v>1341.1444236996649</v>
      </c>
      <c r="L45" s="3">
        <f t="shared" ref="L45" si="124">(L44-L$3)^2</f>
        <v>2173.7333288173963</v>
      </c>
      <c r="M45" s="3">
        <f t="shared" ref="M45" si="125">(M44-M$3)^2</f>
        <v>3653.5484591832833</v>
      </c>
      <c r="N45" s="3">
        <f t="shared" ref="N45" si="126">(N44-N$3)^2</f>
        <v>6096.9591172607652</v>
      </c>
      <c r="O45" s="3">
        <f t="shared" ref="O45" si="127">(O44-O$3)^2</f>
        <v>10365.003777128628</v>
      </c>
      <c r="P45" s="3">
        <f t="shared" ref="P45" si="128">(P44-P$3)^2</f>
        <v>17272.432168462117</v>
      </c>
      <c r="Q45" s="3">
        <f t="shared" ref="Q45" si="129">(Q44-Q$3)^2</f>
        <v>28298.606425783863</v>
      </c>
      <c r="R45" s="3">
        <f t="shared" ref="R45" si="130">(R44-R$3)^2</f>
        <v>46544.49037942812</v>
      </c>
      <c r="S45" s="3">
        <f t="shared" ref="S45" si="131">(S44-S$3)^2</f>
        <v>71750.762028344529</v>
      </c>
      <c r="T45" s="3">
        <f t="shared" ref="T45" si="132">(T44-T$3)^2</f>
        <v>103035.69162461435</v>
      </c>
      <c r="U45" s="3">
        <f t="shared" ref="U45" si="133">(U44-U$3)^2</f>
        <v>167089.01865447179</v>
      </c>
      <c r="V45" s="3">
        <f t="shared" ref="V45" si="134">(V44-V$3)^2</f>
        <v>247297.54077899049</v>
      </c>
      <c r="W45" s="3">
        <f t="shared" ref="W45" si="135">(W44-W$3)^2</f>
        <v>351424.84269002581</v>
      </c>
      <c r="X45" s="3">
        <f t="shared" ref="X45" si="136">(X44-X$3)^2</f>
        <v>484357.62051214499</v>
      </c>
      <c r="Y45" s="3">
        <f t="shared" ref="Y45" si="137">(Y44-Y$3)^2</f>
        <v>658320.73833118356</v>
      </c>
      <c r="Z45" s="3">
        <f t="shared" ref="Z45" si="138">(Z44-Z$3)^2</f>
        <v>835080.60721598996</v>
      </c>
      <c r="AA45" s="3">
        <f t="shared" ref="AA45" si="139">(AA44-AA$3)^2</f>
        <v>1059072.8022229474</v>
      </c>
      <c r="AB45" s="46">
        <f t="shared" ref="AB45" si="140">(AB44-AB$3)^2</f>
        <v>1340538.6616608046</v>
      </c>
      <c r="AC45" s="47">
        <f t="shared" ref="AC45" si="141">(AC44-AC$3)^2</f>
        <v>1702050.9141218888</v>
      </c>
      <c r="AD45" s="47">
        <f t="shared" ref="AD45" si="142">(AD44-AD$3)^2</f>
        <v>1963201.270652455</v>
      </c>
      <c r="AE45" s="47">
        <f t="shared" ref="AE45" si="143">(AE44-AE$3)^2</f>
        <v>2107760.9458950623</v>
      </c>
      <c r="AF45" s="48">
        <f t="shared" ref="AF45" si="144">(AF44-AF$3)^2</f>
        <v>2522774.1674568965</v>
      </c>
    </row>
    <row r="46" spans="1:32" ht="15.75" thickBot="1" x14ac:dyDescent="0.3">
      <c r="A46" s="19" t="s">
        <v>30</v>
      </c>
      <c r="B46" s="20">
        <f>(B45/$AF$3)*100</f>
        <v>770.38904690694721</v>
      </c>
      <c r="C46" s="21">
        <f>((C45)/($AF$3-$AA$3))*100</f>
        <v>436.49490383890372</v>
      </c>
      <c r="D46" s="4" t="s">
        <v>10</v>
      </c>
      <c r="E46" s="5">
        <f>SUM(F46:AA46)</f>
        <v>6466.1781131907992</v>
      </c>
      <c r="F46">
        <f>SQRT(F45)</f>
        <v>9.9378470866092599</v>
      </c>
      <c r="G46">
        <f t="shared" ref="G46" si="145">SQRT(G45)</f>
        <v>12.940350223740163</v>
      </c>
      <c r="H46">
        <f t="shared" ref="H46" si="146">SQRT(H45)</f>
        <v>16.716042098678564</v>
      </c>
      <c r="I46">
        <f t="shared" ref="I46" si="147">SQRT(I45)</f>
        <v>21.631504880798644</v>
      </c>
      <c r="J46">
        <f t="shared" ref="J46" si="148">SQRT(J45)</f>
        <v>27.993628646426881</v>
      </c>
      <c r="K46">
        <f t="shared" ref="K46" si="149">SQRT(K45)</f>
        <v>36.621638735857587</v>
      </c>
      <c r="L46">
        <f t="shared" ref="L46" si="150">SQRT(L45)</f>
        <v>46.623313147151997</v>
      </c>
      <c r="M46">
        <f t="shared" ref="M46" si="151">SQRT(M45)</f>
        <v>60.444589991026355</v>
      </c>
      <c r="N46">
        <f t="shared" ref="N46" si="152">SQRT(N45)</f>
        <v>78.083027075419949</v>
      </c>
      <c r="O46">
        <f t="shared" ref="O46" si="153">SQRT(O45)</f>
        <v>101.80866258393058</v>
      </c>
      <c r="P46">
        <f t="shared" ref="P46" si="154">SQRT(P45)</f>
        <v>131.42462542637173</v>
      </c>
      <c r="Q46">
        <f t="shared" ref="Q46" si="155">SQRT(Q45)</f>
        <v>168.22189639218749</v>
      </c>
      <c r="R46">
        <f t="shared" ref="R46" si="156">SQRT(R45)</f>
        <v>215.74172146209486</v>
      </c>
      <c r="S46">
        <f t="shared" ref="S46" si="157">SQRT(S45)</f>
        <v>267.86332714342313</v>
      </c>
      <c r="T46">
        <f t="shared" ref="T46" si="158">SQRT(T45)</f>
        <v>320.99173139601953</v>
      </c>
      <c r="U46">
        <f t="shared" ref="U46" si="159">SQRT(U45)</f>
        <v>408.76523660222352</v>
      </c>
      <c r="V46">
        <f t="shared" ref="V46" si="160">SQRT(V45)</f>
        <v>497.29019775076051</v>
      </c>
      <c r="W46">
        <f t="shared" ref="W46" si="161">SQRT(W45)</f>
        <v>592.8109670797478</v>
      </c>
      <c r="X46">
        <f t="shared" ref="X46" si="162">SQRT(X45)</f>
        <v>695.95805944909137</v>
      </c>
      <c r="Y46">
        <f t="shared" ref="Y46" si="163">SQRT(Y45)</f>
        <v>811.3696681113878</v>
      </c>
      <c r="Z46">
        <f t="shared" ref="Z46" si="164">SQRT(Z45)</f>
        <v>913.82744936666791</v>
      </c>
      <c r="AA46">
        <f t="shared" ref="AA46" si="165">SQRT(AA45)</f>
        <v>1029.1126285411851</v>
      </c>
      <c r="AB46" s="43">
        <f t="shared" ref="AB46" si="166">SQRT(AB45)</f>
        <v>1157.8163333019641</v>
      </c>
      <c r="AC46" s="44">
        <f t="shared" ref="AC46" si="167">SQRT(AC45)</f>
        <v>1304.6267336375906</v>
      </c>
      <c r="AD46" s="44">
        <f t="shared" ref="AD46" si="168">SQRT(AD45)</f>
        <v>1401.1428444853348</v>
      </c>
      <c r="AE46" s="44">
        <f t="shared" ref="AE46" si="169">SQRT(AE45)</f>
        <v>1451.8129858542602</v>
      </c>
      <c r="AF46" s="45">
        <f t="shared" ref="AF46" si="170">SQRT(AF45)</f>
        <v>1588.3243269108789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4.7244433367460559</v>
      </c>
      <c r="I53">
        <f t="shared" ref="I53" si="173">J54-I54</f>
        <v>6.2210724060144749</v>
      </c>
      <c r="J53">
        <f t="shared" ref="J53" si="174">K54-J54</f>
        <v>8.5828693826187283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18.06101008665874</v>
      </c>
      <c r="N53">
        <f t="shared" ref="N53" si="178">O54-N54</f>
        <v>24.285207590657436</v>
      </c>
      <c r="O53">
        <f t="shared" ref="O53" si="179">P54-O54</f>
        <v>30.404894757359827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53.338186326371471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101.30213359705493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141.06233109173104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8.8245521334834134</v>
      </c>
      <c r="G54" s="12">
        <f t="shared" ref="G54:AF54" si="196">$E$3+($C53/($C53+F5))*F4*(1/(1+EXP(-$A53*(G52-$B53))))</f>
        <v>11.593966478105669</v>
      </c>
      <c r="H54" s="12">
        <f t="shared" si="196"/>
        <v>15.157682450494519</v>
      </c>
      <c r="I54" s="12">
        <f t="shared" si="196"/>
        <v>19.882125787240575</v>
      </c>
      <c r="J54" s="12">
        <f t="shared" si="196"/>
        <v>26.10319819325505</v>
      </c>
      <c r="K54" s="12">
        <f t="shared" si="196"/>
        <v>34.686067575873778</v>
      </c>
      <c r="L54" s="12">
        <f t="shared" si="196"/>
        <v>44.787035800537602</v>
      </c>
      <c r="M54" s="12">
        <f t="shared" si="196"/>
        <v>58.780798603584287</v>
      </c>
      <c r="N54" s="12">
        <f t="shared" si="196"/>
        <v>76.841808690243028</v>
      </c>
      <c r="O54" s="12">
        <f t="shared" si="196"/>
        <v>101.12701628090046</v>
      </c>
      <c r="P54" s="12">
        <f t="shared" si="196"/>
        <v>131.53191103826029</v>
      </c>
      <c r="Q54" s="12">
        <f t="shared" si="196"/>
        <v>169.46267834286348</v>
      </c>
      <c r="R54" s="12">
        <f t="shared" si="196"/>
        <v>218.43867333064779</v>
      </c>
      <c r="S54" s="12">
        <f t="shared" si="196"/>
        <v>271.77685965701926</v>
      </c>
      <c r="T54" s="12">
        <f t="shared" si="196"/>
        <v>326.22835792679729</v>
      </c>
      <c r="U54" s="12">
        <f t="shared" si="196"/>
        <v>415.76736091323994</v>
      </c>
      <c r="V54" s="12">
        <f t="shared" si="196"/>
        <v>507.9390486098643</v>
      </c>
      <c r="W54" s="12">
        <f t="shared" si="196"/>
        <v>609.24118220691923</v>
      </c>
      <c r="X54" s="12">
        <f t="shared" si="196"/>
        <v>724.1204133842183</v>
      </c>
      <c r="Y54" s="12">
        <f t="shared" si="196"/>
        <v>848.74450901538887</v>
      </c>
      <c r="Z54" s="12">
        <f t="shared" si="196"/>
        <v>967.68077493430997</v>
      </c>
      <c r="AA54" s="12">
        <f t="shared" si="196"/>
        <v>1108.743106026041</v>
      </c>
      <c r="AB54" s="52">
        <f t="shared" si="196"/>
        <v>1260.9281340152802</v>
      </c>
      <c r="AC54" s="53">
        <f t="shared" si="196"/>
        <v>1434.3182547422564</v>
      </c>
      <c r="AD54" s="53">
        <f t="shared" si="196"/>
        <v>1573.7361474750783</v>
      </c>
      <c r="AE54" s="53">
        <f t="shared" si="196"/>
        <v>1682.8066772077364</v>
      </c>
      <c r="AF54" s="54">
        <f t="shared" si="196"/>
        <v>1895.2611076395558</v>
      </c>
    </row>
    <row r="55" spans="1:32" x14ac:dyDescent="0.25">
      <c r="A55" s="16" t="s">
        <v>27</v>
      </c>
      <c r="B55" s="17">
        <f>AF54-$AF$3</f>
        <v>1689.0893904678387</v>
      </c>
      <c r="C55" s="18">
        <f>((AF54-AA54)-($AF$3-$AA$3))</f>
        <v>658.40386019937341</v>
      </c>
      <c r="D55" s="4" t="s">
        <v>9</v>
      </c>
      <c r="E55" s="5">
        <f>SUM(F55:AA55)</f>
        <v>4095606.9429751793</v>
      </c>
      <c r="F55" s="3">
        <f>(F54-F$3)^2</f>
        <v>68.611583079874421</v>
      </c>
      <c r="G55" s="3">
        <f t="shared" ref="G55" si="197">(G54-G$3)^2</f>
        <v>122.3517106174468</v>
      </c>
      <c r="H55" s="3">
        <f t="shared" ref="H55" si="198">(H54-H$3)^2</f>
        <v>214.12536517010935</v>
      </c>
      <c r="I55" s="3">
        <f t="shared" ref="I55" si="199">(I54-I$3)^2</f>
        <v>374.95611986291823</v>
      </c>
      <c r="J55" s="3">
        <f t="shared" ref="J55" si="200">(J54-J$3)^2</f>
        <v>654.5761341362595</v>
      </c>
      <c r="K55" s="3">
        <f t="shared" ref="K55" si="201">(K54-K$3)^2</f>
        <v>1163.6092039668231</v>
      </c>
      <c r="L55" s="3">
        <f t="shared" ref="L55" si="202">(L54-L$3)^2</f>
        <v>1952.3529491804452</v>
      </c>
      <c r="M55" s="3">
        <f t="shared" ref="M55" si="203">(M54-M$3)^2</f>
        <v>3383.765686164586</v>
      </c>
      <c r="N55" s="3">
        <f t="shared" ref="N55" si="204">(N54-N$3)^2</f>
        <v>5797.8594332400899</v>
      </c>
      <c r="O55" s="3">
        <f t="shared" ref="O55" si="205">(O54-O$3)^2</f>
        <v>10075.766100899942</v>
      </c>
      <c r="P55" s="3">
        <f t="shared" ref="P55" si="206">(P54-P$3)^2</f>
        <v>17084.445042794119</v>
      </c>
      <c r="Q55" s="3">
        <f t="shared" ref="Q55" si="207">(Q54-Q$3)^2</f>
        <v>28347.536881333875</v>
      </c>
      <c r="R55" s="3">
        <f t="shared" ref="R55" si="208">(R54-R$3)^2</f>
        <v>47004.672860029386</v>
      </c>
      <c r="S55" s="3">
        <f t="shared" ref="S55" si="209">(S54-S$3)^2</f>
        <v>72738.575063149416</v>
      </c>
      <c r="T55" s="3">
        <f t="shared" ref="T55" si="210">(T54-T$3)^2</f>
        <v>104468.14405611392</v>
      </c>
      <c r="U55" s="3">
        <f t="shared" ref="U55" si="211">(U54-U$3)^2</f>
        <v>168944.39228728038</v>
      </c>
      <c r="V55" s="3">
        <f t="shared" ref="V55" si="212">(V54-V$3)^2</f>
        <v>248903.2403817848</v>
      </c>
      <c r="W55" s="3">
        <f t="shared" ref="W55" si="213">(W54-W$3)^2</f>
        <v>351888.00385431806</v>
      </c>
      <c r="X55" s="3">
        <f t="shared" ref="X55" si="214">(X54-X$3)^2</f>
        <v>482891.91912532278</v>
      </c>
      <c r="Y55" s="3">
        <f t="shared" ref="Y55" si="215">(Y54-Y$3)^2</f>
        <v>654996.0239383704</v>
      </c>
      <c r="Z55" s="3">
        <f t="shared" ref="Z55" si="216">(Z54-Z$3)^2</f>
        <v>832219.35289357638</v>
      </c>
      <c r="AA55" s="3">
        <f t="shared" ref="AA55" si="217">(AA54-AA$3)^2</f>
        <v>1062312.6623047874</v>
      </c>
      <c r="AB55" s="46">
        <f t="shared" ref="AB55" si="218">(AB54-AB$3)^2</f>
        <v>1361002.3485451688</v>
      </c>
      <c r="AC55" s="47">
        <f t="shared" ref="AC55" si="219">(AC54-AC$3)^2</f>
        <v>1759189.7787535298</v>
      </c>
      <c r="AD55" s="47">
        <f t="shared" ref="AD55" si="220">(AD54-AD$3)^2</f>
        <v>2078483.7041220248</v>
      </c>
      <c r="AE55" s="47">
        <f t="shared" ref="AE55" si="221">(AE54-AE$3)^2</f>
        <v>2300451.2338975873</v>
      </c>
      <c r="AF55" s="48">
        <f t="shared" ref="AF55" si="222">(AF54-AF$3)^2</f>
        <v>2853022.9689910151</v>
      </c>
    </row>
    <row r="56" spans="1:32" ht="15.75" thickBot="1" x14ac:dyDescent="0.3">
      <c r="A56" s="19" t="s">
        <v>30</v>
      </c>
      <c r="B56" s="20">
        <f>(B55/$AF$3)*100</f>
        <v>819.26338570533539</v>
      </c>
      <c r="C56" s="21">
        <f>((C55)/($AF$3-$AA$3))*100</f>
        <v>513.91973823640501</v>
      </c>
      <c r="D56" s="4" t="s">
        <v>10</v>
      </c>
      <c r="E56" s="5">
        <f>SUM(F56:AA56)</f>
        <v>6451.0122229305352</v>
      </c>
      <c r="F56">
        <f>SQRT(F55)</f>
        <v>8.2832109160563103</v>
      </c>
      <c r="G56">
        <f t="shared" ref="G56" si="223">SQRT(G55)</f>
        <v>11.061270750571419</v>
      </c>
      <c r="H56">
        <f t="shared" ref="H56" si="224">SQRT(H55)</f>
        <v>14.633023104270332</v>
      </c>
      <c r="I56">
        <f t="shared" ref="I56" si="225">SQRT(I55)</f>
        <v>19.363783717623946</v>
      </c>
      <c r="J56">
        <f t="shared" ref="J56" si="226">SQRT(J55)</f>
        <v>25.584685539131794</v>
      </c>
      <c r="K56">
        <f t="shared" ref="K56" si="227">SQRT(K55)</f>
        <v>34.111716520380838</v>
      </c>
      <c r="L56">
        <f t="shared" ref="L56" si="228">SQRT(L55)</f>
        <v>44.18543820287907</v>
      </c>
      <c r="M56">
        <f t="shared" ref="M56" si="229">SQRT(M55)</f>
        <v>58.17014428523094</v>
      </c>
      <c r="N56">
        <f t="shared" ref="N56" si="230">SQRT(N55)</f>
        <v>76.14367625246426</v>
      </c>
      <c r="O56">
        <f t="shared" ref="O56" si="231">SQRT(O55)</f>
        <v>100.37811564728609</v>
      </c>
      <c r="P56">
        <f t="shared" ref="P56" si="232">SQRT(P55)</f>
        <v>130.70747890918148</v>
      </c>
      <c r="Q56">
        <f t="shared" ref="Q56" si="233">SQRT(Q55)</f>
        <v>168.36726784423948</v>
      </c>
      <c r="R56">
        <f t="shared" ref="R56" si="234">SQRT(R55)</f>
        <v>216.80561076694806</v>
      </c>
      <c r="S56">
        <f t="shared" ref="S56" si="235">SQRT(S55)</f>
        <v>269.70089926277484</v>
      </c>
      <c r="T56">
        <f t="shared" ref="T56" si="236">SQRT(T55)</f>
        <v>323.21532150582516</v>
      </c>
      <c r="U56">
        <f t="shared" ref="U56" si="237">SQRT(U55)</f>
        <v>411.02845678526978</v>
      </c>
      <c r="V56">
        <f t="shared" ref="V56" si="238">SQRT(V55)</f>
        <v>498.90203485432369</v>
      </c>
      <c r="W56">
        <f t="shared" ref="W56" si="239">SQRT(W55)</f>
        <v>593.20148672632138</v>
      </c>
      <c r="X56">
        <f t="shared" ref="X56" si="240">SQRT(X55)</f>
        <v>694.90425176805672</v>
      </c>
      <c r="Y56">
        <f t="shared" ref="Y56" si="241">SQRT(Y55)</f>
        <v>809.31824638912622</v>
      </c>
      <c r="Z56">
        <f t="shared" ref="Z56" si="242">SQRT(Z55)</f>
        <v>912.26057291410791</v>
      </c>
      <c r="AA56">
        <f t="shared" ref="AA56" si="243">SQRT(AA55)</f>
        <v>1030.6855302684653</v>
      </c>
      <c r="AB56" s="43">
        <f t="shared" ref="AB56" si="244">SQRT(AB55)</f>
        <v>1166.6200532071994</v>
      </c>
      <c r="AC56" s="44">
        <f t="shared" ref="AC56" si="245">SQRT(AC55)</f>
        <v>1326.3445173685191</v>
      </c>
      <c r="AD56" s="44">
        <f t="shared" ref="AD56" si="246">SQRT(AD55)</f>
        <v>1441.6947333336641</v>
      </c>
      <c r="AE56" s="44">
        <f t="shared" ref="AE56" si="247">SQRT(AE55)</f>
        <v>1516.723848924908</v>
      </c>
      <c r="AF56" s="45">
        <f t="shared" ref="AF56" si="248">SQRT(AF55)</f>
        <v>1689.0893904678387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1.9506509626481821</v>
      </c>
      <c r="G62">
        <f t="shared" ref="G62" si="249">H63-G63</f>
        <v>2.9449730518428403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20.086155408723826</v>
      </c>
      <c r="N62">
        <f t="shared" ref="N62" si="256">O63-N63</f>
        <v>25.591884553471758</v>
      </c>
      <c r="O62">
        <f t="shared" ref="O62" si="257">P63-O63</f>
        <v>32.002927760042454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56.565944951601978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98.986924154216013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144.47644617664787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3.588084566131811</v>
      </c>
      <c r="G63">
        <f t="shared" ref="G63:AF63" si="274">$E$3+($C62)*(EXP(-EXP($A62-$B62*G61)))</f>
        <v>5.5387355287799931</v>
      </c>
      <c r="H63">
        <f t="shared" si="274"/>
        <v>8.4837085806228334</v>
      </c>
      <c r="I63">
        <f t="shared" si="274"/>
        <v>12.802538645982423</v>
      </c>
      <c r="J63">
        <f t="shared" si="274"/>
        <v>18.965701619149474</v>
      </c>
      <c r="K63">
        <f t="shared" si="274"/>
        <v>27.538386939077391</v>
      </c>
      <c r="L63">
        <f t="shared" si="274"/>
        <v>39.179240121014011</v>
      </c>
      <c r="M63">
        <f t="shared" si="274"/>
        <v>54.633391175151147</v>
      </c>
      <c r="N63">
        <f t="shared" si="274"/>
        <v>74.719546583874973</v>
      </c>
      <c r="O63">
        <f t="shared" si="274"/>
        <v>100.31143113734673</v>
      </c>
      <c r="P63">
        <f t="shared" si="274"/>
        <v>132.31435889738918</v>
      </c>
      <c r="Q63">
        <f t="shared" si="274"/>
        <v>171.6381320959691</v>
      </c>
      <c r="R63">
        <f t="shared" si="274"/>
        <v>219.16776827664899</v>
      </c>
      <c r="S63">
        <f t="shared" si="274"/>
        <v>275.73371322825096</v>
      </c>
      <c r="T63">
        <f t="shared" si="274"/>
        <v>342.08320394099144</v>
      </c>
      <c r="U63">
        <f t="shared" si="274"/>
        <v>418.85431383254428</v>
      </c>
      <c r="V63">
        <f t="shared" si="274"/>
        <v>506.5539678073003</v>
      </c>
      <c r="W63">
        <f t="shared" si="274"/>
        <v>605.54089196151631</v>
      </c>
      <c r="X63">
        <f t="shared" si="274"/>
        <v>716.0140996703467</v>
      </c>
      <c r="Y63">
        <f t="shared" si="274"/>
        <v>838.00714835613951</v>
      </c>
      <c r="Z63">
        <f t="shared" si="274"/>
        <v>971.38805998289695</v>
      </c>
      <c r="AA63">
        <f t="shared" si="274"/>
        <v>1115.8645061595448</v>
      </c>
      <c r="AB63" s="43">
        <f t="shared" si="274"/>
        <v>1270.9936301209843</v>
      </c>
      <c r="AC63" s="44">
        <f t="shared" si="274"/>
        <v>1436.1957191176334</v>
      </c>
      <c r="AD63" s="44">
        <f t="shared" si="274"/>
        <v>1610.7708512153135</v>
      </c>
      <c r="AE63" s="44">
        <f t="shared" si="274"/>
        <v>1793.9176141303972</v>
      </c>
      <c r="AF63" s="45">
        <f t="shared" si="274"/>
        <v>1984.7530208080598</v>
      </c>
    </row>
    <row r="64" spans="1:32" x14ac:dyDescent="0.25">
      <c r="A64" s="16" t="s">
        <v>27</v>
      </c>
      <c r="B64" s="17">
        <f>AF63-$AF$3</f>
        <v>1778.5813036363425</v>
      </c>
      <c r="C64" s="18">
        <f>((AF63-AA63)-($AF$3-$AA$3))</f>
        <v>740.77437323437357</v>
      </c>
      <c r="D64" s="4" t="s">
        <v>9</v>
      </c>
      <c r="E64" s="5">
        <f>SUM(F64:AA64)</f>
        <v>4096656.9531393419</v>
      </c>
      <c r="F64" s="3">
        <f>(F63-F$3)^2</f>
        <v>9.282645032876383</v>
      </c>
      <c r="G64" s="3">
        <f t="shared" ref="G64" si="275">(G63-G$3)^2</f>
        <v>25.060434491656526</v>
      </c>
      <c r="H64" s="3">
        <f t="shared" ref="H64" si="276">(H63-H$3)^2</f>
        <v>63.346464715581682</v>
      </c>
      <c r="I64" s="3">
        <f t="shared" ref="I64" si="277">(I63-I$3)^2</f>
        <v>150.90148552679705</v>
      </c>
      <c r="J64" s="3">
        <f t="shared" ref="J64" si="278">(J63-J$3)^2</f>
        <v>340.29878071138506</v>
      </c>
      <c r="K64" s="3">
        <f t="shared" ref="K64" si="279">(K63-K$3)^2</f>
        <v>727.05923113123004</v>
      </c>
      <c r="L64" s="3">
        <f t="shared" ref="L64" si="280">(L63-L$3)^2</f>
        <v>1488.2345026598048</v>
      </c>
      <c r="M64" s="3">
        <f t="shared" ref="M64" si="281">(M63-M$3)^2</f>
        <v>2918.4560974988194</v>
      </c>
      <c r="N64" s="3">
        <f t="shared" ref="N64" si="282">(N63-N$3)^2</f>
        <v>5479.1697521878914</v>
      </c>
      <c r="O64" s="3">
        <f t="shared" ref="O64" si="283">(O63-O$3)^2</f>
        <v>9912.6974803066369</v>
      </c>
      <c r="P64" s="3">
        <f t="shared" ref="P64" si="284">(P63-P$3)^2</f>
        <v>17289.600841535623</v>
      </c>
      <c r="Q64" s="3">
        <f t="shared" ref="Q64" si="285">(Q63-Q$3)^2</f>
        <v>29084.819889829556</v>
      </c>
      <c r="R64" s="3">
        <f t="shared" ref="R64" si="286">(R63-R$3)^2</f>
        <v>47321.348189619443</v>
      </c>
      <c r="S64" s="3">
        <f t="shared" ref="S64" si="287">(S63-S$3)^2</f>
        <v>74888.56568615821</v>
      </c>
      <c r="T64" s="3">
        <f t="shared" ref="T64" si="288">(T63-T$3)^2</f>
        <v>114968.57850205396</v>
      </c>
      <c r="U64" s="3">
        <f t="shared" ref="U64" si="289">(U63-U$3)^2</f>
        <v>171491.57255478727</v>
      </c>
      <c r="V64" s="3">
        <f t="shared" ref="V64" si="290">(V63-V$3)^2</f>
        <v>247523.11956894075</v>
      </c>
      <c r="W64" s="3">
        <f t="shared" ref="W64" si="291">(W63-W$3)^2</f>
        <v>347511.6606524344</v>
      </c>
      <c r="X64" s="3">
        <f t="shared" ref="X64" si="292">(X63-X$3)^2</f>
        <v>471691.40771548031</v>
      </c>
      <c r="Y64" s="3">
        <f t="shared" ref="Y64" si="293">(Y63-Y$3)^2</f>
        <v>637731.43105311459</v>
      </c>
      <c r="Z64" s="3">
        <f t="shared" ref="Z64" si="294">(Z63-Z$3)^2</f>
        <v>838997.11682076764</v>
      </c>
      <c r="AA64" s="3">
        <f t="shared" ref="AA64" si="295">(AA63-AA$3)^2</f>
        <v>1077043.2247903575</v>
      </c>
      <c r="AB64" s="46">
        <f t="shared" ref="AB64" si="296">(AB63-AB$3)^2</f>
        <v>1384588.8819618095</v>
      </c>
      <c r="AC64" s="47">
        <f t="shared" ref="AC64" si="297">(AC63-AC$3)^2</f>
        <v>1764173.6327876826</v>
      </c>
      <c r="AD64" s="47">
        <f t="shared" ref="AD64" si="298">(AD63-AD$3)^2</f>
        <v>2186640.7480688915</v>
      </c>
      <c r="AE64" s="47">
        <f t="shared" ref="AE64" si="299">(AE63-AE$3)^2</f>
        <v>2649846.0900154002</v>
      </c>
      <c r="AF64" s="48">
        <f t="shared" ref="AF64" si="300">(AF63-AF$3)^2</f>
        <v>3163351.4536447516</v>
      </c>
    </row>
    <row r="65" spans="1:32" ht="15.75" thickBot="1" x14ac:dyDescent="0.3">
      <c r="A65" s="19" t="s">
        <v>30</v>
      </c>
      <c r="B65" s="20">
        <f>(B64/$AF$3)*100</f>
        <v>862.66987928076958</v>
      </c>
      <c r="C65" s="21">
        <f>((C64)/($AF$3-$AA$3))*100</f>
        <v>578.21436810769251</v>
      </c>
      <c r="D65" s="4" t="s">
        <v>10</v>
      </c>
      <c r="E65" s="5">
        <f>SUM(F65:AA65)</f>
        <v>6412.4740246579167</v>
      </c>
      <c r="F65">
        <f>SQRT(F64)</f>
        <v>3.0467433487047089</v>
      </c>
      <c r="G65">
        <f t="shared" ref="G65" si="301">SQRT(G64)</f>
        <v>5.0060398012457439</v>
      </c>
      <c r="H65">
        <f t="shared" ref="H65" si="302">SQRT(H64)</f>
        <v>7.9590492343986465</v>
      </c>
      <c r="I65">
        <f t="shared" ref="I65" si="303">SQRT(I64)</f>
        <v>12.284196576365792</v>
      </c>
      <c r="J65">
        <f t="shared" ref="J65" si="304">SQRT(J64)</f>
        <v>18.447188965026218</v>
      </c>
      <c r="K65">
        <f t="shared" ref="K65" si="305">SQRT(K64)</f>
        <v>26.964035883584454</v>
      </c>
      <c r="L65">
        <f t="shared" ref="L65" si="306">SQRT(L64)</f>
        <v>38.577642523355479</v>
      </c>
      <c r="M65">
        <f t="shared" ref="M65" si="307">SQRT(M64)</f>
        <v>54.022736856797799</v>
      </c>
      <c r="N65">
        <f t="shared" ref="N65" si="308">SQRT(N64)</f>
        <v>74.021414146096205</v>
      </c>
      <c r="O65">
        <f t="shared" ref="O65" si="309">SQRT(O64)</f>
        <v>99.562530503732361</v>
      </c>
      <c r="P65">
        <f t="shared" ref="P65" si="310">SQRT(P64)</f>
        <v>131.48992676831037</v>
      </c>
      <c r="Q65">
        <f t="shared" ref="Q65" si="311">SQRT(Q64)</f>
        <v>170.54272159734509</v>
      </c>
      <c r="R65">
        <f t="shared" ref="R65" si="312">SQRT(R64)</f>
        <v>217.53470571294926</v>
      </c>
      <c r="S65">
        <f t="shared" ref="S65" si="313">SQRT(S64)</f>
        <v>273.65775283400654</v>
      </c>
      <c r="T65">
        <f t="shared" ref="T65" si="314">SQRT(T64)</f>
        <v>339.07016752001931</v>
      </c>
      <c r="U65">
        <f t="shared" ref="U65" si="315">SQRT(U64)</f>
        <v>414.11540970457412</v>
      </c>
      <c r="V65">
        <f t="shared" ref="V65" si="316">SQRT(V64)</f>
        <v>497.51695405175968</v>
      </c>
      <c r="W65">
        <f t="shared" ref="W65" si="317">SQRT(W64)</f>
        <v>589.50119648091845</v>
      </c>
      <c r="X65">
        <f t="shared" ref="X65" si="318">SQRT(X64)</f>
        <v>686.79793805418512</v>
      </c>
      <c r="Y65">
        <f t="shared" ref="Y65" si="319">SQRT(Y64)</f>
        <v>798.58088572987685</v>
      </c>
      <c r="Z65">
        <f t="shared" ref="Z65" si="320">SQRT(Z64)</f>
        <v>915.96785796269489</v>
      </c>
      <c r="AA65">
        <f t="shared" ref="AA65" si="321">SQRT(AA64)</f>
        <v>1037.8069304019691</v>
      </c>
      <c r="AB65" s="43">
        <f t="shared" ref="AB65" si="322">SQRT(AB64)</f>
        <v>1176.6855493129035</v>
      </c>
      <c r="AC65" s="44">
        <f t="shared" ref="AC65" si="323">SQRT(AC64)</f>
        <v>1328.2219817438961</v>
      </c>
      <c r="AD65" s="44">
        <f t="shared" ref="AD65" si="324">SQRT(AD64)</f>
        <v>1478.7294370738994</v>
      </c>
      <c r="AE65" s="44">
        <f t="shared" ref="AE65" si="325">SQRT(AE64)</f>
        <v>1627.8347858475688</v>
      </c>
      <c r="AF65" s="45">
        <f t="shared" ref="AF65" si="326">SQRT(AF64)</f>
        <v>1778.5813036363425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2.1258961499737854</v>
      </c>
      <c r="G72">
        <f t="shared" ref="G72" si="327">H73-G73</f>
        <v>3.0683380132166</v>
      </c>
      <c r="H72">
        <f t="shared" ref="H72" si="328">I73-H73</f>
        <v>4.4057930511737169</v>
      </c>
      <c r="I72">
        <f t="shared" ref="I72" si="329">J73-I73</f>
        <v>6.1698719826129818</v>
      </c>
      <c r="J72">
        <f t="shared" ref="J72" si="330">K73-J73</f>
        <v>8.8049099975777416</v>
      </c>
      <c r="K72">
        <f t="shared" ref="K72" si="331">L73-K73</f>
        <v>10.892760898573258</v>
      </c>
      <c r="L72">
        <f t="shared" ref="L72" si="332">M73-L73</f>
        <v>15.107742408165805</v>
      </c>
      <c r="M72">
        <f t="shared" ref="M72" si="333">N73-M73</f>
        <v>19.579937239398951</v>
      </c>
      <c r="N72">
        <f t="shared" ref="N72" si="334">O73-N73</f>
        <v>26.092256544702252</v>
      </c>
      <c r="O72">
        <f t="shared" ref="O72" si="335">P73-O73</f>
        <v>32.355136333687781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53.762618180290275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98.494148461441171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149.55674063584672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272.11666980485074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4.1414034552128083</v>
      </c>
      <c r="G73">
        <f t="shared" ref="G73:AF73" si="352">$E$3+(F4*$C72)*(EXP(-EXP($A72-$B72*G71)))</f>
        <v>6.2672996051865937</v>
      </c>
      <c r="H73">
        <f t="shared" si="352"/>
        <v>9.3356376184031937</v>
      </c>
      <c r="I73">
        <f t="shared" si="352"/>
        <v>13.741430669576911</v>
      </c>
      <c r="J73">
        <f t="shared" si="352"/>
        <v>19.911302652189892</v>
      </c>
      <c r="K73">
        <f t="shared" si="352"/>
        <v>28.716212649767634</v>
      </c>
      <c r="L73">
        <f t="shared" si="352"/>
        <v>39.608973548340892</v>
      </c>
      <c r="M73">
        <f t="shared" si="352"/>
        <v>54.716715956506697</v>
      </c>
      <c r="N73">
        <f t="shared" si="352"/>
        <v>74.296653195905648</v>
      </c>
      <c r="O73">
        <f t="shared" si="352"/>
        <v>100.3889097406079</v>
      </c>
      <c r="P73">
        <f t="shared" si="352"/>
        <v>132.74404607429568</v>
      </c>
      <c r="Q73">
        <f t="shared" si="352"/>
        <v>172.47261869683521</v>
      </c>
      <c r="R73">
        <f t="shared" si="352"/>
        <v>222.80172744277186</v>
      </c>
      <c r="S73">
        <f t="shared" si="352"/>
        <v>276.56434562306214</v>
      </c>
      <c r="T73">
        <f t="shared" si="352"/>
        <v>330.28832707590118</v>
      </c>
      <c r="U73">
        <f t="shared" si="352"/>
        <v>418.30488007219282</v>
      </c>
      <c r="V73">
        <f t="shared" si="352"/>
        <v>507.95342078668119</v>
      </c>
      <c r="W73">
        <f t="shared" si="352"/>
        <v>606.44756924812236</v>
      </c>
      <c r="X73">
        <f t="shared" si="352"/>
        <v>719.18661459737473</v>
      </c>
      <c r="Y73">
        <f t="shared" si="352"/>
        <v>843.65156783057739</v>
      </c>
      <c r="Z73">
        <f t="shared" si="352"/>
        <v>965.9942777362279</v>
      </c>
      <c r="AA73">
        <f t="shared" si="352"/>
        <v>1115.5510183720746</v>
      </c>
      <c r="AB73" s="43">
        <f t="shared" si="352"/>
        <v>1283.1725263146482</v>
      </c>
      <c r="AC73" s="44">
        <f t="shared" si="352"/>
        <v>1481.0813544604541</v>
      </c>
      <c r="AD73" s="44">
        <f t="shared" si="352"/>
        <v>1653.6102348927088</v>
      </c>
      <c r="AE73" s="44">
        <f t="shared" si="352"/>
        <v>1803.5419234416452</v>
      </c>
      <c r="AF73" s="45">
        <f t="shared" si="352"/>
        <v>2075.6585932464959</v>
      </c>
    </row>
    <row r="74" spans="1:32" x14ac:dyDescent="0.25">
      <c r="A74" s="16" t="s">
        <v>27</v>
      </c>
      <c r="B74" s="17">
        <f>AF73-$AF$3</f>
        <v>1869.4868760747786</v>
      </c>
      <c r="C74" s="18">
        <f>((AF73-AA73)-($AF$3-$AA$3))</f>
        <v>831.9934334602799</v>
      </c>
      <c r="D74" s="4" t="s">
        <v>9</v>
      </c>
      <c r="E74" s="5">
        <f>SUM(F74:AA74)</f>
        <v>4096313.0024540145</v>
      </c>
      <c r="F74" s="3">
        <f>(F73-F$3)^2</f>
        <v>12.960448115930626</v>
      </c>
      <c r="G74" s="3">
        <f t="shared" ref="G74" si="353">(G73-G$3)^2</f>
        <v>32.885681633585307</v>
      </c>
      <c r="H74" s="3">
        <f t="shared" ref="H74" si="354">(H73-H$3)^2</f>
        <v>77.633338112810563</v>
      </c>
      <c r="I74" s="3">
        <f t="shared" ref="I74" si="355">(I73-I$3)^2</f>
        <v>174.8500721223995</v>
      </c>
      <c r="J74" s="3">
        <f t="shared" ref="J74" si="356">(J73-J$3)^2</f>
        <v>376.08030390911335</v>
      </c>
      <c r="K74" s="3">
        <f t="shared" ref="K74" si="357">(K73-K$3)^2</f>
        <v>791.96437399131321</v>
      </c>
      <c r="L74" s="3">
        <f t="shared" ref="L74" si="358">(L73-L$3)^2</f>
        <v>1521.5753785578725</v>
      </c>
      <c r="M74" s="3">
        <f t="shared" ref="M74" si="359">(M73-M$3)^2</f>
        <v>2927.4659059916494</v>
      </c>
      <c r="N74" s="3">
        <f t="shared" ref="N74" si="360">(N73-N$3)^2</f>
        <v>5416.7422577844336</v>
      </c>
      <c r="O74" s="3">
        <f t="shared" ref="O74" si="361">(O73-O$3)^2</f>
        <v>9928.1314148417532</v>
      </c>
      <c r="P74" s="3">
        <f t="shared" ref="P74" si="362">(P73-P$3)^2</f>
        <v>17402.784543455058</v>
      </c>
      <c r="Q74" s="3">
        <f t="shared" ref="Q74" si="363">(Q73-Q$3)^2</f>
        <v>29370.147489813029</v>
      </c>
      <c r="R74" s="3">
        <f t="shared" ref="R74" si="364">(R73-R$3)^2</f>
        <v>48915.578324391317</v>
      </c>
      <c r="S74" s="3">
        <f t="shared" ref="S74" si="365">(S73-S$3)^2</f>
        <v>75343.873625523833</v>
      </c>
      <c r="T74" s="3">
        <f t="shared" ref="T74" si="366">(T73-T$3)^2</f>
        <v>107109.1158732683</v>
      </c>
      <c r="U74" s="3">
        <f t="shared" ref="U74" si="367">(U73-U$3)^2</f>
        <v>171036.81645869734</v>
      </c>
      <c r="V74" s="3">
        <f t="shared" ref="V74" si="368">(V73-V$3)^2</f>
        <v>248917.58120486274</v>
      </c>
      <c r="W74" s="3">
        <f t="shared" ref="W74" si="369">(W73-W$3)^2</f>
        <v>348581.45740668918</v>
      </c>
      <c r="X74" s="3">
        <f t="shared" ref="X74" si="370">(X73-X$3)^2</f>
        <v>476059.22598710045</v>
      </c>
      <c r="Y74" s="3">
        <f t="shared" ref="Y74" si="371">(Y73-Y$3)^2</f>
        <v>646778.34153097321</v>
      </c>
      <c r="Z74" s="3">
        <f t="shared" ref="Z74" si="372">(Z73-Z$3)^2</f>
        <v>829145.14736609475</v>
      </c>
      <c r="AA74" s="3">
        <f t="shared" ref="AA74" si="373">(AA73-AA$3)^2</f>
        <v>1076392.6434680845</v>
      </c>
      <c r="AB74" s="46">
        <f t="shared" ref="AB74" si="374">(AB73-AB$3)^2</f>
        <v>1413398.6697896379</v>
      </c>
      <c r="AC74" s="47">
        <f t="shared" ref="AC74" si="375">(AC73-AC$3)^2</f>
        <v>1885424.5281015616</v>
      </c>
      <c r="AD74" s="47">
        <f t="shared" ref="AD74" si="376">(AD73-AD$3)^2</f>
        <v>2315171.6762824855</v>
      </c>
      <c r="AE74" s="47">
        <f t="shared" ref="AE74" si="377">(AE73-AE$3)^2</f>
        <v>2681272.2883183309</v>
      </c>
      <c r="AF74" s="48">
        <f t="shared" ref="AF74" si="378">(AF73-AF$3)^2</f>
        <v>3494981.1798158344</v>
      </c>
    </row>
    <row r="75" spans="1:32" ht="15.75" thickBot="1" x14ac:dyDescent="0.3">
      <c r="A75" s="19" t="s">
        <v>30</v>
      </c>
      <c r="B75" s="20">
        <f>(B74/$AF$3)*100</f>
        <v>906.7620436598063</v>
      </c>
      <c r="C75" s="21">
        <f>((C74)/($AF$3-$AA$3))*100</f>
        <v>649.41576650057709</v>
      </c>
      <c r="D75" s="4" t="s">
        <v>10</v>
      </c>
      <c r="E75" s="5">
        <f>SUM(F75:AA75)</f>
        <v>6416.6380481990618</v>
      </c>
      <c r="F75">
        <f>SQRT(F74)</f>
        <v>3.6000622377857061</v>
      </c>
      <c r="G75">
        <f t="shared" ref="G75" si="379">SQRT(G74)</f>
        <v>5.7346038776523445</v>
      </c>
      <c r="H75">
        <f t="shared" ref="H75" si="380">SQRT(H74)</f>
        <v>8.8109782721790069</v>
      </c>
      <c r="I75">
        <f t="shared" ref="I75" si="381">SQRT(I74)</f>
        <v>13.223088599960279</v>
      </c>
      <c r="J75">
        <f t="shared" ref="J75" si="382">SQRT(J74)</f>
        <v>19.392789998066636</v>
      </c>
      <c r="K75">
        <f t="shared" ref="K75" si="383">SQRT(K74)</f>
        <v>28.141861594274697</v>
      </c>
      <c r="L75">
        <f t="shared" ref="L75" si="384">SQRT(L74)</f>
        <v>39.007375950682359</v>
      </c>
      <c r="M75">
        <f t="shared" ref="M75" si="385">SQRT(M74)</f>
        <v>54.106061638153349</v>
      </c>
      <c r="N75">
        <f t="shared" ref="N75" si="386">SQRT(N74)</f>
        <v>73.598520758126881</v>
      </c>
      <c r="O75">
        <f t="shared" ref="O75" si="387">SQRT(O74)</f>
        <v>99.640009106993531</v>
      </c>
      <c r="P75">
        <f t="shared" ref="P75" si="388">SQRT(P74)</f>
        <v>131.91961394521687</v>
      </c>
      <c r="Q75">
        <f t="shared" ref="Q75" si="389">SQRT(Q74)</f>
        <v>171.37720819821121</v>
      </c>
      <c r="R75">
        <f t="shared" ref="R75" si="390">SQRT(R74)</f>
        <v>221.16866487907214</v>
      </c>
      <c r="S75">
        <f t="shared" ref="S75" si="391">SQRT(S74)</f>
        <v>274.48838522881772</v>
      </c>
      <c r="T75">
        <f t="shared" ref="T75" si="392">SQRT(T74)</f>
        <v>327.27529065492905</v>
      </c>
      <c r="U75">
        <f t="shared" ref="U75" si="393">SQRT(U74)</f>
        <v>413.56597594422266</v>
      </c>
      <c r="V75">
        <f t="shared" ref="V75" si="394">SQRT(V74)</f>
        <v>498.91640703114058</v>
      </c>
      <c r="W75">
        <f t="shared" ref="W75" si="395">SQRT(W74)</f>
        <v>590.40787376752451</v>
      </c>
      <c r="X75">
        <f t="shared" ref="X75" si="396">SQRT(X74)</f>
        <v>689.97045298121316</v>
      </c>
      <c r="Y75">
        <f t="shared" ref="Y75" si="397">SQRT(Y74)</f>
        <v>804.22530520431474</v>
      </c>
      <c r="Z75">
        <f t="shared" ref="Z75" si="398">SQRT(Z74)</f>
        <v>910.57407571602585</v>
      </c>
      <c r="AA75">
        <f t="shared" ref="AA75" si="399">SQRT(AA74)</f>
        <v>1037.4934426144989</v>
      </c>
      <c r="AB75" s="43">
        <f t="shared" ref="AB75" si="400">SQRT(AB74)</f>
        <v>1188.8644455065673</v>
      </c>
      <c r="AC75" s="44">
        <f t="shared" ref="AC75" si="401">SQRT(AC74)</f>
        <v>1373.1076170867168</v>
      </c>
      <c r="AD75" s="44">
        <f t="shared" ref="AD75" si="402">SQRT(AD74)</f>
        <v>1521.5688207512947</v>
      </c>
      <c r="AE75" s="44">
        <f t="shared" ref="AE75" si="403">SQRT(AE74)</f>
        <v>1637.4590951588168</v>
      </c>
      <c r="AF75" s="45">
        <f t="shared" ref="AF75" si="404">SQRT(AF74)</f>
        <v>1869.4868760747786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2.0953072327983957</v>
      </c>
      <c r="G82">
        <f t="shared" ref="G82" si="405">H83-G83</f>
        <v>3.043276329398747</v>
      </c>
      <c r="H82">
        <f t="shared" ref="H82" si="406">I83-H83</f>
        <v>4.3881534514993739</v>
      </c>
      <c r="I82">
        <f t="shared" ref="I82" si="407">J83-I83</f>
        <v>6.1632393167336907</v>
      </c>
      <c r="J82">
        <f t="shared" ref="J82" si="408">K83-J83</f>
        <v>8.8090656843884787</v>
      </c>
      <c r="K82">
        <f t="shared" ref="K82" si="409">L83-K83</f>
        <v>10.918034162412962</v>
      </c>
      <c r="L82">
        <f t="shared" ref="L82" si="410">M83-L83</f>
        <v>15.143232303746359</v>
      </c>
      <c r="M82">
        <f t="shared" ref="M82" si="411">N83-M83</f>
        <v>19.627528157613803</v>
      </c>
      <c r="N82">
        <f t="shared" ref="N82" si="412">O83-N83</f>
        <v>26.146538501287992</v>
      </c>
      <c r="O82">
        <f t="shared" ref="O82" si="413">P83-O83</f>
        <v>32.41188703743218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53.778822572547824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98.444572139634772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149.70231544791261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273.24413957997012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3.9888784125054233</v>
      </c>
      <c r="G83">
        <f>$E$3+($C82/($C82+F5))*F4*(EXP(-EXP($A82-$B82*G81)))</f>
        <v>6.084185645303819</v>
      </c>
      <c r="H83">
        <f>$E$3+($C82/($C82+G5))*G4*(EXP(-EXP($A82-$B82*H81)))</f>
        <v>9.127461974702566</v>
      </c>
      <c r="I83">
        <f t="shared" ref="I83:AF83" si="430">$E$3+($C82/($C82+H5))*H4*(EXP(-EXP($A82-$B82*I81)))</f>
        <v>13.51561542620194</v>
      </c>
      <c r="J83">
        <f t="shared" si="430"/>
        <v>19.678854742935631</v>
      </c>
      <c r="K83">
        <f t="shared" si="430"/>
        <v>28.487920427324109</v>
      </c>
      <c r="L83">
        <f t="shared" si="430"/>
        <v>39.405954589737071</v>
      </c>
      <c r="M83">
        <f t="shared" si="430"/>
        <v>54.54918689348343</v>
      </c>
      <c r="N83">
        <f t="shared" si="430"/>
        <v>74.176715051097233</v>
      </c>
      <c r="O83">
        <f t="shared" si="430"/>
        <v>100.32325355238522</v>
      </c>
      <c r="P83">
        <f t="shared" si="430"/>
        <v>132.73514058981741</v>
      </c>
      <c r="Q83">
        <f t="shared" si="430"/>
        <v>172.51464781219897</v>
      </c>
      <c r="R83">
        <f t="shared" si="430"/>
        <v>222.88190608652786</v>
      </c>
      <c r="S83">
        <f t="shared" si="430"/>
        <v>276.66072865907569</v>
      </c>
      <c r="T83">
        <f t="shared" si="430"/>
        <v>330.37542505471322</v>
      </c>
      <c r="U83">
        <f t="shared" si="430"/>
        <v>418.36685855003975</v>
      </c>
      <c r="V83">
        <f t="shared" si="430"/>
        <v>507.97099000999452</v>
      </c>
      <c r="W83">
        <f t="shared" si="430"/>
        <v>606.4155621496293</v>
      </c>
      <c r="X83">
        <f t="shared" si="430"/>
        <v>719.116927053371</v>
      </c>
      <c r="Y83">
        <f t="shared" si="430"/>
        <v>843.57836912623691</v>
      </c>
      <c r="Z83">
        <f t="shared" si="430"/>
        <v>965.97848671671579</v>
      </c>
      <c r="AA83">
        <f t="shared" si="430"/>
        <v>1115.6808021646284</v>
      </c>
      <c r="AB83" s="43">
        <f t="shared" si="430"/>
        <v>1283.5703959529767</v>
      </c>
      <c r="AC83" s="44">
        <f t="shared" si="430"/>
        <v>1481.912391382044</v>
      </c>
      <c r="AD83" s="44">
        <f t="shared" si="430"/>
        <v>1655.0386645961439</v>
      </c>
      <c r="AE83" s="44">
        <f t="shared" si="430"/>
        <v>1805.7265244067462</v>
      </c>
      <c r="AF83" s="45">
        <f t="shared" si="430"/>
        <v>2078.9706639867163</v>
      </c>
    </row>
    <row r="84" spans="1:32" x14ac:dyDescent="0.25">
      <c r="A84" s="16" t="s">
        <v>27</v>
      </c>
      <c r="B84" s="17">
        <f>AF83-$AF$3</f>
        <v>1872.798946814999</v>
      </c>
      <c r="C84" s="28">
        <f>((AF83-AA83)-($AF$3-$AA$3))</f>
        <v>835.17572040794653</v>
      </c>
      <c r="D84" s="4" t="s">
        <v>9</v>
      </c>
      <c r="E84" s="5">
        <f>SUM(F84:AA84)</f>
        <v>4096429.082001525</v>
      </c>
      <c r="F84" s="3">
        <f>(F83-F$3)^2</f>
        <v>11.885512711448499</v>
      </c>
      <c r="G84" s="3">
        <f t="shared" ref="G84" si="431">(G83-G$3)^2</f>
        <v>30.819040307097186</v>
      </c>
      <c r="H84" s="3">
        <f t="shared" ref="H84" si="432">(H83-H$3)^2</f>
        <v>74.008213064554511</v>
      </c>
      <c r="I84" s="3">
        <f t="shared" ref="I84" si="433">(I83-I$3)^2</f>
        <v>168.92911470580233</v>
      </c>
      <c r="J84" s="3">
        <f t="shared" ref="J84" si="434">(J83-J$3)^2</f>
        <v>367.11870896031496</v>
      </c>
      <c r="K84" s="3">
        <f t="shared" ref="K84" si="435">(K83-K$3)^2</f>
        <v>779.1673550760313</v>
      </c>
      <c r="L84" s="3">
        <f t="shared" ref="L84" si="436">(L83-L$3)^2</f>
        <v>1505.7781215686746</v>
      </c>
      <c r="M84" s="3">
        <f t="shared" ref="M84" si="437">(M83-M$3)^2</f>
        <v>2909.3652963583691</v>
      </c>
      <c r="N84" s="3">
        <f t="shared" ref="N84" si="438">(N83-N$3)^2</f>
        <v>5399.1021028622663</v>
      </c>
      <c r="O84" s="3">
        <f t="shared" ref="O84" si="439">(O83-O$3)^2</f>
        <v>9915.0517591919306</v>
      </c>
      <c r="P84" s="3">
        <f t="shared" ref="P84" si="440">(P83-P$3)^2</f>
        <v>17400.43500661397</v>
      </c>
      <c r="Q84" s="3">
        <f t="shared" ref="Q84" si="441">(Q83-Q$3)^2</f>
        <v>29384.554921167732</v>
      </c>
      <c r="R84" s="3">
        <f t="shared" ref="R84" si="442">(R83-R$3)^2</f>
        <v>48951.050760188889</v>
      </c>
      <c r="S84" s="3">
        <f t="shared" ref="S84" si="443">(S83-S$3)^2</f>
        <v>75396.794963051085</v>
      </c>
      <c r="T84" s="3">
        <f t="shared" ref="T84" si="444">(T83-T$3)^2</f>
        <v>107166.13349198854</v>
      </c>
      <c r="U84" s="3">
        <f t="shared" ref="U84" si="445">(U83-U$3)^2</f>
        <v>171088.08467938568</v>
      </c>
      <c r="V84" s="3">
        <f t="shared" ref="V84" si="446">(V83-V$3)^2</f>
        <v>248935.11266107997</v>
      </c>
      <c r="W84" s="3">
        <f t="shared" ref="W84" si="447">(W83-W$3)^2</f>
        <v>348543.66394520999</v>
      </c>
      <c r="X84" s="3">
        <f t="shared" ref="X84" si="448">(X83-X$3)^2</f>
        <v>475963.06615084747</v>
      </c>
      <c r="Y84" s="3">
        <f t="shared" ref="Y84" si="449">(Y83-Y$3)^2</f>
        <v>646660.6103883459</v>
      </c>
      <c r="Z84" s="3">
        <f t="shared" ref="Z84" si="450">(Z83-Z$3)^2</f>
        <v>829116.38982945739</v>
      </c>
      <c r="AA84" s="3">
        <f t="shared" ref="AA84" si="451">(AA83-AA$3)^2</f>
        <v>1076661.9599793816</v>
      </c>
      <c r="AB84" s="46">
        <f t="shared" ref="AB84" si="452">(AB83-AB$3)^2</f>
        <v>1414344.8542237976</v>
      </c>
      <c r="AC84" s="47">
        <f t="shared" ref="AC84" si="453">(AC83-AC$3)^2</f>
        <v>1887707.4249781575</v>
      </c>
      <c r="AD84" s="47">
        <f t="shared" ref="AD84" si="454">(AD83-AD$3)^2</f>
        <v>2319520.6248926669</v>
      </c>
      <c r="AE84" s="47">
        <f t="shared" ref="AE84" si="455">(AE83-AE$3)^2</f>
        <v>2688431.4502389026</v>
      </c>
      <c r="AF84" s="48">
        <f t="shared" ref="AF84" si="456">(AF83-AF$3)^2</f>
        <v>3507375.8951913696</v>
      </c>
    </row>
    <row r="85" spans="1:32" ht="15.75" thickBot="1" x14ac:dyDescent="0.3">
      <c r="A85" s="19" t="s">
        <v>30</v>
      </c>
      <c r="B85" s="20">
        <f>(B84/$AF$3)*100</f>
        <v>908.36850587763888</v>
      </c>
      <c r="C85" s="29">
        <f>((C84)/($AF$3-$AA$3))*100</f>
        <v>651.8997131691807</v>
      </c>
      <c r="D85" s="4" t="s">
        <v>10</v>
      </c>
      <c r="E85" s="5">
        <f>SUM(F85:AA85)</f>
        <v>6415.1669662398726</v>
      </c>
      <c r="F85">
        <f>SQRT(F84)</f>
        <v>3.4475371950783211</v>
      </c>
      <c r="G85">
        <f t="shared" ref="G85" si="457">SQRT(G84)</f>
        <v>5.5514899177695698</v>
      </c>
      <c r="H85">
        <f t="shared" ref="H85" si="458">SQRT(H84)</f>
        <v>8.6028026284783792</v>
      </c>
      <c r="I85">
        <f t="shared" ref="I85" si="459">SQRT(I84)</f>
        <v>12.997273356585309</v>
      </c>
      <c r="J85">
        <f t="shared" ref="J85" si="460">SQRT(J84)</f>
        <v>19.160342088812374</v>
      </c>
      <c r="K85">
        <f t="shared" ref="K85" si="461">SQRT(K84)</f>
        <v>27.913569371831173</v>
      </c>
      <c r="L85">
        <f t="shared" ref="L85" si="462">SQRT(L84)</f>
        <v>38.804356992078539</v>
      </c>
      <c r="M85">
        <f t="shared" ref="M85" si="463">SQRT(M84)</f>
        <v>53.938532575130083</v>
      </c>
      <c r="N85">
        <f t="shared" ref="N85" si="464">SQRT(N84)</f>
        <v>73.478582613318466</v>
      </c>
      <c r="O85">
        <f t="shared" ref="O85" si="465">SQRT(O84)</f>
        <v>99.574352918770856</v>
      </c>
      <c r="P85">
        <f t="shared" ref="P85" si="466">SQRT(P84)</f>
        <v>131.91070846073859</v>
      </c>
      <c r="Q85">
        <f t="shared" ref="Q85" si="467">SQRT(Q84)</f>
        <v>171.41923731357497</v>
      </c>
      <c r="R85">
        <f t="shared" ref="R85" si="468">SQRT(R84)</f>
        <v>221.24884352282814</v>
      </c>
      <c r="S85">
        <f t="shared" ref="S85" si="469">SQRT(S84)</f>
        <v>274.58476826483127</v>
      </c>
      <c r="T85">
        <f t="shared" ref="T85" si="470">SQRT(T84)</f>
        <v>327.36238863374109</v>
      </c>
      <c r="U85">
        <f t="shared" ref="U85" si="471">SQRT(U84)</f>
        <v>413.62795442206959</v>
      </c>
      <c r="V85">
        <f t="shared" ref="V85" si="472">SQRT(V84)</f>
        <v>498.93397625445391</v>
      </c>
      <c r="W85">
        <f t="shared" ref="W85" si="473">SQRT(W84)</f>
        <v>590.37586666903144</v>
      </c>
      <c r="X85">
        <f t="shared" ref="X85" si="474">SQRT(X84)</f>
        <v>689.90076543720943</v>
      </c>
      <c r="Y85">
        <f t="shared" ref="Y85" si="475">SQRT(Y84)</f>
        <v>804.15210649997425</v>
      </c>
      <c r="Z85">
        <f t="shared" ref="Z85" si="476">SQRT(Z84)</f>
        <v>910.55828469651374</v>
      </c>
      <c r="AA85">
        <f t="shared" ref="AA85" si="477">SQRT(AA84)</f>
        <v>1037.6232264070527</v>
      </c>
      <c r="AB85" s="43">
        <f t="shared" ref="AB85" si="478">SQRT(AB84)</f>
        <v>1189.2623151448959</v>
      </c>
      <c r="AC85" s="44">
        <f t="shared" ref="AC85" si="479">SQRT(AC84)</f>
        <v>1373.9386540083067</v>
      </c>
      <c r="AD85" s="44">
        <f t="shared" ref="AD85" si="480">SQRT(AD84)</f>
        <v>1522.9972504547297</v>
      </c>
      <c r="AE85" s="44">
        <f t="shared" ref="AE85" si="481">SQRT(AE84)</f>
        <v>1639.6436961239178</v>
      </c>
      <c r="AF85" s="45">
        <f t="shared" ref="AF85" si="482">SQRT(AF84)</f>
        <v>1872.798946814999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0.51447157347850281</v>
      </c>
      <c r="F3" s="7">
        <f>'Models check 1995-2017-2022'!F3</f>
        <v>0.54134121742710228</v>
      </c>
      <c r="G3" s="7">
        <f>'Models check 1995-2017-2022'!G3</f>
        <v>0.53269572753424954</v>
      </c>
      <c r="H3" s="7">
        <f>'Models check 1995-2017-2022'!H3</f>
        <v>0.52465934622418675</v>
      </c>
      <c r="I3" s="7">
        <f>'Models check 1995-2017-2022'!I3</f>
        <v>0.5183420696166311</v>
      </c>
      <c r="J3" s="7">
        <f>'Models check 1995-2017-2022'!J3</f>
        <v>0.51851265412325487</v>
      </c>
      <c r="K3" s="7">
        <f>'Models check 1995-2017-2022'!K3</f>
        <v>0.57435105549293664</v>
      </c>
      <c r="L3" s="7">
        <f>'Models check 1995-2017-2022'!L3</f>
        <v>0.60159759765852894</v>
      </c>
      <c r="M3" s="7">
        <f>'Models check 1995-2017-2022'!M3</f>
        <v>0.61065431835334982</v>
      </c>
      <c r="N3" s="7">
        <f>'Models check 1995-2017-2022'!N3</f>
        <v>0.69813243777876333</v>
      </c>
      <c r="O3" s="7">
        <f>'Models check 1995-2017-2022'!O3</f>
        <v>0.74890063361437365</v>
      </c>
      <c r="P3" s="7">
        <f>'Models check 1995-2017-2022'!P3</f>
        <v>0.82443212907880348</v>
      </c>
      <c r="Q3" s="7">
        <f>'Models check 1995-2017-2022'!Q3</f>
        <v>1.0954104986240101</v>
      </c>
      <c r="R3" s="7">
        <f>'Models check 1995-2017-2022'!R3</f>
        <v>1.633062563699732</v>
      </c>
      <c r="S3" s="7">
        <f>'Models check 1995-2017-2022'!S3</f>
        <v>2.0759603942444151</v>
      </c>
      <c r="T3" s="7">
        <f>'Models check 1995-2017-2022'!T3</f>
        <v>3.0130364209721119</v>
      </c>
      <c r="U3" s="7">
        <f>'Models check 1995-2017-2022'!U3</f>
        <v>4.7389041279701312</v>
      </c>
      <c r="V3" s="7">
        <f>'Models check 1995-2017-2022'!V3</f>
        <v>9.0370137555406043</v>
      </c>
      <c r="W3" s="7">
        <f>'Models check 1995-2017-2022'!W3</f>
        <v>16.039695480597899</v>
      </c>
      <c r="X3" s="7">
        <f>'Models check 1995-2017-2022'!X3</f>
        <v>29.216161616161621</v>
      </c>
      <c r="Y3" s="7">
        <f>'Models check 1995-2017-2022'!Y3</f>
        <v>39.426262626262627</v>
      </c>
      <c r="Z3" s="7">
        <f>'Models check 1995-2017-2022'!Z3</f>
        <v>55.420202020202026</v>
      </c>
      <c r="AA3" s="7">
        <f>'Models check 1995-2017-2022'!AA3</f>
        <v>78.057575757575762</v>
      </c>
      <c r="AB3" s="36">
        <f>'Models check 1995-2017-2022'!AB3</f>
        <v>94.308080808080803</v>
      </c>
      <c r="AC3" s="7">
        <f>'Models check 1995-2017-2022'!AC3</f>
        <v>107.97373737373741</v>
      </c>
      <c r="AD3" s="7">
        <f>'Models check 1995-2017-2022'!AD3</f>
        <v>132.04141414141421</v>
      </c>
      <c r="AE3" s="7">
        <f>'Models check 1995-2017-2022'!AE3</f>
        <v>166.0828282828283</v>
      </c>
      <c r="AF3" s="37">
        <f>'Models check 1995-2017-2022'!AF3</f>
        <v>206.17171717171721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2.6869643948599475E-2</v>
      </c>
      <c r="G8" s="3">
        <f t="shared" ref="G8:AF8" si="0">G$3-F$3</f>
        <v>-8.6454898928527424E-3</v>
      </c>
      <c r="H8" s="3">
        <f t="shared" si="0"/>
        <v>-8.0363813100627901E-3</v>
      </c>
      <c r="I8" s="3">
        <f t="shared" si="0"/>
        <v>-6.3172766075556552E-3</v>
      </c>
      <c r="J8" s="3">
        <f t="shared" si="0"/>
        <v>1.7058450662377211E-4</v>
      </c>
      <c r="K8" s="3">
        <f t="shared" si="0"/>
        <v>5.5838401369681767E-2</v>
      </c>
      <c r="L8" s="3">
        <f t="shared" si="0"/>
        <v>2.7246542165592302E-2</v>
      </c>
      <c r="M8" s="3">
        <f t="shared" si="0"/>
        <v>9.0567206948208856E-3</v>
      </c>
      <c r="N8" s="3">
        <f t="shared" si="0"/>
        <v>8.7478119425413503E-2</v>
      </c>
      <c r="O8" s="3">
        <f t="shared" si="0"/>
        <v>5.0768195835610319E-2</v>
      </c>
      <c r="P8" s="3">
        <f t="shared" si="0"/>
        <v>7.5531495464429832E-2</v>
      </c>
      <c r="Q8" s="3">
        <f t="shared" si="0"/>
        <v>0.2709783695452066</v>
      </c>
      <c r="R8" s="3">
        <f t="shared" si="0"/>
        <v>0.53765206507572194</v>
      </c>
      <c r="S8" s="3">
        <f t="shared" si="0"/>
        <v>0.44289783054468312</v>
      </c>
      <c r="T8" s="3">
        <f t="shared" si="0"/>
        <v>0.93707602672769674</v>
      </c>
      <c r="U8" s="3">
        <f t="shared" si="0"/>
        <v>1.7258677069980193</v>
      </c>
      <c r="V8" s="3">
        <f t="shared" si="0"/>
        <v>4.2981096275704731</v>
      </c>
      <c r="W8" s="3">
        <f t="shared" si="0"/>
        <v>7.002681725057295</v>
      </c>
      <c r="X8" s="3">
        <f t="shared" si="0"/>
        <v>13.176466135563722</v>
      </c>
      <c r="Y8" s="3">
        <f t="shared" si="0"/>
        <v>10.210101010101006</v>
      </c>
      <c r="Z8" s="3">
        <f t="shared" si="0"/>
        <v>15.993939393939399</v>
      </c>
      <c r="AA8" s="3">
        <f t="shared" si="0"/>
        <v>22.637373737373736</v>
      </c>
      <c r="AB8" s="46">
        <f t="shared" si="0"/>
        <v>16.250505050505041</v>
      </c>
      <c r="AC8" s="47">
        <f t="shared" si="0"/>
        <v>13.665656565656604</v>
      </c>
      <c r="AD8" s="47">
        <f t="shared" si="0"/>
        <v>24.067676767676801</v>
      </c>
      <c r="AE8" s="47">
        <f t="shared" si="0"/>
        <v>34.041414141414094</v>
      </c>
      <c r="AF8" s="48">
        <f t="shared" si="0"/>
        <v>40.088888888888903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3.1361660396735433</v>
      </c>
      <c r="G9">
        <f>$A9*$C9+($B9-$A9)*F$10-($B9/$C9)*(F$10^2)</f>
        <v>3.784197675793525</v>
      </c>
      <c r="H9">
        <f t="shared" ref="H9:AF9" si="1">$A9*$C9+($B9-$A9)*G$10-($B9/$C9)*(G$10^2)</f>
        <v>4.5647635929374655</v>
      </c>
      <c r="I9">
        <f t="shared" si="1"/>
        <v>5.5043434813604213</v>
      </c>
      <c r="J9">
        <f t="shared" si="1"/>
        <v>6.6344213752058536</v>
      </c>
      <c r="K9">
        <f t="shared" si="1"/>
        <v>7.992299686751422</v>
      </c>
      <c r="L9">
        <f t="shared" si="1"/>
        <v>9.6219832029326131</v>
      </c>
      <c r="M9">
        <f t="shared" si="1"/>
        <v>11.57510589987641</v>
      </c>
      <c r="N9">
        <f t="shared" si="1"/>
        <v>13.911851582222218</v>
      </c>
      <c r="O9">
        <f t="shared" si="1"/>
        <v>16.70178762812224</v>
      </c>
      <c r="P9">
        <f t="shared" si="1"/>
        <v>20.024486452742082</v>
      </c>
      <c r="Q9">
        <f t="shared" si="1"/>
        <v>23.969748436700648</v>
      </c>
      <c r="R9">
        <f t="shared" si="1"/>
        <v>28.637160223598702</v>
      </c>
      <c r="S9">
        <f t="shared" si="1"/>
        <v>34.134622507855148</v>
      </c>
      <c r="T9">
        <f t="shared" si="1"/>
        <v>40.575364927486788</v>
      </c>
      <c r="U9">
        <f t="shared" si="1"/>
        <v>48.072843670501783</v>
      </c>
      <c r="V9">
        <f t="shared" si="1"/>
        <v>56.732814724619182</v>
      </c>
      <c r="W9">
        <f t="shared" si="1"/>
        <v>66.641837956724004</v>
      </c>
      <c r="X9">
        <f t="shared" si="1"/>
        <v>77.851568131304276</v>
      </c>
      <c r="Y9">
        <f t="shared" si="1"/>
        <v>90.358534067597574</v>
      </c>
      <c r="Z9">
        <f t="shared" si="1"/>
        <v>104.07982593625026</v>
      </c>
      <c r="AA9">
        <f t="shared" si="1"/>
        <v>118.82632544106998</v>
      </c>
      <c r="AB9" s="43">
        <f>$A9*$C9+($B9-$A9)*AA$10-($B9/$C9)*(AA$10^2)</f>
        <v>134.27686970533719</v>
      </c>
      <c r="AC9" s="44">
        <f t="shared" si="1"/>
        <v>149.95888994977417</v>
      </c>
      <c r="AD9" s="44">
        <f t="shared" si="1"/>
        <v>165.24312692337554</v>
      </c>
      <c r="AE9" s="44">
        <f t="shared" si="1"/>
        <v>179.36107500235585</v>
      </c>
      <c r="AF9" s="45">
        <f t="shared" si="1"/>
        <v>191.45256662943115</v>
      </c>
      <c r="AG9" s="45">
        <f t="shared" ref="AG9" si="2">$A9*$C9+($B9-$A9)*AF$10-($B9/$C9)*(AF$10^2)</f>
        <v>200.64617230935656</v>
      </c>
      <c r="AH9" s="45">
        <f t="shared" ref="AH9" si="3">$A9*$C9+($B9-$A9)*AG$10-($B9/$C9)*(AG$10^2)</f>
        <v>206.16656607254166</v>
      </c>
      <c r="AI9" s="45">
        <f t="shared" ref="AI9" si="4">$A9*$C9+($B9-$A9)*AH$10-($B9/$C9)*(AH$10^2)</f>
        <v>207.4522863573367</v>
      </c>
      <c r="AJ9" s="45">
        <f t="shared" ref="AJ9" si="5">$A9*$C9+($B9-$A9)*AI$10-($B9/$C9)*(AI$10^2)</f>
        <v>204.25826609801959</v>
      </c>
      <c r="AK9" s="45">
        <f t="shared" ref="AK9" si="6">$A9*$C9+($B9-$A9)*AJ$10-($B9/$C9)*(AJ$10^2)</f>
        <v>196.7151451897787</v>
      </c>
      <c r="AL9" s="45">
        <f t="shared" ref="AL9" si="7">$A9*$C9+($B9-$A9)*AK$10-($B9/$C9)*(AK$10^2)</f>
        <v>185.32520325038024</v>
      </c>
      <c r="AM9" s="45">
        <f t="shared" ref="AM9" si="8">$A9*$C9+($B9-$A9)*AL$10-($B9/$C9)*(AL$10^2)</f>
        <v>170.89173864572837</v>
      </c>
      <c r="AN9" s="69">
        <f t="shared" ref="AN9" si="9">$A9*$C9+($B9-$A9)*AM$10-($B9/$C9)*(AM$10^2)</f>
        <v>154.3985726487245</v>
      </c>
      <c r="AO9" s="45">
        <f t="shared" ref="AO9" si="10">$A9*$C9+($B9-$A9)*AN$10-($B9/$C9)*(AN$10^2)</f>
        <v>136.87041111006272</v>
      </c>
      <c r="AP9" s="45">
        <f t="shared" ref="AP9" si="11">$A9*$C9+($B9-$A9)*AO$10-($B9/$C9)*(AO$10^2)</f>
        <v>119.24709955974151</v>
      </c>
      <c r="AQ9" s="45">
        <f t="shared" ref="AQ9" si="12">$A9*$C9+($B9-$A9)*AP$10-($B9/$C9)*(AP$10^2)</f>
        <v>102.2956073331228</v>
      </c>
      <c r="AR9" s="45">
        <f t="shared" ref="AR9" si="13">$A9*$C9+($B9-$A9)*AQ$10-($B9/$C9)*(AQ$10^2)</f>
        <v>86.568551123488874</v>
      </c>
      <c r="AS9" s="45">
        <f t="shared" ref="AS9" si="14">$A9*$C9+($B9-$A9)*AR$10-($B9/$C9)*(AR$10^2)</f>
        <v>72.404285092245459</v>
      </c>
      <c r="AT9" s="45">
        <f t="shared" ref="AT9" si="15">$A9*$C9+($B9-$A9)*AS$10-($B9/$C9)*(AS$10^2)</f>
        <v>59.955560845423634</v>
      </c>
      <c r="AU9" s="45">
        <f t="shared" ref="AU9" si="16">$A9*$C9+($B9-$A9)*AT$10-($B9/$C9)*(AT$10^2)</f>
        <v>49.232143271444443</v>
      </c>
      <c r="AV9" s="45">
        <f t="shared" ref="AV9" si="17">$A9*$C9+($B9-$A9)*AU$10-($B9/$C9)*(AU$10^2)</f>
        <v>40.145527324709064</v>
      </c>
      <c r="AW9" s="45">
        <f t="shared" ref="AW9" si="18">$A9*$C9+($B9-$A9)*AV$10-($B9/$C9)*(AV$10^2)</f>
        <v>32.548336068687831</v>
      </c>
      <c r="AX9" s="69">
        <f t="shared" ref="AX9" si="19">$A9*$C9+($B9-$A9)*AW$10-($B9/$C9)*(AW$10^2)</f>
        <v>26.265099262460126</v>
      </c>
      <c r="AY9" s="45">
        <f t="shared" ref="AY9" si="20">$A9*$C9+($B9-$A9)*AX$10-($B9/$C9)*(AX$10^2)</f>
        <v>21.114007292346741</v>
      </c>
      <c r="AZ9" s="45">
        <f t="shared" ref="AZ9" si="21">$A9*$C9+($B9-$A9)*AY$10-($B9/$C9)*(AY$10^2)</f>
        <v>16.920823605010924</v>
      </c>
      <c r="BA9" s="45">
        <f t="shared" ref="BA9" si="22">$A9*$C9+($B9-$A9)*AZ$10-($B9/$C9)*(AZ$10^2)</f>
        <v>13.526734661083083</v>
      </c>
      <c r="BB9" s="45">
        <f t="shared" ref="BB9" si="23">$A9*$C9+($B9-$A9)*BA$10-($B9/$C9)*(BA$10^2)</f>
        <v>10.791913641003703</v>
      </c>
      <c r="BC9" s="45">
        <f t="shared" ref="BC9" si="24">$A9*$C9+($B9-$A9)*BB$10-($B9/$C9)*(BB$10^2)</f>
        <v>8.5962897119421768</v>
      </c>
      <c r="BD9" s="45">
        <f t="shared" ref="BD9" si="25">$A9*$C9+($B9-$A9)*BC$10-($B9/$C9)*(BC$10^2)</f>
        <v>6.8386504727247939</v>
      </c>
      <c r="BE9" s="45">
        <f t="shared" ref="BE9" si="26">$A9*$C9+($B9-$A9)*BD$10-($B9/$C9)*(BD$10^2)</f>
        <v>5.434866107826565</v>
      </c>
      <c r="BF9" s="45">
        <f t="shared" ref="BF9" si="27">$A9*$C9+($B9-$A9)*BE$10-($B9/$C9)*(BE$10^2)</f>
        <v>4.3157508112136611</v>
      </c>
      <c r="BG9" s="45">
        <f t="shared" ref="BG9" si="28">$A9*$C9+($B9-$A9)*BF$10-($B9/$C9)*(BF$10^2)</f>
        <v>3.4248761834051038</v>
      </c>
      <c r="BH9" s="69">
        <f t="shared" ref="BH9" si="29">$A9*$C9+($B9-$A9)*BG$10-($B9/$C9)*(BG$10^2)</f>
        <v>2.7165129381729685</v>
      </c>
    </row>
    <row r="10" spans="1:60" ht="15.75" thickBot="1" x14ac:dyDescent="0.3">
      <c r="A10" s="13" t="s">
        <v>68</v>
      </c>
      <c r="B10" s="65">
        <f>AN10</f>
        <v>3139.9930029969446</v>
      </c>
      <c r="C10" s="74">
        <f>AN10/$AN$4</f>
        <v>9.381264712914815E-2</v>
      </c>
      <c r="D10" s="4" t="s">
        <v>8</v>
      </c>
      <c r="F10" s="6">
        <f>E$3+F9</f>
        <v>3.6506376131520462</v>
      </c>
      <c r="G10" s="6">
        <f>F10+G9</f>
        <v>7.4348352889455711</v>
      </c>
      <c r="H10" s="6">
        <f t="shared" ref="H10:AF10" si="30">G10+H9</f>
        <v>11.999598881883037</v>
      </c>
      <c r="I10" s="6">
        <f t="shared" si="30"/>
        <v>17.503942363243457</v>
      </c>
      <c r="J10" s="6">
        <f t="shared" si="30"/>
        <v>24.138363738449311</v>
      </c>
      <c r="K10" s="6">
        <f t="shared" si="30"/>
        <v>32.13066342520073</v>
      </c>
      <c r="L10" s="6">
        <f t="shared" si="30"/>
        <v>41.752646628133341</v>
      </c>
      <c r="M10" s="6">
        <f t="shared" si="30"/>
        <v>53.327752528009754</v>
      </c>
      <c r="N10" s="6">
        <f t="shared" si="30"/>
        <v>67.239604110231966</v>
      </c>
      <c r="O10" s="6">
        <f t="shared" si="30"/>
        <v>83.941391738354213</v>
      </c>
      <c r="P10" s="6">
        <f t="shared" si="30"/>
        <v>103.96587819109629</v>
      </c>
      <c r="Q10" s="6">
        <f t="shared" si="30"/>
        <v>127.93562662779695</v>
      </c>
      <c r="R10" s="6">
        <f t="shared" si="30"/>
        <v>156.57278685139565</v>
      </c>
      <c r="S10" s="6">
        <f t="shared" si="30"/>
        <v>190.70740935925079</v>
      </c>
      <c r="T10" s="6">
        <f t="shared" si="30"/>
        <v>231.28277428673758</v>
      </c>
      <c r="U10" s="6">
        <f t="shared" si="30"/>
        <v>279.35561795723936</v>
      </c>
      <c r="V10" s="6">
        <f t="shared" si="30"/>
        <v>336.08843268185854</v>
      </c>
      <c r="W10" s="6">
        <f t="shared" si="30"/>
        <v>402.73027063858251</v>
      </c>
      <c r="X10" s="6">
        <f t="shared" si="30"/>
        <v>480.58183876988676</v>
      </c>
      <c r="Y10" s="6">
        <f t="shared" si="30"/>
        <v>570.94037283748435</v>
      </c>
      <c r="Z10" s="6">
        <f t="shared" si="30"/>
        <v>675.02019877373459</v>
      </c>
      <c r="AA10" s="6">
        <f t="shared" si="30"/>
        <v>793.84652421480462</v>
      </c>
      <c r="AB10" s="49">
        <f t="shared" si="30"/>
        <v>928.12339392014178</v>
      </c>
      <c r="AC10" s="50">
        <f t="shared" si="30"/>
        <v>1078.082283869916</v>
      </c>
      <c r="AD10" s="50">
        <f t="shared" si="30"/>
        <v>1243.3254107932914</v>
      </c>
      <c r="AE10" s="50">
        <f t="shared" si="30"/>
        <v>1422.6864857956473</v>
      </c>
      <c r="AF10" s="51">
        <f t="shared" si="30"/>
        <v>1614.1390524250785</v>
      </c>
      <c r="AG10" s="51">
        <f t="shared" ref="AG10" si="31">AF10+AG9</f>
        <v>1814.7852247344351</v>
      </c>
      <c r="AH10" s="51">
        <f t="shared" ref="AH10" si="32">AG10+AH9</f>
        <v>2020.9517908069768</v>
      </c>
      <c r="AI10" s="51">
        <f t="shared" ref="AI10" si="33">AH10+AI9</f>
        <v>2228.4040771643135</v>
      </c>
      <c r="AJ10" s="51">
        <f t="shared" ref="AJ10" si="34">AI10+AJ9</f>
        <v>2432.6623432623333</v>
      </c>
      <c r="AK10" s="51">
        <f t="shared" ref="AK10" si="35">AJ10+AK9</f>
        <v>2629.3774884521117</v>
      </c>
      <c r="AL10" s="51">
        <f t="shared" ref="AL10" si="36">AK10+AL9</f>
        <v>2814.7026917024918</v>
      </c>
      <c r="AM10" s="51">
        <f t="shared" ref="AM10" si="37">AL10+AM9</f>
        <v>2985.5944303482202</v>
      </c>
      <c r="AN10" s="70">
        <f t="shared" ref="AN10" si="38">AM10+AN9</f>
        <v>3139.9930029969446</v>
      </c>
      <c r="AO10" s="51">
        <f t="shared" ref="AO10" si="39">AN10+AO9</f>
        <v>3276.8634141070074</v>
      </c>
      <c r="AP10" s="51">
        <f t="shared" ref="AP10" si="40">AO10+AP9</f>
        <v>3396.1105136667488</v>
      </c>
      <c r="AQ10" s="51">
        <f t="shared" ref="AQ10" si="41">AP10+AQ9</f>
        <v>3498.4061209998717</v>
      </c>
      <c r="AR10" s="51">
        <f t="shared" ref="AR10" si="42">AQ10+AR9</f>
        <v>3584.9746721233605</v>
      </c>
      <c r="AS10" s="51">
        <f t="shared" ref="AS10" si="43">AR10+AS9</f>
        <v>3657.3789572156061</v>
      </c>
      <c r="AT10" s="51">
        <f t="shared" ref="AT10" si="44">AS10+AT9</f>
        <v>3717.3345180610295</v>
      </c>
      <c r="AU10" s="51">
        <f t="shared" ref="AU10" si="45">AT10+AU9</f>
        <v>3766.5666613324738</v>
      </c>
      <c r="AV10" s="51">
        <f t="shared" ref="AV10" si="46">AU10+AV9</f>
        <v>3806.7121886571831</v>
      </c>
      <c r="AW10" s="51">
        <f t="shared" ref="AW10" si="47">AV10+AW9</f>
        <v>3839.2605247258707</v>
      </c>
      <c r="AX10" s="70">
        <f t="shared" ref="AX10" si="48">AW10+AX9</f>
        <v>3865.5256239883311</v>
      </c>
      <c r="AY10" s="51">
        <f t="shared" ref="AY10" si="49">AX10+AY9</f>
        <v>3886.6396312806778</v>
      </c>
      <c r="AZ10" s="51">
        <f t="shared" ref="AZ10" si="50">AY10+AZ9</f>
        <v>3903.5604548856886</v>
      </c>
      <c r="BA10" s="51">
        <f t="shared" ref="BA10" si="51">AZ10+BA9</f>
        <v>3917.0871895467717</v>
      </c>
      <c r="BB10" s="51">
        <f t="shared" ref="BB10" si="52">BA10+BB9</f>
        <v>3927.8791031877754</v>
      </c>
      <c r="BC10" s="51">
        <f t="shared" ref="BC10" si="53">BB10+BC9</f>
        <v>3936.4753928997175</v>
      </c>
      <c r="BD10" s="51">
        <f t="shared" ref="BD10" si="54">BC10+BD9</f>
        <v>3943.314043372442</v>
      </c>
      <c r="BE10" s="51">
        <f t="shared" ref="BE10" si="55">BD10+BE9</f>
        <v>3948.7489094802686</v>
      </c>
      <c r="BF10" s="51">
        <f t="shared" ref="BF10" si="56">BE10+BF9</f>
        <v>3953.0646602914821</v>
      </c>
      <c r="BG10" s="51">
        <f t="shared" ref="BG10" si="57">BF10+BG9</f>
        <v>3956.4895364748872</v>
      </c>
      <c r="BH10" s="70">
        <f t="shared" ref="BH10" si="58">BG10+BH9</f>
        <v>3959.2060494130601</v>
      </c>
    </row>
    <row r="11" spans="1:60" ht="15.75" thickBot="1" x14ac:dyDescent="0.3">
      <c r="A11" s="13" t="s">
        <v>69</v>
      </c>
      <c r="B11" s="17">
        <f>AX10</f>
        <v>3865.5256239883311</v>
      </c>
      <c r="C11" s="73">
        <f>AX10/$AX$4</f>
        <v>9.8068785658199847E-2</v>
      </c>
      <c r="D11" s="4" t="s">
        <v>9</v>
      </c>
      <c r="E11" s="5">
        <f>SUM(F11:AF11)</f>
        <v>8303412.4913065322</v>
      </c>
      <c r="F11">
        <f>(F10-F3)^2</f>
        <v>9.6677240764681276</v>
      </c>
      <c r="G11">
        <f t="shared" ref="G11:AF11" si="59">(G10-G3)^2</f>
        <v>47.639530525199277</v>
      </c>
      <c r="H11">
        <f t="shared" si="59"/>
        <v>131.67423734702655</v>
      </c>
      <c r="I11">
        <f t="shared" si="59"/>
        <v>288.51061733485579</v>
      </c>
      <c r="J11">
        <f t="shared" si="59"/>
        <v>557.89736524573868</v>
      </c>
      <c r="K11">
        <f t="shared" si="59"/>
        <v>995.80085037457309</v>
      </c>
      <c r="L11">
        <f t="shared" si="59"/>
        <v>1693.4088363085416</v>
      </c>
      <c r="M11">
        <f t="shared" si="59"/>
        <v>2779.0924436465584</v>
      </c>
      <c r="N11">
        <f t="shared" si="59"/>
        <v>4427.7674523358919</v>
      </c>
      <c r="O11">
        <f t="shared" si="59"/>
        <v>6920.990576212218</v>
      </c>
      <c r="P11">
        <f t="shared" si="59"/>
        <v>10638.157895764063</v>
      </c>
      <c r="Q11">
        <f t="shared" si="59"/>
        <v>16088.440427695305</v>
      </c>
      <c r="R11">
        <f t="shared" si="59"/>
        <v>24006.31816234723</v>
      </c>
      <c r="S11">
        <f t="shared" si="59"/>
        <v>35581.8235386378</v>
      </c>
      <c r="T11">
        <f t="shared" si="59"/>
        <v>52107.073225305285</v>
      </c>
      <c r="U11">
        <f t="shared" si="59"/>
        <v>75414.339514386738</v>
      </c>
      <c r="V11">
        <f t="shared" si="59"/>
        <v>106962.63062171791</v>
      </c>
      <c r="W11">
        <f t="shared" si="59"/>
        <v>149529.60091601295</v>
      </c>
      <c r="X11">
        <f t="shared" si="59"/>
        <v>203730.97451244082</v>
      </c>
      <c r="Y11">
        <f t="shared" si="59"/>
        <v>282507.24935362674</v>
      </c>
      <c r="Z11">
        <f t="shared" si="59"/>
        <v>383904.15597697755</v>
      </c>
      <c r="AA11">
        <f t="shared" si="59"/>
        <v>512353.81873350532</v>
      </c>
      <c r="AB11" s="43">
        <f t="shared" si="59"/>
        <v>695247.97638016427</v>
      </c>
      <c r="AC11" s="44">
        <f t="shared" si="59"/>
        <v>941110.59198492812</v>
      </c>
      <c r="AD11" s="44">
        <f t="shared" si="59"/>
        <v>1234952.1212145695</v>
      </c>
      <c r="AE11" s="44">
        <f t="shared" si="59"/>
        <v>1579052.7520745939</v>
      </c>
      <c r="AF11" s="45">
        <f t="shared" si="59"/>
        <v>1982372.0171404514</v>
      </c>
    </row>
    <row r="12" spans="1:60" ht="15.75" thickBot="1" x14ac:dyDescent="0.3">
      <c r="A12" s="13" t="s">
        <v>70</v>
      </c>
      <c r="B12" s="66">
        <f>BH10</f>
        <v>3959.2060494130601</v>
      </c>
      <c r="C12" s="75">
        <f>BH10/$BH$4</f>
        <v>8.7280132920468337E-2</v>
      </c>
      <c r="D12" s="4" t="s">
        <v>10</v>
      </c>
      <c r="E12" s="5">
        <f>SUM(F12:AF12)</f>
        <v>10025.479112083014</v>
      </c>
      <c r="F12">
        <f>SQRT(F11)</f>
        <v>3.109296395724944</v>
      </c>
      <c r="G12">
        <f t="shared" ref="G12:AF12" si="60">SQRT(G11)</f>
        <v>6.9021395614113219</v>
      </c>
      <c r="H12">
        <f t="shared" si="60"/>
        <v>11.47493953565885</v>
      </c>
      <c r="I12">
        <f t="shared" si="60"/>
        <v>16.985600293626828</v>
      </c>
      <c r="J12">
        <f t="shared" si="60"/>
        <v>23.619851084326054</v>
      </c>
      <c r="K12">
        <f t="shared" si="60"/>
        <v>31.556312369707793</v>
      </c>
      <c r="L12">
        <f t="shared" si="60"/>
        <v>41.151049030474809</v>
      </c>
      <c r="M12">
        <f t="shared" si="60"/>
        <v>52.717098209656406</v>
      </c>
      <c r="N12">
        <f t="shared" si="60"/>
        <v>66.541471672453198</v>
      </c>
      <c r="O12">
        <f t="shared" si="60"/>
        <v>83.192491104739844</v>
      </c>
      <c r="P12">
        <f t="shared" si="60"/>
        <v>103.14144606201749</v>
      </c>
      <c r="Q12">
        <f t="shared" si="60"/>
        <v>126.84021612917294</v>
      </c>
      <c r="R12">
        <f t="shared" si="60"/>
        <v>154.93972428769592</v>
      </c>
      <c r="S12">
        <f t="shared" si="60"/>
        <v>188.63144896500637</v>
      </c>
      <c r="T12">
        <f t="shared" si="60"/>
        <v>228.26973786576548</v>
      </c>
      <c r="U12">
        <f t="shared" si="60"/>
        <v>274.6167138292692</v>
      </c>
      <c r="V12">
        <f t="shared" si="60"/>
        <v>327.05141892631792</v>
      </c>
      <c r="W12">
        <f t="shared" si="60"/>
        <v>386.6905751579846</v>
      </c>
      <c r="X12">
        <f t="shared" si="60"/>
        <v>451.36567715372513</v>
      </c>
      <c r="Y12">
        <f t="shared" si="60"/>
        <v>531.51411021122169</v>
      </c>
      <c r="Z12">
        <f t="shared" si="60"/>
        <v>619.59999675353254</v>
      </c>
      <c r="AA12">
        <f t="shared" si="60"/>
        <v>715.7889484572288</v>
      </c>
      <c r="AB12" s="43">
        <f t="shared" si="60"/>
        <v>833.81531311206095</v>
      </c>
      <c r="AC12" s="44">
        <f t="shared" si="60"/>
        <v>970.10854649617852</v>
      </c>
      <c r="AD12" s="44">
        <f t="shared" si="60"/>
        <v>1111.2839966518773</v>
      </c>
      <c r="AE12" s="44">
        <f t="shared" si="60"/>
        <v>1256.6036575128189</v>
      </c>
      <c r="AF12" s="45">
        <f t="shared" si="60"/>
        <v>1407.9673352533614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2.6869643948599475E-2</v>
      </c>
      <c r="G15" s="3">
        <f t="shared" ref="G15:AF15" si="61">G$3-F$3</f>
        <v>-8.6454898928527424E-3</v>
      </c>
      <c r="H15" s="3">
        <f t="shared" si="61"/>
        <v>-8.0363813100627901E-3</v>
      </c>
      <c r="I15" s="3">
        <f t="shared" si="61"/>
        <v>-6.3172766075556552E-3</v>
      </c>
      <c r="J15" s="3">
        <f t="shared" si="61"/>
        <v>1.7058450662377211E-4</v>
      </c>
      <c r="K15" s="3">
        <f t="shared" si="61"/>
        <v>5.5838401369681767E-2</v>
      </c>
      <c r="L15" s="3">
        <f t="shared" si="61"/>
        <v>2.7246542165592302E-2</v>
      </c>
      <c r="M15" s="3">
        <f t="shared" si="61"/>
        <v>9.0567206948208856E-3</v>
      </c>
      <c r="N15" s="3">
        <f t="shared" si="61"/>
        <v>8.7478119425413503E-2</v>
      </c>
      <c r="O15" s="3">
        <f t="shared" si="61"/>
        <v>5.0768195835610319E-2</v>
      </c>
      <c r="P15" s="3">
        <f t="shared" si="61"/>
        <v>7.5531495464429832E-2</v>
      </c>
      <c r="Q15" s="3">
        <f t="shared" si="61"/>
        <v>0.2709783695452066</v>
      </c>
      <c r="R15" s="3">
        <f t="shared" si="61"/>
        <v>0.53765206507572194</v>
      </c>
      <c r="S15" s="3">
        <f t="shared" si="61"/>
        <v>0.44289783054468312</v>
      </c>
      <c r="T15" s="3">
        <f t="shared" si="61"/>
        <v>0.93707602672769674</v>
      </c>
      <c r="U15" s="3">
        <f t="shared" si="61"/>
        <v>1.7258677069980193</v>
      </c>
      <c r="V15" s="3">
        <f t="shared" si="61"/>
        <v>4.2981096275704731</v>
      </c>
      <c r="W15" s="3">
        <f t="shared" si="61"/>
        <v>7.002681725057295</v>
      </c>
      <c r="X15" s="3">
        <f t="shared" si="61"/>
        <v>13.176466135563722</v>
      </c>
      <c r="Y15" s="3">
        <f t="shared" si="61"/>
        <v>10.210101010101006</v>
      </c>
      <c r="Z15" s="3">
        <f t="shared" si="61"/>
        <v>15.993939393939399</v>
      </c>
      <c r="AA15" s="3">
        <f t="shared" si="61"/>
        <v>22.637373737373736</v>
      </c>
      <c r="AB15" s="46">
        <f t="shared" si="61"/>
        <v>16.250505050505041</v>
      </c>
      <c r="AC15" s="47">
        <f t="shared" si="61"/>
        <v>13.665656565656604</v>
      </c>
      <c r="AD15" s="47">
        <f t="shared" si="61"/>
        <v>24.067676767676801</v>
      </c>
      <c r="AE15" s="47">
        <f t="shared" si="61"/>
        <v>34.041414141414094</v>
      </c>
      <c r="AF15" s="48">
        <f t="shared" si="61"/>
        <v>40.088888888888903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2.5778304499385891</v>
      </c>
      <c r="G16">
        <f>$A16*($C16*F$4)+($B16-$A16)*(F$17)-($B16/($C16*F$4))*(F17^2)</f>
        <v>3.2404140145822025</v>
      </c>
      <c r="H16">
        <f t="shared" ref="H16:AF16" si="62">$A16*($C16*G$4)+($B16-$A16)*(G$17)-($B16/($C16*G$4))*(G17^2)</f>
        <v>4.0415040037635253</v>
      </c>
      <c r="I16">
        <f t="shared" si="62"/>
        <v>5.009125385045226</v>
      </c>
      <c r="J16">
        <f t="shared" si="62"/>
        <v>6.1765755798599908</v>
      </c>
      <c r="K16">
        <f t="shared" si="62"/>
        <v>7.5832433901658209</v>
      </c>
      <c r="L16">
        <f t="shared" si="62"/>
        <v>9.2754769402884687</v>
      </c>
      <c r="M16">
        <f t="shared" si="62"/>
        <v>11.307462820227769</v>
      </c>
      <c r="N16">
        <f t="shared" si="62"/>
        <v>13.742054133783935</v>
      </c>
      <c r="O16">
        <f t="shared" si="62"/>
        <v>16.651451320843428</v>
      </c>
      <c r="P16">
        <f t="shared" si="62"/>
        <v>20.117594472539299</v>
      </c>
      <c r="Q16">
        <f t="shared" si="62"/>
        <v>24.232067992910761</v>
      </c>
      <c r="R16">
        <f t="shared" si="62"/>
        <v>29.095247998288684</v>
      </c>
      <c r="S16">
        <f t="shared" si="62"/>
        <v>34.814342966725484</v>
      </c>
      <c r="T16">
        <f t="shared" si="62"/>
        <v>41.499897410468236</v>
      </c>
      <c r="U16">
        <f t="shared" si="62"/>
        <v>49.26026378103149</v>
      </c>
      <c r="V16">
        <f t="shared" si="62"/>
        <v>58.193528521878306</v>
      </c>
      <c r="W16">
        <f t="shared" si="62"/>
        <v>68.376448322962148</v>
      </c>
      <c r="X16">
        <f t="shared" si="62"/>
        <v>79.850171678215389</v>
      </c>
      <c r="Y16">
        <f t="shared" si="62"/>
        <v>92.602957238376135</v>
      </c>
      <c r="Z16">
        <f t="shared" si="62"/>
        <v>106.55081341072781</v>
      </c>
      <c r="AA16">
        <f t="shared" si="62"/>
        <v>121.51798807838938</v>
      </c>
      <c r="AB16" s="43">
        <f t="shared" si="62"/>
        <v>137.2204508881938</v>
      </c>
      <c r="AC16" s="44">
        <f t="shared" si="62"/>
        <v>153.25669386089041</v>
      </c>
      <c r="AD16" s="44">
        <f t="shared" si="62"/>
        <v>169.11089603839864</v>
      </c>
      <c r="AE16" s="44">
        <f t="shared" si="62"/>
        <v>184.17316680294354</v>
      </c>
      <c r="AF16" s="45">
        <f t="shared" si="62"/>
        <v>197.77962955076259</v>
      </c>
      <c r="AG16" s="45">
        <f t="shared" ref="AG16" si="63">$A16*($C16*AF$4)+($B16-$A16)*(AF$17)-($B16/($C16*AF$4))*(AF17^2)</f>
        <v>209.27129795929457</v>
      </c>
      <c r="AH16" s="45">
        <f t="shared" ref="AH16" si="64">$A16*($C16*AG$4)+($B16-$A16)*(AG$17)-($B16/($C16*AG$4))*(AG17^2)</f>
        <v>221.80485718170004</v>
      </c>
      <c r="AI16" s="45">
        <f t="shared" ref="AI16" si="65">$A16*($C16*AH$4)+($B16-$A16)*(AH$17)-($B16/($C16*AH$4))*(AH17^2)</f>
        <v>223.71852827080434</v>
      </c>
      <c r="AJ16" s="45">
        <f t="shared" ref="AJ16" si="66">$A16*($C16*AI$4)+($B16-$A16)*(AI$17)-($B16/($C16*AI$4))*(AI17^2)</f>
        <v>225.9555725752482</v>
      </c>
      <c r="AK16" s="45">
        <f t="shared" ref="AK16" si="67">$A16*($C16*AJ$4)+($B16-$A16)*(AJ$17)-($B16/($C16*AJ$4))*(AJ17^2)</f>
        <v>224.85522886643372</v>
      </c>
      <c r="AL16" s="45">
        <f t="shared" ref="AL16" si="68">$A16*($C16*AK$4)+($B16-$A16)*(AK$17)-($B16/($C16*AK$4))*(AK17^2)</f>
        <v>220.67357880318042</v>
      </c>
      <c r="AM16" s="45">
        <f t="shared" ref="AM16" si="69">$A16*($C16*AL$4)+($B16-$A16)*(AL$17)-($B16/($C16*AL$4))*(AL17^2)</f>
        <v>213.86425422482108</v>
      </c>
      <c r="AN16" s="69">
        <f t="shared" ref="AN16" si="70">$A16*($C16*AM$4)+($B16-$A16)*(AM$17)-($B16/($C16*AM$4))*(AM17^2)</f>
        <v>205.01371119691657</v>
      </c>
      <c r="AO16" s="45">
        <f t="shared" ref="AO16" si="71">$A16*($C16*AN$4)+($B16-$A16)*(AN$17)-($B16/($C16*AN$4))*(AN17^2)</f>
        <v>194.76537473987287</v>
      </c>
      <c r="AP16" s="45">
        <f t="shared" ref="AP16" si="72">$A16*($C16*AO$4)+($B16-$A16)*(AO$17)-($B16/($C16*AO$4))*(AO17^2)</f>
        <v>183.74804750095871</v>
      </c>
      <c r="AQ16" s="45">
        <f t="shared" ref="AQ16" si="73">$A16*($C16*AP$4)+($B16-$A16)*(AP$17)-($B16/($C16*AP$4))*(AP17^2)</f>
        <v>172.52023776154908</v>
      </c>
      <c r="AR16" s="45">
        <f t="shared" ref="AR16" si="74">$A16*($C16*AQ$4)+($B16-$A16)*(AQ$17)-($B16/($C16*AQ$4))*(AQ17^2)</f>
        <v>161.53600085343282</v>
      </c>
      <c r="AS16" s="45">
        <f t="shared" ref="AS16" si="75">$A16*($C16*AR$4)+($B16-$A16)*(AR$17)-($B16/($C16*AR$4))*(AR17^2)</f>
        <v>151.1319921085493</v>
      </c>
      <c r="AT16" s="45">
        <f t="shared" ref="AT16" si="76">$A16*($C16*AS$4)+($B16-$A16)*(AS$17)-($B16/($C16*AS$4))*(AS17^2)</f>
        <v>141.53140565685578</v>
      </c>
      <c r="AU16" s="45">
        <f t="shared" ref="AU16" si="77">$A16*($C16*AT$4)+($B16-$A16)*(AT$17)-($B16/($C16*AT$4))*(AT17^2)</f>
        <v>132.85881655893445</v>
      </c>
      <c r="AV16" s="45">
        <f t="shared" ref="AV16" si="78">$A16*($C16*AU$4)+($B16-$A16)*(AU$17)-($B16/($C16*AU$4))*(AU17^2)</f>
        <v>125.16020216901302</v>
      </c>
      <c r="AW16" s="45">
        <f t="shared" ref="AW16" si="79">$A16*($C16*AV$4)+($B16-$A16)*(AV$17)-($B16/($C16*AV$4))*(AV17^2)</f>
        <v>118.42374762753127</v>
      </c>
      <c r="AX16" s="69">
        <f t="shared" ref="AX16" si="80">$A16*($C16*AW$4)+($B16-$A16)*(AW$17)-($B16/($C16*AW$4))*(AW17^2)</f>
        <v>112.59866346519391</v>
      </c>
      <c r="AY16" s="45">
        <f t="shared" ref="AY16" si="81">$A16*($C16*AX$4)+($B16-$A16)*(AX$17)-($B16/($C16*AX$4))*(AX17^2)</f>
        <v>107.61066653484329</v>
      </c>
      <c r="AZ16" s="45">
        <f t="shared" ref="AZ16" si="82">$A16*($C16*AY$4)+($B16-$A16)*(AY$17)-($B16/($C16*AY$4))*(AY17^2)</f>
        <v>103.37379456540452</v>
      </c>
      <c r="BA16" s="45">
        <f t="shared" ref="BA16" si="83">$A16*($C16*AZ$4)+($B16-$A16)*(AZ$17)-($B16/($C16*AZ$4))*(AZ17^2)</f>
        <v>99.798832947710139</v>
      </c>
      <c r="BB16" s="45">
        <f t="shared" ref="BB16" si="84">$A16*($C16*BA$4)+($B16-$A16)*(BA$17)-($B16/($C16*BA$4))*(BA17^2)</f>
        <v>96.798918059463745</v>
      </c>
      <c r="BC16" s="45">
        <f t="shared" ref="BC16" si="85">$A16*($C16*BB$4)+($B16-$A16)*(BB$17)-($B16/($C16*BB$4))*(BB17^2)</f>
        <v>94.292954364919751</v>
      </c>
      <c r="BD16" s="45">
        <f t="shared" ref="BD16" si="86">$A16*($C16*BC$4)+($B16-$A16)*(BC$17)-($B16/($C16*BC$4))*(BC17^2)</f>
        <v>92.207436729883057</v>
      </c>
      <c r="BE16" s="45">
        <f t="shared" ref="BE16" si="87">$A16*($C16*BD$4)+($B16-$A16)*(BD$17)-($B16/($C16*BD$4))*(BD17^2)</f>
        <v>90.477171221859862</v>
      </c>
      <c r="BF16" s="45">
        <f t="shared" ref="BF16" si="88">$A16*($C16*BE$4)+($B16-$A16)*(BE$17)-($B16/($C16*BE$4))*(BE17^2)</f>
        <v>89.045277461053956</v>
      </c>
      <c r="BG16" s="45">
        <f t="shared" ref="BG16" si="89">$A16*($C16*BF$4)+($B16-$A16)*(BF$17)-($B16/($C16*BF$4))*(BF17^2)</f>
        <v>87.862754318175575</v>
      </c>
      <c r="BH16" s="69">
        <f t="shared" ref="BH16" si="90">$A16*($C16*BG$4)+($B16-$A16)*(BG$17)-($B16/($C16*BG$4))*(BG17^2)</f>
        <v>86.887806947219133</v>
      </c>
    </row>
    <row r="17" spans="1:62" ht="15.75" thickBot="1" x14ac:dyDescent="0.3">
      <c r="A17" s="13" t="s">
        <v>68</v>
      </c>
      <c r="B17" s="65">
        <f>AN17</f>
        <v>3392.9287977040785</v>
      </c>
      <c r="C17" s="74">
        <f>AN17/$AN$4</f>
        <v>0.10136953545104678</v>
      </c>
      <c r="D17" s="4" t="s">
        <v>8</v>
      </c>
      <c r="F17" s="6">
        <f>E$3+F16</f>
        <v>3.0923020234170919</v>
      </c>
      <c r="G17" s="6">
        <f>F17+G16</f>
        <v>6.3327160379992939</v>
      </c>
      <c r="H17" s="6">
        <f t="shared" ref="H17:AF17" si="91">G17+H16</f>
        <v>10.374220041762818</v>
      </c>
      <c r="I17" s="6">
        <f t="shared" si="91"/>
        <v>15.383345426808045</v>
      </c>
      <c r="J17" s="6">
        <f t="shared" si="91"/>
        <v>21.559921006668034</v>
      </c>
      <c r="K17" s="6">
        <f t="shared" si="91"/>
        <v>29.143164396833853</v>
      </c>
      <c r="L17" s="6">
        <f t="shared" si="91"/>
        <v>38.418641337122324</v>
      </c>
      <c r="M17" s="6">
        <f t="shared" si="91"/>
        <v>49.726104157350093</v>
      </c>
      <c r="N17" s="6">
        <f t="shared" si="91"/>
        <v>63.468158291134031</v>
      </c>
      <c r="O17" s="6">
        <f t="shared" si="91"/>
        <v>80.119609611977467</v>
      </c>
      <c r="P17" s="6">
        <f t="shared" si="91"/>
        <v>100.23720408451676</v>
      </c>
      <c r="Q17" s="6">
        <f t="shared" si="91"/>
        <v>124.46927207742752</v>
      </c>
      <c r="R17" s="6">
        <f t="shared" si="91"/>
        <v>153.56452007571619</v>
      </c>
      <c r="S17" s="6">
        <f t="shared" si="91"/>
        <v>188.37886304244168</v>
      </c>
      <c r="T17" s="6">
        <f t="shared" si="91"/>
        <v>229.87876045290992</v>
      </c>
      <c r="U17" s="6">
        <f t="shared" si="91"/>
        <v>279.13902423394143</v>
      </c>
      <c r="V17" s="6">
        <f t="shared" si="91"/>
        <v>337.33255275581973</v>
      </c>
      <c r="W17" s="6">
        <f t="shared" si="91"/>
        <v>405.70900107878185</v>
      </c>
      <c r="X17" s="6">
        <f t="shared" si="91"/>
        <v>485.55917275699721</v>
      </c>
      <c r="Y17" s="6">
        <f t="shared" si="91"/>
        <v>578.16212999537333</v>
      </c>
      <c r="Z17" s="6">
        <f t="shared" si="91"/>
        <v>684.7129434061012</v>
      </c>
      <c r="AA17" s="6">
        <f t="shared" si="91"/>
        <v>806.23093148449061</v>
      </c>
      <c r="AB17" s="49">
        <f t="shared" si="91"/>
        <v>943.45138237268441</v>
      </c>
      <c r="AC17" s="50">
        <f t="shared" si="91"/>
        <v>1096.7080762335747</v>
      </c>
      <c r="AD17" s="50">
        <f t="shared" si="91"/>
        <v>1265.8189722719733</v>
      </c>
      <c r="AE17" s="50">
        <f t="shared" si="91"/>
        <v>1449.9921390749168</v>
      </c>
      <c r="AF17" s="51">
        <f t="shared" si="91"/>
        <v>1647.7717686256794</v>
      </c>
      <c r="AG17" s="51">
        <f t="shared" ref="AG17" si="92">AF17+AG16</f>
        <v>1857.043066584974</v>
      </c>
      <c r="AH17" s="51">
        <f t="shared" ref="AH17" si="93">AG17+AH16</f>
        <v>2078.8479237666738</v>
      </c>
      <c r="AI17" s="51">
        <f t="shared" ref="AI17" si="94">AH17+AI16</f>
        <v>2302.566452037478</v>
      </c>
      <c r="AJ17" s="51">
        <f t="shared" ref="AJ17" si="95">AI17+AJ16</f>
        <v>2528.5220246127265</v>
      </c>
      <c r="AK17" s="51">
        <f t="shared" ref="AK17" si="96">AJ17+AK16</f>
        <v>2753.3772534791601</v>
      </c>
      <c r="AL17" s="51">
        <f t="shared" ref="AL17" si="97">AK17+AL16</f>
        <v>2974.0508322823407</v>
      </c>
      <c r="AM17" s="51">
        <f t="shared" ref="AM17" si="98">AL17+AM16</f>
        <v>3187.915086507162</v>
      </c>
      <c r="AN17" s="70">
        <f t="shared" ref="AN17" si="99">AM17+AN16</f>
        <v>3392.9287977040785</v>
      </c>
      <c r="AO17" s="51">
        <f t="shared" ref="AO17" si="100">AN17+AO16</f>
        <v>3587.6941724439512</v>
      </c>
      <c r="AP17" s="51">
        <f t="shared" ref="AP17" si="101">AO17+AP16</f>
        <v>3771.44221994491</v>
      </c>
      <c r="AQ17" s="51">
        <f t="shared" ref="AQ17" si="102">AP17+AQ16</f>
        <v>3943.9624577064592</v>
      </c>
      <c r="AR17" s="51">
        <f t="shared" ref="AR17" si="103">AQ17+AR16</f>
        <v>4105.4984585598922</v>
      </c>
      <c r="AS17" s="51">
        <f t="shared" ref="AS17" si="104">AR17+AS16</f>
        <v>4256.6304506684419</v>
      </c>
      <c r="AT17" s="51">
        <f t="shared" ref="AT17" si="105">AS17+AT16</f>
        <v>4398.1618563252978</v>
      </c>
      <c r="AU17" s="51">
        <f t="shared" ref="AU17" si="106">AT17+AU16</f>
        <v>4531.0206728842322</v>
      </c>
      <c r="AV17" s="51">
        <f t="shared" ref="AV17" si="107">AU17+AV16</f>
        <v>4656.1808750532455</v>
      </c>
      <c r="AW17" s="51">
        <f t="shared" ref="AW17" si="108">AV17+AW16</f>
        <v>4774.6046226807766</v>
      </c>
      <c r="AX17" s="70">
        <f t="shared" ref="AX17" si="109">AW17+AX16</f>
        <v>4887.2032861459702</v>
      </c>
      <c r="AY17" s="51">
        <f t="shared" ref="AY17" si="110">AX17+AY16</f>
        <v>4994.8139526808136</v>
      </c>
      <c r="AZ17" s="51">
        <f t="shared" ref="AZ17" si="111">AY17+AZ16</f>
        <v>5098.1877472462184</v>
      </c>
      <c r="BA17" s="51">
        <f t="shared" ref="BA17" si="112">AZ17+BA16</f>
        <v>5197.9865801939286</v>
      </c>
      <c r="BB17" s="51">
        <f t="shared" ref="BB17" si="113">BA17+BB16</f>
        <v>5294.7854982533927</v>
      </c>
      <c r="BC17" s="51">
        <f t="shared" ref="BC17" si="114">BB17+BC16</f>
        <v>5389.0784526183124</v>
      </c>
      <c r="BD17" s="51">
        <f t="shared" ref="BD17" si="115">BC17+BD16</f>
        <v>5481.2858893481953</v>
      </c>
      <c r="BE17" s="51">
        <f t="shared" ref="BE17" si="116">BD17+BE16</f>
        <v>5571.7630605700551</v>
      </c>
      <c r="BF17" s="51">
        <f t="shared" ref="BF17" si="117">BE17+BF16</f>
        <v>5660.8083380311091</v>
      </c>
      <c r="BG17" s="51">
        <f t="shared" ref="BG17" si="118">BF17+BG16</f>
        <v>5748.6710923492847</v>
      </c>
      <c r="BH17" s="70">
        <f t="shared" ref="BH17" si="119">BG17+BH16</f>
        <v>5835.558899296504</v>
      </c>
    </row>
    <row r="18" spans="1:62" ht="15.75" thickBot="1" x14ac:dyDescent="0.3">
      <c r="A18" s="13" t="s">
        <v>69</v>
      </c>
      <c r="B18" s="17">
        <f>AX17</f>
        <v>4887.2032861459702</v>
      </c>
      <c r="C18" s="73">
        <f>AX17/$AX$4</f>
        <v>0.12398885382179682</v>
      </c>
      <c r="D18" s="4" t="s">
        <v>9</v>
      </c>
      <c r="E18" s="5">
        <f>SUM(F18:AF18)</f>
        <v>8620435.2355435491</v>
      </c>
      <c r="F18">
        <f>(F3-F17)^2</f>
        <v>6.5074010336970982</v>
      </c>
      <c r="G18">
        <f t="shared" ref="G18:AF18" si="120">(G3-G17)^2</f>
        <v>33.640235601807035</v>
      </c>
      <c r="H18">
        <f t="shared" si="120"/>
        <v>97.01384589509945</v>
      </c>
      <c r="I18">
        <f>(I3-I17)^2</f>
        <v>220.96832480931201</v>
      </c>
      <c r="J18">
        <f t="shared" si="120"/>
        <v>442.74086545854112</v>
      </c>
      <c r="K18">
        <f t="shared" si="120"/>
        <v>816.1770957323788</v>
      </c>
      <c r="L18">
        <f t="shared" si="120"/>
        <v>1430.1287971925176</v>
      </c>
      <c r="M18">
        <f t="shared" si="120"/>
        <v>2412.3274128870053</v>
      </c>
      <c r="N18">
        <f t="shared" si="120"/>
        <v>3940.0761456308892</v>
      </c>
      <c r="O18">
        <f t="shared" si="120"/>
        <v>6299.7094437280084</v>
      </c>
      <c r="P18">
        <f t="shared" si="120"/>
        <v>9882.8992278639125</v>
      </c>
      <c r="Q18">
        <f t="shared" si="120"/>
        <v>15221.10972086577</v>
      </c>
      <c r="R18">
        <f t="shared" si="120"/>
        <v>23083.167781725664</v>
      </c>
      <c r="S18">
        <f t="shared" si="120"/>
        <v>34708.771535143664</v>
      </c>
      <c r="T18">
        <f t="shared" si="120"/>
        <v>51468.056740535365</v>
      </c>
      <c r="U18">
        <f t="shared" si="120"/>
        <v>75295.425914171457</v>
      </c>
      <c r="V18">
        <f t="shared" si="120"/>
        <v>107777.96092748379</v>
      </c>
      <c r="W18">
        <f t="shared" si="120"/>
        <v>151842.16772537088</v>
      </c>
      <c r="X18">
        <f t="shared" si="120"/>
        <v>208248.9438170848</v>
      </c>
      <c r="Y18">
        <f t="shared" si="120"/>
        <v>290236.33478994801</v>
      </c>
      <c r="Z18">
        <f t="shared" si="120"/>
        <v>396009.35436098016</v>
      </c>
      <c r="AA18">
        <f t="shared" si="120"/>
        <v>530236.43599059619</v>
      </c>
      <c r="AB18" s="43">
        <f t="shared" si="120"/>
        <v>721044.34659203526</v>
      </c>
      <c r="AC18" s="44">
        <f t="shared" si="120"/>
        <v>977595.59284059959</v>
      </c>
      <c r="AD18" s="44">
        <f t="shared" si="120"/>
        <v>1285451.5513204932</v>
      </c>
      <c r="AE18" s="44">
        <f t="shared" si="120"/>
        <v>1648423.1183386156</v>
      </c>
      <c r="AF18" s="45">
        <f t="shared" si="120"/>
        <v>2078210.7083520668</v>
      </c>
    </row>
    <row r="19" spans="1:62" ht="15.75" thickBot="1" x14ac:dyDescent="0.3">
      <c r="A19" s="13" t="s">
        <v>70</v>
      </c>
      <c r="B19" s="66">
        <f>BH17</f>
        <v>5835.558899296504</v>
      </c>
      <c r="C19" s="75">
        <f>BH17/$BH$4</f>
        <v>0.12864406399644876</v>
      </c>
      <c r="D19" s="4" t="s">
        <v>10</v>
      </c>
      <c r="E19" s="5">
        <f>SUM(F19:AF19)</f>
        <v>10141.710214127888</v>
      </c>
      <c r="F19">
        <f>SQRT(F18)</f>
        <v>2.5509608059899898</v>
      </c>
      <c r="G19">
        <f t="shared" ref="G19:AF19" si="121">SQRT(G18)</f>
        <v>5.8000203104650447</v>
      </c>
      <c r="H19">
        <f t="shared" si="121"/>
        <v>9.8495606955386314</v>
      </c>
      <c r="I19">
        <f t="shared" si="121"/>
        <v>14.865003357191414</v>
      </c>
      <c r="J19">
        <f t="shared" si="121"/>
        <v>21.041408352544778</v>
      </c>
      <c r="K19">
        <f t="shared" si="121"/>
        <v>28.568813341340917</v>
      </c>
      <c r="L19">
        <f t="shared" si="121"/>
        <v>37.817043739463791</v>
      </c>
      <c r="M19">
        <f t="shared" si="121"/>
        <v>49.115449838996746</v>
      </c>
      <c r="N19">
        <f t="shared" si="121"/>
        <v>62.770025853355271</v>
      </c>
      <c r="O19">
        <f t="shared" si="121"/>
        <v>79.370708978363098</v>
      </c>
      <c r="P19">
        <f t="shared" si="121"/>
        <v>99.412771955437961</v>
      </c>
      <c r="Q19">
        <f t="shared" si="121"/>
        <v>123.37386157880351</v>
      </c>
      <c r="R19">
        <f t="shared" si="121"/>
        <v>151.93145751201646</v>
      </c>
      <c r="S19">
        <f t="shared" si="121"/>
        <v>186.30290264819726</v>
      </c>
      <c r="T19">
        <f t="shared" si="121"/>
        <v>226.86572403193782</v>
      </c>
      <c r="U19">
        <f t="shared" si="121"/>
        <v>274.40012010597127</v>
      </c>
      <c r="V19">
        <f t="shared" si="121"/>
        <v>328.29553900027912</v>
      </c>
      <c r="W19">
        <f t="shared" si="121"/>
        <v>389.66930559818394</v>
      </c>
      <c r="X19">
        <f t="shared" si="121"/>
        <v>456.34301114083559</v>
      </c>
      <c r="Y19">
        <f t="shared" si="121"/>
        <v>538.73586736911068</v>
      </c>
      <c r="Z19">
        <f t="shared" si="121"/>
        <v>629.29274138589915</v>
      </c>
      <c r="AA19">
        <f t="shared" si="121"/>
        <v>728.17335572691491</v>
      </c>
      <c r="AB19" s="43">
        <f t="shared" si="121"/>
        <v>849.14330156460358</v>
      </c>
      <c r="AC19" s="44">
        <f t="shared" si="121"/>
        <v>988.73433885983729</v>
      </c>
      <c r="AD19" s="44">
        <f t="shared" si="121"/>
        <v>1133.7775581305591</v>
      </c>
      <c r="AE19" s="44">
        <f t="shared" si="121"/>
        <v>1283.9093107920885</v>
      </c>
      <c r="AF19" s="45">
        <f t="shared" si="121"/>
        <v>1441.6000514539624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2.6869643948599475E-2</v>
      </c>
      <c r="G23" s="3">
        <f t="shared" ref="G23:AF23" si="122">G$3-F$3</f>
        <v>-8.6454898928527424E-3</v>
      </c>
      <c r="H23" s="3">
        <f t="shared" si="122"/>
        <v>-8.0363813100627901E-3</v>
      </c>
      <c r="I23" s="3">
        <f t="shared" si="122"/>
        <v>-6.3172766075556552E-3</v>
      </c>
      <c r="J23" s="3">
        <f t="shared" si="122"/>
        <v>1.7058450662377211E-4</v>
      </c>
      <c r="K23" s="3">
        <f t="shared" si="122"/>
        <v>5.5838401369681767E-2</v>
      </c>
      <c r="L23" s="3">
        <f t="shared" si="122"/>
        <v>2.7246542165592302E-2</v>
      </c>
      <c r="M23" s="3">
        <f t="shared" si="122"/>
        <v>9.0567206948208856E-3</v>
      </c>
      <c r="N23" s="3">
        <f t="shared" si="122"/>
        <v>8.7478119425413503E-2</v>
      </c>
      <c r="O23" s="3">
        <f t="shared" si="122"/>
        <v>5.0768195835610319E-2</v>
      </c>
      <c r="P23" s="3">
        <f t="shared" si="122"/>
        <v>7.5531495464429832E-2</v>
      </c>
      <c r="Q23" s="3">
        <f t="shared" si="122"/>
        <v>0.2709783695452066</v>
      </c>
      <c r="R23" s="3">
        <f t="shared" si="122"/>
        <v>0.53765206507572194</v>
      </c>
      <c r="S23" s="3">
        <f t="shared" si="122"/>
        <v>0.44289783054468312</v>
      </c>
      <c r="T23" s="3">
        <f t="shared" si="122"/>
        <v>0.93707602672769674</v>
      </c>
      <c r="U23" s="3">
        <f t="shared" si="122"/>
        <v>1.7258677069980193</v>
      </c>
      <c r="V23" s="3">
        <f t="shared" si="122"/>
        <v>4.2981096275704731</v>
      </c>
      <c r="W23" s="3">
        <f t="shared" si="122"/>
        <v>7.002681725057295</v>
      </c>
      <c r="X23" s="3">
        <f t="shared" si="122"/>
        <v>13.176466135563722</v>
      </c>
      <c r="Y23" s="3">
        <f t="shared" si="122"/>
        <v>10.210101010101006</v>
      </c>
      <c r="Z23" s="3">
        <f t="shared" si="122"/>
        <v>15.993939393939399</v>
      </c>
      <c r="AA23" s="3">
        <f t="shared" si="122"/>
        <v>22.637373737373736</v>
      </c>
      <c r="AB23" s="46">
        <f t="shared" si="122"/>
        <v>16.250505050505041</v>
      </c>
      <c r="AC23" s="47">
        <f t="shared" si="122"/>
        <v>13.665656565656604</v>
      </c>
      <c r="AD23" s="47">
        <f t="shared" si="122"/>
        <v>24.067676767676801</v>
      </c>
      <c r="AE23" s="47">
        <f t="shared" si="122"/>
        <v>34.041414141414094</v>
      </c>
      <c r="AF23" s="48">
        <f t="shared" si="122"/>
        <v>40.088888888888903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1.9099545389640231</v>
      </c>
      <c r="G24">
        <f>$A24*($C24/($C24+F5))*F$4+($B24-$A24)*(F$25)-($B24/(($C24/($C24+F5))*F$4)*(F$25^2))</f>
        <v>2.5248698093362045</v>
      </c>
      <c r="H24">
        <f t="shared" ref="H24:AF24" si="123">$A24*($C24/($C24+G5))*G$4+($B24-$A24)*(G$25)-($B24/(($C24/($C24+G5))*G$4)*(G$25^2))</f>
        <v>3.2882031817186803</v>
      </c>
      <c r="I24">
        <f t="shared" si="123"/>
        <v>4.2316455606994356</v>
      </c>
      <c r="J24">
        <f t="shared" si="123"/>
        <v>5.392880169184961</v>
      </c>
      <c r="K24">
        <f t="shared" si="123"/>
        <v>6.8164463118799619</v>
      </c>
      <c r="L24">
        <f t="shared" si="123"/>
        <v>8.5546130310767605</v>
      </c>
      <c r="M24">
        <f t="shared" si="123"/>
        <v>10.66820260065524</v>
      </c>
      <c r="N24">
        <f t="shared" si="123"/>
        <v>13.227273783305504</v>
      </c>
      <c r="O24">
        <f t="shared" si="123"/>
        <v>16.311536462400969</v>
      </c>
      <c r="P24">
        <f t="shared" si="123"/>
        <v>20.010322735445893</v>
      </c>
      <c r="Q24">
        <f t="shared" si="123"/>
        <v>24.421886662514467</v>
      </c>
      <c r="R24">
        <f t="shared" si="123"/>
        <v>29.651750382484078</v>
      </c>
      <c r="S24">
        <f t="shared" si="123"/>
        <v>35.809767452975009</v>
      </c>
      <c r="T24">
        <f t="shared" si="123"/>
        <v>43.005550267438998</v>
      </c>
      <c r="U24">
        <f t="shared" si="123"/>
        <v>51.341929685233829</v>
      </c>
      <c r="V24">
        <f t="shared" si="123"/>
        <v>60.906211015091017</v>
      </c>
      <c r="W24">
        <f t="shared" si="123"/>
        <v>71.759194613991355</v>
      </c>
      <c r="X24">
        <f t="shared" si="123"/>
        <v>83.922271206747354</v>
      </c>
      <c r="Y24">
        <f t="shared" si="123"/>
        <v>97.363393412733359</v>
      </c>
      <c r="Z24">
        <f t="shared" si="123"/>
        <v>111.98333977796173</v>
      </c>
      <c r="AA24">
        <f t="shared" si="123"/>
        <v>127.6043394074002</v>
      </c>
      <c r="AB24" s="43">
        <f t="shared" si="123"/>
        <v>143.96365223765747</v>
      </c>
      <c r="AC24" s="44">
        <f t="shared" si="123"/>
        <v>160.7148727367117</v>
      </c>
      <c r="AD24" s="44">
        <f t="shared" si="123"/>
        <v>177.43929427081463</v>
      </c>
      <c r="AE24" s="44">
        <f t="shared" si="123"/>
        <v>193.66846348380705</v>
      </c>
      <c r="AF24" s="45">
        <f t="shared" si="123"/>
        <v>208.91709346204775</v>
      </c>
      <c r="AG24" s="45">
        <f t="shared" ref="AG24" si="124">$A24*($C24/($C24+AF5))*AF$4+($B24-$A24)*(AF$25)-($B24/(($C24/($C24+AF5))*AF$4)*(AF$25^2))</f>
        <v>222.72311414738058</v>
      </c>
      <c r="AH24" s="45">
        <f t="shared" ref="AH24" si="125">$A24*($C24/($C24+AG5))*AG$4+($B24-$A24)*(AG$25)-($B24/(($C24/($C24+AG5))*AG$4)*(AG$25^2))</f>
        <v>239.27048111863505</v>
      </c>
      <c r="AI24" s="45">
        <f t="shared" ref="AI24" si="126">$A24*($C24/($C24+AH5))*AH$4+($B24-$A24)*(AH$25)-($B24/(($C24/($C24+AH5))*AH$4)*(AH$25^2))</f>
        <v>244.45596827718731</v>
      </c>
      <c r="AJ24" s="45">
        <f t="shared" ref="AJ24" si="127">$A24*($C24/($C24+AI5))*AI$4+($B24-$A24)*(AI$25)-($B24/(($C24/($C24+AI5))*AI$4)*(AI$25^2))</f>
        <v>251.91396785473097</v>
      </c>
      <c r="AK24" s="45">
        <f t="shared" ref="AK24" si="128">$A24*($C24/($C24+AJ5))*AJ$4+($B24-$A24)*(AJ$25)-($B24/(($C24/($C24+AJ5))*AJ$4)*(AJ$25^2))</f>
        <v>257.04606195000343</v>
      </c>
      <c r="AL24" s="45">
        <f t="shared" ref="AL24" si="129">$A24*($C24/($C24+AK5))*AK$4+($B24-$A24)*(AK$25)-($B24/(($C24/($C24+AK5))*AK$4)*(AK$25^2))</f>
        <v>259.95440710768952</v>
      </c>
      <c r="AM24" s="45">
        <f t="shared" ref="AM24" si="130">$A24*($C24/($C24+AL5))*AL$4+($B24-$A24)*(AL$25)-($B24/(($C24/($C24+AL5))*AL$4)*(AL$25^2))</f>
        <v>260.84817165481536</v>
      </c>
      <c r="AN24" s="69">
        <f t="shared" ref="AN24" si="131">$A24*($C24/($C24+AM5))*AM$4+($B24-$A24)*(AM$25)-($B24/(($C24/($C24+AM5))*AM$4)*(AM$25^2))</f>
        <v>260.01205041605431</v>
      </c>
      <c r="AO24" s="45">
        <f t="shared" ref="AO24" si="132">$A24*($C24/($C24+AN5))*AN$4+($B24-$A24)*(AN$25)-($B24/(($C24/($C24+AN5))*AN$4)*(AN$25^2))</f>
        <v>257.77137537239867</v>
      </c>
      <c r="AP24" s="45">
        <f t="shared" ref="AP24" si="133">$A24*($C24/($C24+AO5))*AO$4+($B24-$A24)*(AO$25)-($B24/(($C24/($C24+AO5))*AO$4)*(AO$25^2))</f>
        <v>254.45943580514211</v>
      </c>
      <c r="AQ24" s="45">
        <f t="shared" ref="AQ24" si="134">$A24*($C24/($C24+AP5))*AP$4+($B24-$A24)*(AP$25)-($B24/(($C24/($C24+AP5))*AP$4)*(AP$25^2))</f>
        <v>250.39102059835068</v>
      </c>
      <c r="AR24" s="45">
        <f t="shared" ref="AR24" si="135">$A24*($C24/($C24+AQ5))*AQ$4+($B24-$A24)*(AQ$25)-($B24/(($C24/($C24+AQ5))*AQ$4)*(AQ$25^2))</f>
        <v>245.84414399853404</v>
      </c>
      <c r="AS24" s="45">
        <f t="shared" ref="AS24" si="136">$A24*($C24/($C24+AR5))*AR$4+($B24-$A24)*(AR$25)-($B24/(($C24/($C24+AR5))*AR$4)*(AR$25^2))</f>
        <v>241.05004741361302</v>
      </c>
      <c r="AT24" s="45">
        <f t="shared" ref="AT24" si="137">$A24*($C24/($C24+AS5))*AS$4+($B24-$A24)*(AS$25)-($B24/(($C24/($C24+AS5))*AS$4)*(AS$25^2))</f>
        <v>236.19026601721782</v>
      </c>
      <c r="AU24" s="45">
        <f t="shared" ref="AU24" si="138">$A24*($C24/($C24+AT5))*AT$4+($B24-$A24)*(AT$25)-($B24/(($C24/($C24+AT5))*AT$4)*(AT$25^2))</f>
        <v>231.39890684303236</v>
      </c>
      <c r="AV24" s="45">
        <f t="shared" ref="AV24" si="139">$A24*($C24/($C24+AU5))*AU$4+($B24-$A24)*(AU$25)-($B24/(($C24/($C24+AU5))*AU$4)*(AU$25^2))</f>
        <v>226.76819574335832</v>
      </c>
      <c r="AW24" s="45">
        <f t="shared" ref="AW24" si="140">$A24*($C24/($C24+AV5))*AV$4+($B24-$A24)*(AV$25)-($B24/(($C24/($C24+AV5))*AV$4)*(AV$25^2))</f>
        <v>222.35561506757654</v>
      </c>
      <c r="AX24" s="69">
        <f t="shared" ref="AX24" si="141">$A24*($C24/($C24+AW5))*AW$4+($B24-$A24)*(AW$25)-($B24/(($C24/($C24+AW5))*AW$4)*(AW$25^2))</f>
        <v>218.19137649832601</v>
      </c>
      <c r="AY24" s="45">
        <f t="shared" ref="AY24" si="142">$A24*($C24/($C24+AX5))*AX$4+($B24-$A24)*(AX$25)-($B24/(($C24/($C24+AX5))*AX$4)*(AX$25^2))</f>
        <v>214.28541065935951</v>
      </c>
      <c r="AZ24" s="45">
        <f t="shared" ref="AZ24" si="143">$A24*($C24/($C24+AY5))*AY$4+($B24-$A24)*(AY$25)-($B24/(($C24/($C24+AY5))*AY$4)*(AY$25^2))</f>
        <v>210.63342586545696</v>
      </c>
      <c r="BA24" s="45">
        <f t="shared" ref="BA24" si="144">$A24*($C24/($C24+AZ5))*AZ$4+($B24-$A24)*(AZ$25)-($B24/(($C24/($C24+AZ5))*AZ$4)*(AZ$25^2))</f>
        <v>207.22186248903108</v>
      </c>
      <c r="BB24" s="45">
        <f t="shared" ref="BB24" si="145">$A24*($C24/($C24+BA5))*BA$4+($B24-$A24)*(BA$25)-($B24/(($C24/($C24+BA5))*BA$4)*(BA$25^2))</f>
        <v>204.03174877700758</v>
      </c>
      <c r="BC24" s="45">
        <f t="shared" ref="BC24" si="146">$A24*($C24/($C24+BB5))*BB$4+($B24-$A24)*(BB$25)-($B24/(($C24/($C24+BB5))*BB$4)*(BB$25^2))</f>
        <v>201.04156599003318</v>
      </c>
      <c r="BD24" s="45">
        <f t="shared" ref="BD24" si="147">$A24*($C24/($C24+BC5))*BC$4+($B24-$A24)*(BC$25)-($B24/(($C24/($C24+BC5))*BC$4)*(BC$25^2))</f>
        <v>198.22927707553686</v>
      </c>
      <c r="BE24" s="45">
        <f t="shared" ref="BE24" si="148">$A24*($C24/($C24+BD5))*BD$4+($B24-$A24)*(BD$25)-($B24/(($C24/($C24+BD5))*BD$4)*(BD$25^2))</f>
        <v>195.57368340152107</v>
      </c>
      <c r="BF24" s="45">
        <f t="shared" ref="BF24" si="149">$A24*($C24/($C24+BE5))*BE$4+($B24-$A24)*(BE$25)-($B24/(($C24/($C24+BE5))*BE$4)*(BE$25^2))</f>
        <v>193.05526367753896</v>
      </c>
      <c r="BG24" s="45">
        <f t="shared" ref="BG24" si="150">$A24*($C24/($C24+BF5))*BF$4+($B24-$A24)*(BF$25)-($B24/(($C24/($C24+BF5))*BF$4)*(BF$25^2))</f>
        <v>190.65662875112412</v>
      </c>
      <c r="BH24" s="69">
        <f t="shared" ref="BH24" si="151">$A24*($C24/($C24+BG5))*BG$4+($B24-$A24)*(BG$25)-($B24/(($C24/($C24+BG5))*BG$4)*(BG$25^2))</f>
        <v>188.36270227287878</v>
      </c>
    </row>
    <row r="25" spans="1:62" ht="15.75" thickBot="1" x14ac:dyDescent="0.3">
      <c r="A25" s="13" t="s">
        <v>68</v>
      </c>
      <c r="B25" s="65">
        <f>AN25</f>
        <v>3712.1476523602523</v>
      </c>
      <c r="C25" s="74">
        <f>AN25/$AN$4</f>
        <v>0.11090674325381832</v>
      </c>
      <c r="D25" s="4" t="s">
        <v>8</v>
      </c>
      <c r="F25" s="6">
        <f>E$3+F24</f>
        <v>2.4244261124425259</v>
      </c>
      <c r="G25" s="6">
        <f>F$25+G24</f>
        <v>4.9492959217787309</v>
      </c>
      <c r="H25" s="6">
        <f t="shared" ref="H25:BH25" si="152">G$25+H24</f>
        <v>8.2374991034974112</v>
      </c>
      <c r="I25" s="6">
        <f t="shared" si="152"/>
        <v>12.469144664196847</v>
      </c>
      <c r="J25" s="6">
        <f t="shared" si="152"/>
        <v>17.86202483338181</v>
      </c>
      <c r="K25" s="6">
        <f t="shared" si="152"/>
        <v>24.678471145261771</v>
      </c>
      <c r="L25" s="6">
        <f t="shared" si="152"/>
        <v>33.233084176338529</v>
      </c>
      <c r="M25" s="6">
        <f t="shared" si="152"/>
        <v>43.901286776993771</v>
      </c>
      <c r="N25" s="6">
        <f t="shared" si="152"/>
        <v>57.128560560299277</v>
      </c>
      <c r="O25" s="6">
        <f t="shared" si="152"/>
        <v>73.440097022700243</v>
      </c>
      <c r="P25" s="6">
        <f t="shared" si="152"/>
        <v>93.45041975814614</v>
      </c>
      <c r="Q25" s="6">
        <f t="shared" si="152"/>
        <v>117.87230642066061</v>
      </c>
      <c r="R25" s="6">
        <f t="shared" si="152"/>
        <v>147.52405680314467</v>
      </c>
      <c r="S25" s="6">
        <f t="shared" si="152"/>
        <v>183.33382425611967</v>
      </c>
      <c r="T25" s="6">
        <f t="shared" si="152"/>
        <v>226.33937452355866</v>
      </c>
      <c r="U25" s="6">
        <f t="shared" si="152"/>
        <v>277.68130420879248</v>
      </c>
      <c r="V25" s="6">
        <f t="shared" si="152"/>
        <v>338.58751522388349</v>
      </c>
      <c r="W25" s="6">
        <f t="shared" si="152"/>
        <v>410.34670983787487</v>
      </c>
      <c r="X25" s="6">
        <f t="shared" si="152"/>
        <v>494.26898104462225</v>
      </c>
      <c r="Y25" s="6">
        <f t="shared" si="152"/>
        <v>591.63237445735558</v>
      </c>
      <c r="Z25" s="6">
        <f t="shared" si="152"/>
        <v>703.61571423531734</v>
      </c>
      <c r="AA25" s="6">
        <f t="shared" si="152"/>
        <v>831.22005364271752</v>
      </c>
      <c r="AB25" s="6">
        <f t="shared" si="152"/>
        <v>975.18370588037499</v>
      </c>
      <c r="AC25" s="6">
        <f t="shared" si="152"/>
        <v>1135.8985786170867</v>
      </c>
      <c r="AD25" s="6">
        <f t="shared" si="152"/>
        <v>1313.3378728879013</v>
      </c>
      <c r="AE25" s="6">
        <f t="shared" si="152"/>
        <v>1507.0063363717084</v>
      </c>
      <c r="AF25" s="6">
        <f t="shared" si="152"/>
        <v>1715.923429833756</v>
      </c>
      <c r="AG25" s="6">
        <f t="shared" si="152"/>
        <v>1938.6465439811366</v>
      </c>
      <c r="AH25" s="6">
        <f t="shared" si="152"/>
        <v>2177.9170250997718</v>
      </c>
      <c r="AI25" s="6">
        <f t="shared" si="152"/>
        <v>2422.3729933769591</v>
      </c>
      <c r="AJ25" s="6">
        <f t="shared" si="152"/>
        <v>2674.2869612316899</v>
      </c>
      <c r="AK25" s="6">
        <f t="shared" si="152"/>
        <v>2931.3330231816935</v>
      </c>
      <c r="AL25" s="6">
        <f t="shared" si="152"/>
        <v>3191.2874302893829</v>
      </c>
      <c r="AM25" s="6">
        <f t="shared" si="152"/>
        <v>3452.1356019441982</v>
      </c>
      <c r="AN25" s="71">
        <f t="shared" si="152"/>
        <v>3712.1476523602523</v>
      </c>
      <c r="AO25" s="6">
        <f t="shared" si="152"/>
        <v>3969.9190277326511</v>
      </c>
      <c r="AP25" s="6">
        <f t="shared" si="152"/>
        <v>4224.3784635377933</v>
      </c>
      <c r="AQ25" s="6">
        <f t="shared" si="152"/>
        <v>4474.7694841361445</v>
      </c>
      <c r="AR25" s="6">
        <f t="shared" si="152"/>
        <v>4720.6136281346789</v>
      </c>
      <c r="AS25" s="6">
        <f t="shared" si="152"/>
        <v>4961.6636755482923</v>
      </c>
      <c r="AT25" s="6">
        <f t="shared" si="152"/>
        <v>5197.8539415655105</v>
      </c>
      <c r="AU25" s="6">
        <f t="shared" si="152"/>
        <v>5429.2528484085433</v>
      </c>
      <c r="AV25" s="6">
        <f t="shared" si="152"/>
        <v>5656.0210441519012</v>
      </c>
      <c r="AW25" s="6">
        <f t="shared" si="152"/>
        <v>5878.3766592194779</v>
      </c>
      <c r="AX25" s="71">
        <f t="shared" si="152"/>
        <v>6096.5680357178044</v>
      </c>
      <c r="AY25" s="6">
        <f t="shared" si="152"/>
        <v>6310.8534463771639</v>
      </c>
      <c r="AZ25" s="6">
        <f t="shared" si="152"/>
        <v>6521.4868722426208</v>
      </c>
      <c r="BA25" s="6">
        <f t="shared" si="152"/>
        <v>6728.7087347316519</v>
      </c>
      <c r="BB25" s="6">
        <f t="shared" si="152"/>
        <v>6932.74048350866</v>
      </c>
      <c r="BC25" s="6">
        <f t="shared" si="152"/>
        <v>7133.7820494986936</v>
      </c>
      <c r="BD25" s="6">
        <f t="shared" si="152"/>
        <v>7332.0113265742302</v>
      </c>
      <c r="BE25" s="6">
        <f t="shared" si="152"/>
        <v>7527.5850099757517</v>
      </c>
      <c r="BF25" s="6">
        <f>BE$25+BF24</f>
        <v>7720.6402736532909</v>
      </c>
      <c r="BG25" s="6">
        <f t="shared" si="152"/>
        <v>7911.2969024044151</v>
      </c>
      <c r="BH25" s="71">
        <f t="shared" si="152"/>
        <v>8099.6596046772938</v>
      </c>
    </row>
    <row r="26" spans="1:62" ht="15.75" thickBot="1" x14ac:dyDescent="0.3">
      <c r="A26" s="13" t="s">
        <v>69</v>
      </c>
      <c r="B26" s="17">
        <f>AX25</f>
        <v>6096.5680357178044</v>
      </c>
      <c r="C26" s="73">
        <f>AX25/$AX$4</f>
        <v>0.15467056284277439</v>
      </c>
      <c r="D26" s="4" t="s">
        <v>9</v>
      </c>
      <c r="E26" s="5">
        <f>SUM(F26:AF26)</f>
        <v>9291398.850972211</v>
      </c>
      <c r="F26">
        <f>(F3-F25)^2</f>
        <v>3.5460087218352494</v>
      </c>
      <c r="G26">
        <f t="shared" ref="G26:AF26" si="153">(G3-G25)^2</f>
        <v>19.506357275800394</v>
      </c>
      <c r="H26">
        <f t="shared" si="153"/>
        <v>59.487897121374488</v>
      </c>
      <c r="I26">
        <f t="shared" si="153"/>
        <v>142.82168265462522</v>
      </c>
      <c r="J26">
        <f t="shared" si="153"/>
        <v>300.79741471208979</v>
      </c>
      <c r="K26">
        <f t="shared" si="153"/>
        <v>581.00860530199748</v>
      </c>
      <c r="L26">
        <f t="shared" si="153"/>
        <v>1064.8139163345727</v>
      </c>
      <c r="M26">
        <f t="shared" si="153"/>
        <v>1874.0788586690919</v>
      </c>
      <c r="N26">
        <f t="shared" si="153"/>
        <v>3184.3932180909546</v>
      </c>
      <c r="O26">
        <f t="shared" si="153"/>
        <v>5284.0100324766508</v>
      </c>
      <c r="P26">
        <f t="shared" si="153"/>
        <v>8579.5735842601352</v>
      </c>
      <c r="Q26">
        <f t="shared" si="153"/>
        <v>13636.84342118617</v>
      </c>
      <c r="R26">
        <f t="shared" si="153"/>
        <v>21284.18220017376</v>
      </c>
      <c r="S26">
        <f t="shared" si="153"/>
        <v>32854.413211770101</v>
      </c>
      <c r="T26">
        <f t="shared" si="153"/>
        <v>49874.653290310809</v>
      </c>
      <c r="U26">
        <f t="shared" si="153"/>
        <v>74497.553761879681</v>
      </c>
      <c r="V26">
        <f t="shared" si="153"/>
        <v>108603.53301803625</v>
      </c>
      <c r="W26">
        <f t="shared" si="153"/>
        <v>155478.02157134982</v>
      </c>
      <c r="X26">
        <f t="shared" si="153"/>
        <v>216274.12485836039</v>
      </c>
      <c r="Y26">
        <f t="shared" si="153"/>
        <v>304931.58994361351</v>
      </c>
      <c r="Z26">
        <f t="shared" si="153"/>
        <v>420157.4220558157</v>
      </c>
      <c r="AA26">
        <f t="shared" si="153"/>
        <v>567253.71809408651</v>
      </c>
      <c r="AB26" s="43">
        <f t="shared" si="153"/>
        <v>775941.86684650497</v>
      </c>
      <c r="AC26" s="44">
        <f t="shared" si="153"/>
        <v>1056629.4792451651</v>
      </c>
      <c r="AD26" s="44">
        <f t="shared" si="153"/>
        <v>1395461.3234469909</v>
      </c>
      <c r="AE26" s="44">
        <f t="shared" si="153"/>
        <v>1798075.8545453886</v>
      </c>
      <c r="AF26" s="45">
        <f t="shared" si="153"/>
        <v>2279350.2338859593</v>
      </c>
    </row>
    <row r="27" spans="1:62" ht="15.75" thickBot="1" x14ac:dyDescent="0.3">
      <c r="A27" s="13" t="s">
        <v>70</v>
      </c>
      <c r="B27" s="66">
        <f>BH25</f>
        <v>8099.6596046772938</v>
      </c>
      <c r="C27" s="75">
        <f>BH25/$BH$4</f>
        <v>0.17855584126812085</v>
      </c>
      <c r="D27" s="4" t="s">
        <v>10</v>
      </c>
      <c r="E27" s="5">
        <f>SUM(F27:AF27)</f>
        <v>10388.521766093379</v>
      </c>
      <c r="F27">
        <f>SQRT(F26)</f>
        <v>1.8830848950154238</v>
      </c>
      <c r="G27">
        <f t="shared" ref="G27:AF27" si="154">SQRT(G26)</f>
        <v>4.4166001942444817</v>
      </c>
      <c r="H27">
        <f t="shared" si="154"/>
        <v>7.7128397572732244</v>
      </c>
      <c r="I27">
        <f t="shared" si="154"/>
        <v>11.950802594580216</v>
      </c>
      <c r="J27">
        <f t="shared" si="154"/>
        <v>17.343512179258553</v>
      </c>
      <c r="K27">
        <f t="shared" si="154"/>
        <v>24.104120089768834</v>
      </c>
      <c r="L27">
        <f t="shared" si="154"/>
        <v>32.631486578679997</v>
      </c>
      <c r="M27">
        <f t="shared" si="154"/>
        <v>43.290632458640424</v>
      </c>
      <c r="N27">
        <f t="shared" si="154"/>
        <v>56.430428122520517</v>
      </c>
      <c r="O27">
        <f t="shared" si="154"/>
        <v>72.691196389085874</v>
      </c>
      <c r="P27">
        <f t="shared" si="154"/>
        <v>92.625987629067339</v>
      </c>
      <c r="Q27">
        <f t="shared" si="154"/>
        <v>116.7768959220366</v>
      </c>
      <c r="R27">
        <f t="shared" si="154"/>
        <v>145.89099423944495</v>
      </c>
      <c r="S27">
        <f t="shared" si="154"/>
        <v>181.25786386187525</v>
      </c>
      <c r="T27">
        <f t="shared" si="154"/>
        <v>223.32633810258656</v>
      </c>
      <c r="U27">
        <f t="shared" si="154"/>
        <v>272.94240008082232</v>
      </c>
      <c r="V27">
        <f t="shared" si="154"/>
        <v>329.55050146834287</v>
      </c>
      <c r="W27">
        <f t="shared" si="154"/>
        <v>394.30701435727696</v>
      </c>
      <c r="X27">
        <f t="shared" si="154"/>
        <v>465.05281942846062</v>
      </c>
      <c r="Y27">
        <f t="shared" si="154"/>
        <v>552.20611183109293</v>
      </c>
      <c r="Z27">
        <f t="shared" si="154"/>
        <v>648.19551221511529</v>
      </c>
      <c r="AA27">
        <f t="shared" si="154"/>
        <v>753.1624778851417</v>
      </c>
      <c r="AB27" s="43">
        <f t="shared" si="154"/>
        <v>880.87562507229416</v>
      </c>
      <c r="AC27" s="44">
        <f t="shared" si="154"/>
        <v>1027.9248412433494</v>
      </c>
      <c r="AD27" s="44">
        <f t="shared" si="154"/>
        <v>1181.2964587464871</v>
      </c>
      <c r="AE27" s="44">
        <f t="shared" si="154"/>
        <v>1340.92350808888</v>
      </c>
      <c r="AF27" s="45">
        <f t="shared" si="154"/>
        <v>1509.7517126620387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12.499375015215932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27.618256268196305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48.513985654759125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94.721939384911764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155.98972626329919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3254.0798278602874</v>
      </c>
      <c r="C34" s="74">
        <f>AN34/$AN$4</f>
        <v>9.7221185629958351E-2</v>
      </c>
      <c r="D34" s="4" t="s">
        <v>8</v>
      </c>
      <c r="F34" s="12">
        <f>$E$3+$C33*(1/(1+EXP(-$A33*(F32-$B33))))</f>
        <v>20.023977739899728</v>
      </c>
      <c r="G34" s="12">
        <f t="shared" ref="G34:BH34" si="156">$E$3+$C33*(1/(1+EXP(-$A33*(G32-$B33))))</f>
        <v>24.521552950779242</v>
      </c>
      <c r="H34" s="12">
        <f t="shared" si="156"/>
        <v>30.047807789996259</v>
      </c>
      <c r="I34" s="12">
        <f t="shared" si="156"/>
        <v>36.83384298277857</v>
      </c>
      <c r="J34" s="12">
        <f t="shared" si="156"/>
        <v>45.160546995011103</v>
      </c>
      <c r="K34" s="12">
        <f t="shared" si="156"/>
        <v>55.368237480931896</v>
      </c>
      <c r="L34" s="12">
        <f t="shared" si="156"/>
        <v>67.867612496147828</v>
      </c>
      <c r="M34" s="12">
        <f t="shared" si="156"/>
        <v>83.151886427249536</v>
      </c>
      <c r="N34" s="12">
        <f t="shared" si="156"/>
        <v>101.80977576717366</v>
      </c>
      <c r="O34" s="12">
        <f t="shared" si="156"/>
        <v>124.53867973717523</v>
      </c>
      <c r="P34" s="12">
        <f t="shared" si="156"/>
        <v>152.15693600537153</v>
      </c>
      <c r="Q34" s="12">
        <f t="shared" si="156"/>
        <v>185.6133904694519</v>
      </c>
      <c r="R34" s="12">
        <f t="shared" si="156"/>
        <v>225.99168601482532</v>
      </c>
      <c r="S34" s="12">
        <f t="shared" si="156"/>
        <v>274.50567166958444</v>
      </c>
      <c r="T34" s="12">
        <f t="shared" si="156"/>
        <v>332.48126121957534</v>
      </c>
      <c r="U34" s="12">
        <f t="shared" si="156"/>
        <v>401.31915756214181</v>
      </c>
      <c r="V34" s="12">
        <f t="shared" si="156"/>
        <v>482.43251520376367</v>
      </c>
      <c r="W34" s="12">
        <f t="shared" si="156"/>
        <v>577.15445458867543</v>
      </c>
      <c r="X34" s="12">
        <f t="shared" si="156"/>
        <v>686.61313498473544</v>
      </c>
      <c r="Y34" s="12">
        <f t="shared" si="156"/>
        <v>811.57753900222087</v>
      </c>
      <c r="Z34" s="12">
        <f t="shared" si="156"/>
        <v>952.28542423580302</v>
      </c>
      <c r="AA34" s="12">
        <f t="shared" si="156"/>
        <v>1108.2751504991022</v>
      </c>
      <c r="AB34" s="52">
        <f t="shared" si="156"/>
        <v>1278.252751845243</v>
      </c>
      <c r="AC34" s="53">
        <f t="shared" si="156"/>
        <v>1460.030567503818</v>
      </c>
      <c r="AD34" s="53">
        <f t="shared" si="156"/>
        <v>1650.5694578154337</v>
      </c>
      <c r="AE34" s="53">
        <f t="shared" si="156"/>
        <v>1846.1405702504996</v>
      </c>
      <c r="AF34" s="54">
        <f t="shared" si="156"/>
        <v>2042.5967858691351</v>
      </c>
      <c r="AG34" s="54">
        <f>$E$3+$C33*(1/(1+EXP(-$A33*(AG32-$B33))))</f>
        <v>2235.7157526721294</v>
      </c>
      <c r="AH34" s="54">
        <f t="shared" si="156"/>
        <v>2421.5561807394265</v>
      </c>
      <c r="AI34" s="54">
        <f t="shared" si="156"/>
        <v>2596.7651882109112</v>
      </c>
      <c r="AJ34" s="54">
        <f t="shared" si="156"/>
        <v>2758.7886203796616</v>
      </c>
      <c r="AK34" s="54">
        <f t="shared" si="156"/>
        <v>2905.9624328027289</v>
      </c>
      <c r="AL34" s="54">
        <f t="shared" si="156"/>
        <v>3037.4912208888336</v>
      </c>
      <c r="AM34" s="54">
        <f t="shared" si="156"/>
        <v>3153.3406742735037</v>
      </c>
      <c r="AN34" s="69">
        <f t="shared" si="156"/>
        <v>3254.0798278602874</v>
      </c>
      <c r="AO34" s="54">
        <f t="shared" si="156"/>
        <v>3340.7073828549132</v>
      </c>
      <c r="AP34" s="54">
        <f t="shared" si="156"/>
        <v>3414.4881090565173</v>
      </c>
      <c r="AQ34" s="54">
        <f t="shared" si="156"/>
        <v>3476.814922113565</v>
      </c>
      <c r="AR34" s="54">
        <f t="shared" si="156"/>
        <v>3529.1029191683124</v>
      </c>
      <c r="AS34" s="54">
        <f t="shared" si="156"/>
        <v>3572.7149963317993</v>
      </c>
      <c r="AT34" s="54">
        <f t="shared" si="156"/>
        <v>3608.9148423501219</v>
      </c>
      <c r="AU34" s="54">
        <f t="shared" si="156"/>
        <v>3638.8415452342929</v>
      </c>
      <c r="AV34" s="54">
        <f t="shared" si="156"/>
        <v>3663.4999850655236</v>
      </c>
      <c r="AW34" s="54">
        <f t="shared" si="156"/>
        <v>3683.7619236342398</v>
      </c>
      <c r="AX34" s="69">
        <f t="shared" si="156"/>
        <v>3700.3737445058532</v>
      </c>
      <c r="AY34" s="54">
        <f t="shared" si="156"/>
        <v>3713.9678475744986</v>
      </c>
      <c r="AZ34" s="54">
        <f t="shared" si="156"/>
        <v>3725.0756130376676</v>
      </c>
      <c r="BA34" s="54">
        <f t="shared" si="156"/>
        <v>3734.1405709061455</v>
      </c>
      <c r="BB34" s="54">
        <f t="shared" si="156"/>
        <v>3741.5309470566276</v>
      </c>
      <c r="BC34" s="54">
        <f t="shared" si="156"/>
        <v>3747.5511329598385</v>
      </c>
      <c r="BD34" s="54">
        <f t="shared" si="156"/>
        <v>3752.4518779722362</v>
      </c>
      <c r="BE34" s="54">
        <f t="shared" si="156"/>
        <v>3756.4391629880315</v>
      </c>
      <c r="BF34" s="54">
        <f t="shared" si="156"/>
        <v>3759.6818094066066</v>
      </c>
      <c r="BG34" s="54">
        <f t="shared" si="156"/>
        <v>3762.3179287099124</v>
      </c>
      <c r="BH34" s="69">
        <f t="shared" si="156"/>
        <v>3764.4603408089151</v>
      </c>
    </row>
    <row r="35" spans="1:60" ht="15.75" thickBot="1" x14ac:dyDescent="0.3">
      <c r="A35" s="13" t="s">
        <v>69</v>
      </c>
      <c r="B35" s="17">
        <f>AX34</f>
        <v>3700.3737445058532</v>
      </c>
      <c r="C35" s="73">
        <f>AX34/$AX$4</f>
        <v>9.3878865361330832E-2</v>
      </c>
      <c r="D35" s="4" t="s">
        <v>9</v>
      </c>
      <c r="E35" s="5">
        <f>SUM(F35:AF35)</f>
        <v>15656172.407531627</v>
      </c>
      <c r="F35" s="3">
        <f>(F34-F$3)^2</f>
        <v>379.57312586678421</v>
      </c>
      <c r="G35" s="3">
        <f t="shared" ref="G35:AF35" si="157">(G34-G$3)^2</f>
        <v>575.46527087723337</v>
      </c>
      <c r="H35" s="3">
        <f t="shared" si="157"/>
        <v>871.6162940330014</v>
      </c>
      <c r="I35" s="3">
        <f t="shared" si="157"/>
        <v>1318.8156065738658</v>
      </c>
      <c r="J35" s="3">
        <f t="shared" si="157"/>
        <v>1992.9112300930099</v>
      </c>
      <c r="K35" s="3">
        <f t="shared" si="157"/>
        <v>3002.3699896039034</v>
      </c>
      <c r="L35" s="3">
        <f t="shared" si="157"/>
        <v>4524.7167603237849</v>
      </c>
      <c r="M35" s="3">
        <f t="shared" si="157"/>
        <v>6813.0549980546739</v>
      </c>
      <c r="N35" s="3">
        <f t="shared" si="157"/>
        <v>10223.564416770767</v>
      </c>
      <c r="O35" s="3">
        <f t="shared" si="157"/>
        <v>15323.909410508393</v>
      </c>
      <c r="P35" s="3">
        <f t="shared" si="157"/>
        <v>22901.526729468151</v>
      </c>
      <c r="Q35" s="3">
        <f t="shared" si="157"/>
        <v>34046.884932514848</v>
      </c>
      <c r="R35" s="3">
        <f t="shared" si="157"/>
        <v>50336.791916883965</v>
      </c>
      <c r="S35" s="3">
        <f t="shared" si="157"/>
        <v>74217.947585565125</v>
      </c>
      <c r="T35" s="3">
        <f t="shared" si="157"/>
        <v>108549.31115194294</v>
      </c>
      <c r="U35" s="3">
        <f t="shared" si="157"/>
        <v>157275.89741391182</v>
      </c>
      <c r="V35" s="3">
        <f t="shared" si="157"/>
        <v>224103.30079141457</v>
      </c>
      <c r="W35" s="3">
        <f t="shared" si="157"/>
        <v>314849.7728889159</v>
      </c>
      <c r="X35" s="3">
        <f t="shared" si="157"/>
        <v>432170.78059416142</v>
      </c>
      <c r="Y35" s="3">
        <f t="shared" si="157"/>
        <v>596217.59360902139</v>
      </c>
      <c r="Z35" s="3">
        <f t="shared" si="157"/>
        <v>804367.22681983933</v>
      </c>
      <c r="AA35" s="3">
        <f t="shared" si="157"/>
        <v>1061348.2513063129</v>
      </c>
      <c r="AB35" s="46">
        <f t="shared" si="157"/>
        <v>1401724.9840772941</v>
      </c>
      <c r="AC35" s="47">
        <f t="shared" si="157"/>
        <v>1828057.6719014018</v>
      </c>
      <c r="AD35" s="47">
        <f t="shared" si="157"/>
        <v>2305927.4194244449</v>
      </c>
      <c r="AE35" s="47">
        <f t="shared" si="157"/>
        <v>2822594.0163455103</v>
      </c>
      <c r="AF35" s="48">
        <f t="shared" si="157"/>
        <v>3372457.032940316</v>
      </c>
    </row>
    <row r="36" spans="1:60" ht="15.75" thickBot="1" x14ac:dyDescent="0.3">
      <c r="A36" s="13" t="s">
        <v>70</v>
      </c>
      <c r="B36" s="66">
        <f>BH34</f>
        <v>3764.4603408089151</v>
      </c>
      <c r="C36" s="75">
        <f>BH34/$BH$4</f>
        <v>8.2986991537947863E-2</v>
      </c>
      <c r="D36" s="4" t="s">
        <v>10</v>
      </c>
      <c r="E36" s="5">
        <f>SUM(F36:AF36)</f>
        <v>14104.295692879992</v>
      </c>
      <c r="F36">
        <f>SQRT(F35)</f>
        <v>19.482636522472625</v>
      </c>
      <c r="G36">
        <f t="shared" ref="G36:AF36" si="158">SQRT(G35)</f>
        <v>23.988857223244992</v>
      </c>
      <c r="H36">
        <f t="shared" si="158"/>
        <v>29.523148443772072</v>
      </c>
      <c r="I36">
        <f t="shared" si="158"/>
        <v>36.315500913161941</v>
      </c>
      <c r="J36">
        <f t="shared" si="158"/>
        <v>44.642034340887847</v>
      </c>
      <c r="K36">
        <f t="shared" si="158"/>
        <v>54.793886425438956</v>
      </c>
      <c r="L36">
        <f t="shared" si="158"/>
        <v>67.266014898489303</v>
      </c>
      <c r="M36">
        <f t="shared" si="158"/>
        <v>82.541232108896182</v>
      </c>
      <c r="N36">
        <f t="shared" si="158"/>
        <v>101.11164332939489</v>
      </c>
      <c r="O36">
        <f t="shared" si="158"/>
        <v>123.78977910356086</v>
      </c>
      <c r="P36">
        <f t="shared" si="158"/>
        <v>151.33250387629272</v>
      </c>
      <c r="Q36">
        <f t="shared" si="158"/>
        <v>184.51797997082789</v>
      </c>
      <c r="R36">
        <f t="shared" si="158"/>
        <v>224.3586234511256</v>
      </c>
      <c r="S36">
        <f t="shared" si="158"/>
        <v>272.42971127534003</v>
      </c>
      <c r="T36">
        <f t="shared" si="158"/>
        <v>329.46822479860322</v>
      </c>
      <c r="U36">
        <f t="shared" si="158"/>
        <v>396.58025343417165</v>
      </c>
      <c r="V36">
        <f t="shared" si="158"/>
        <v>473.39550144822306</v>
      </c>
      <c r="W36">
        <f t="shared" si="158"/>
        <v>561.11475910807758</v>
      </c>
      <c r="X36">
        <f t="shared" si="158"/>
        <v>657.39697336857387</v>
      </c>
      <c r="Y36">
        <f t="shared" si="158"/>
        <v>772.15127637595822</v>
      </c>
      <c r="Z36">
        <f t="shared" si="158"/>
        <v>896.86522221560097</v>
      </c>
      <c r="AA36">
        <f t="shared" si="158"/>
        <v>1030.2175747415265</v>
      </c>
      <c r="AB36" s="43">
        <f t="shared" si="158"/>
        <v>1183.9446710371622</v>
      </c>
      <c r="AC36" s="44">
        <f t="shared" si="158"/>
        <v>1352.0568301300807</v>
      </c>
      <c r="AD36" s="44">
        <f t="shared" si="158"/>
        <v>1518.5280436740195</v>
      </c>
      <c r="AE36" s="44">
        <f t="shared" si="158"/>
        <v>1680.0577419676713</v>
      </c>
      <c r="AF36" s="45">
        <f t="shared" si="158"/>
        <v>1836.4250686974178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28.236638170695144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49.623078379344037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95.343592121030952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154.15117662850992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203.52942043756775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-5538.5674963601959</v>
      </c>
    </row>
    <row r="44" spans="1:60" ht="15.75" thickBot="1" x14ac:dyDescent="0.3">
      <c r="A44" s="13" t="s">
        <v>68</v>
      </c>
      <c r="B44" s="65">
        <f>AN44</f>
        <v>3531.4753611100255</v>
      </c>
      <c r="C44" s="74">
        <f>AN44/$AN$4</f>
        <v>0.10550885036396314</v>
      </c>
      <c r="D44" s="4" t="s">
        <v>8</v>
      </c>
      <c r="F44" s="12">
        <f>$E$3+$C43*E4*(1/(1+EXP(-$A43*(F42-$B43))))</f>
        <v>16.732097150008276</v>
      </c>
      <c r="G44" s="12">
        <f>$E$3+$C43*F4*(1/(1+EXP(-$A43*(G42-$B43))))</f>
        <v>20.979656020473062</v>
      </c>
      <c r="H44" s="12">
        <f t="shared" ref="H44:AF44" si="188">$E$3+$C43*G4*(1/(1+EXP(-$A43*(H42-$B43))))</f>
        <v>26.276419257716178</v>
      </c>
      <c r="I44" s="12">
        <f t="shared" si="188"/>
        <v>32.86723878693617</v>
      </c>
      <c r="J44" s="12">
        <f t="shared" si="188"/>
        <v>41.049696295507871</v>
      </c>
      <c r="K44" s="12">
        <f>$E$3+$C43*J4*(1/(1+EXP(-$A43*(K42-$B43))))</f>
        <v>51.183730618462711</v>
      </c>
      <c r="L44" s="12">
        <f t="shared" si="188"/>
        <v>63.702247737607202</v>
      </c>
      <c r="M44" s="12">
        <f t="shared" si="188"/>
        <v>79.122419388927142</v>
      </c>
      <c r="N44" s="12">
        <f t="shared" si="188"/>
        <v>98.057126156322838</v>
      </c>
      <c r="O44" s="12">
        <f t="shared" si="188"/>
        <v>121.22565347750204</v>
      </c>
      <c r="P44" s="12">
        <f t="shared" si="188"/>
        <v>149.46229164819718</v>
      </c>
      <c r="Q44" s="12">
        <f t="shared" si="188"/>
        <v>183.72092655377946</v>
      </c>
      <c r="R44" s="12">
        <f t="shared" si="188"/>
        <v>225.07306971192392</v>
      </c>
      <c r="S44" s="12">
        <f t="shared" si="188"/>
        <v>274.69614809126796</v>
      </c>
      <c r="T44" s="12">
        <f t="shared" si="188"/>
        <v>333.84841299936704</v>
      </c>
      <c r="U44" s="12">
        <f t="shared" si="188"/>
        <v>403.82677945361439</v>
      </c>
      <c r="V44" s="12">
        <f t="shared" si="188"/>
        <v>485.9046024331343</v>
      </c>
      <c r="W44" s="12">
        <f t="shared" si="188"/>
        <v>581.24819455416525</v>
      </c>
      <c r="X44" s="12">
        <f t="shared" si="188"/>
        <v>690.81405936408669</v>
      </c>
      <c r="Y44" s="12">
        <f t="shared" si="188"/>
        <v>815.23333400013451</v>
      </c>
      <c r="Z44" s="12">
        <f t="shared" si="188"/>
        <v>954.69526199550717</v>
      </c>
      <c r="AA44" s="12">
        <f t="shared" si="188"/>
        <v>1108.8464386240171</v>
      </c>
      <c r="AB44" s="52">
        <f t="shared" si="188"/>
        <v>1276.7253062273744</v>
      </c>
      <c r="AC44" s="53">
        <f t="shared" si="188"/>
        <v>1456.7500705622899</v>
      </c>
      <c r="AD44" s="53">
        <f t="shared" si="188"/>
        <v>1646.771778205125</v>
      </c>
      <c r="AE44" s="53">
        <f t="shared" si="188"/>
        <v>1844.1932882840069</v>
      </c>
      <c r="AF44" s="54">
        <f t="shared" si="188"/>
        <v>2046.1417933807506</v>
      </c>
      <c r="AG44" s="54">
        <f t="shared" ref="AG44" si="189">$E$3+$C43*AF4*(1/(1+EXP(-$A43*(AG42-$B43))))</f>
        <v>2249.6712138183184</v>
      </c>
      <c r="AH44" s="54">
        <f t="shared" ref="AH44" si="190">$E$3+$C43*AG4*(1/(1+EXP(-$A43*(AH42-$B43))))</f>
        <v>2501.6946307072567</v>
      </c>
      <c r="AI44" s="54">
        <f t="shared" ref="AI44" si="191">$E$3+$C43*AH4*(1/(1+EXP(-$A43*(AI42-$B43))))</f>
        <v>2650.5099239523129</v>
      </c>
      <c r="AJ44" s="54">
        <f t="shared" ref="AJ44" si="192">$E$3+$C43*AI4*(1/(1+EXP(-$A43*(AJ42-$B43))))</f>
        <v>2843.2235167939439</v>
      </c>
      <c r="AK44" s="54">
        <f t="shared" ref="AK44" si="193">$E$3+$C43*AJ4*(1/(1+EXP(-$A43*(AK42-$B43))))</f>
        <v>3028.5204755579789</v>
      </c>
      <c r="AL44" s="54">
        <f t="shared" ref="AL44" si="194">$E$3+$C43*AK4*(1/(1+EXP(-$A43*(AL42-$B43))))</f>
        <v>3205.3254631314289</v>
      </c>
      <c r="AM44" s="54">
        <f t="shared" ref="AM44" si="195">$E$3+$C43*AL4*(1/(1+EXP(-$A43*(AM42-$B43))))</f>
        <v>3373.0394580210482</v>
      </c>
      <c r="AN44" s="69">
        <f t="shared" ref="AN44" si="196">$E$3+$C43*AM4*(1/(1+EXP(-$A43*(AN42-$B43))))</f>
        <v>3531.4753611100255</v>
      </c>
      <c r="AO44" s="54">
        <f t="shared" ref="AO44" si="197">$E$3+$C43*AN4*(1/(1+EXP(-$A43*(AO42-$B43))))</f>
        <v>3680.7776578071239</v>
      </c>
      <c r="AP44" s="54">
        <f t="shared" ref="AP44" si="198">$E$3+$C43*AO4*(1/(1+EXP(-$A43*(AP42-$B43))))</f>
        <v>3821.3387285719059</v>
      </c>
      <c r="AQ44" s="54">
        <f t="shared" ref="AQ44" si="199">$E$3+$C43*AP4*(1/(1+EXP(-$A43*(AQ42-$B43))))</f>
        <v>3953.7207888265275</v>
      </c>
      <c r="AR44" s="54">
        <f t="shared" ref="AR44" si="200">$E$3+$C43*AQ4*(1/(1+EXP(-$A43*(AR42-$B43))))</f>
        <v>4078.5887425522692</v>
      </c>
      <c r="AS44" s="54">
        <f t="shared" ref="AS44" si="201">$E$3+$C43*AR4*(1/(1+EXP(-$A43*(AS42-$B43))))</f>
        <v>4196.6561557582854</v>
      </c>
      <c r="AT44" s="54">
        <f t="shared" ref="AT44" si="202">$E$3+$C43*AS4*(1/(1+EXP(-$A43*(AT42-$B43))))</f>
        <v>4308.6443675822929</v>
      </c>
      <c r="AU44" s="54">
        <f t="shared" ref="AU44" si="203">$E$3+$C43*AT4*(1/(1+EXP(-$A43*(AU42-$B43))))</f>
        <v>4415.2534337012112</v>
      </c>
      <c r="AV44" s="54">
        <f t="shared" ref="AV44" si="204">$E$3+$C43*AU4*(1/(1+EXP(-$A43*(AV42-$B43))))</f>
        <v>4517.1429657402969</v>
      </c>
      <c r="AW44" s="54">
        <f t="shared" ref="AW44" si="205">$E$3+$C43*AV4*(1/(1+EXP(-$A43*(AW42-$B43))))</f>
        <v>4614.9207781597597</v>
      </c>
      <c r="AX44" s="69">
        <f t="shared" ref="AX44" si="206">$E$3+$C43*AW4*(1/(1+EXP(-$A43*(AX42-$B43))))</f>
        <v>4709.137389166297</v>
      </c>
      <c r="AY44" s="54">
        <f t="shared" ref="AY44" si="207">$E$3+$C43*AX4*(1/(1+EXP(-$A43*(AY42-$B43))))</f>
        <v>4800.2846994750353</v>
      </c>
      <c r="AZ44" s="54">
        <f t="shared" ref="AZ44" si="208">$E$3+$C43*AY4*(1/(1+EXP(-$A43*(AZ42-$B43))))</f>
        <v>4888.7974955934396</v>
      </c>
      <c r="BA44" s="54">
        <f t="shared" ref="BA44" si="209">$E$3+$C43*AZ4*(1/(1+EXP(-$A43*(BA42-$B43))))</f>
        <v>4975.0567359600363</v>
      </c>
      <c r="BB44" s="54">
        <f t="shared" ref="BB44" si="210">$E$3+$C43*BA4*(1/(1+EXP(-$A43*(BB42-$B43))))</f>
        <v>5059.3938505398573</v>
      </c>
      <c r="BC44" s="54">
        <f t="shared" ref="BC44" si="211">$E$3+$C43*BB4*(1/(1+EXP(-$A43*(BC42-$B43))))</f>
        <v>5142.0955074178109</v>
      </c>
      <c r="BD44" s="54">
        <f t="shared" ref="BD44" si="212">$E$3+$C43*BC4*(1/(1+EXP(-$A43*(BD42-$B43))))</f>
        <v>5223.4084740526141</v>
      </c>
      <c r="BE44" s="54">
        <f t="shared" ref="BE44" si="213">$E$3+$C43*BD4*(1/(1+EXP(-$A43*(BE42-$B43))))</f>
        <v>5303.5443318087737</v>
      </c>
      <c r="BF44" s="54">
        <f t="shared" ref="BF44" si="214">$E$3+$C43*BE4*(1/(1+EXP(-$A43*(BF42-$B43))))</f>
        <v>5382.6838976974832</v>
      </c>
      <c r="BG44" s="54">
        <f t="shared" ref="BG44" si="215">$E$3+$C43*BF4*(1/(1+EXP(-$A43*(BG42-$B43))))</f>
        <v>5460.9812744993815</v>
      </c>
      <c r="BH44" s="69">
        <f t="shared" ref="BH44" si="216">$E$3+$C43*BG4*(1/(1+EXP(-$A43*(BH42-$B43))))</f>
        <v>5538.5674963601959</v>
      </c>
    </row>
    <row r="45" spans="1:60" ht="15.75" thickBot="1" x14ac:dyDescent="0.3">
      <c r="A45" s="13" t="s">
        <v>69</v>
      </c>
      <c r="B45" s="17">
        <f>AX44</f>
        <v>4709.137389166297</v>
      </c>
      <c r="C45" s="73">
        <f>AX44/$AX$4</f>
        <v>0.11947130356276706</v>
      </c>
      <c r="D45" s="4" t="s">
        <v>9</v>
      </c>
      <c r="E45" s="77">
        <f>SUM(F45:AF45)</f>
        <v>15660082.607884433</v>
      </c>
      <c r="F45" s="3">
        <f>(F44-F$3)^2</f>
        <v>262.14057766841245</v>
      </c>
      <c r="G45" s="3">
        <f t="shared" ref="G45:AF45" si="217">(G44-G$3)^2</f>
        <v>418.07818522101644</v>
      </c>
      <c r="H45" s="3">
        <f t="shared" si="217"/>
        <v>663.15313853912596</v>
      </c>
      <c r="I45" s="3">
        <f t="shared" si="217"/>
        <v>1046.451118827807</v>
      </c>
      <c r="J45" s="3">
        <f t="shared" si="217"/>
        <v>1642.7768473716437</v>
      </c>
      <c r="K45" s="3">
        <f t="shared" si="217"/>
        <v>2561.3092997487424</v>
      </c>
      <c r="L45" s="3">
        <f t="shared" si="217"/>
        <v>3981.6920480842041</v>
      </c>
      <c r="M45" s="3">
        <f t="shared" si="217"/>
        <v>6164.09725449697</v>
      </c>
      <c r="N45" s="3">
        <f t="shared" si="217"/>
        <v>9478.7736578875028</v>
      </c>
      <c r="O45" s="3">
        <f t="shared" si="217"/>
        <v>14514.647975807195</v>
      </c>
      <c r="P45" s="3">
        <f t="shared" si="217"/>
        <v>22093.213282425168</v>
      </c>
      <c r="Q45" s="3">
        <f t="shared" si="217"/>
        <v>33352.079114411841</v>
      </c>
      <c r="R45" s="3">
        <f t="shared" si="217"/>
        <v>49925.436794398483</v>
      </c>
      <c r="S45" s="3">
        <f t="shared" si="217"/>
        <v>74321.766739960338</v>
      </c>
      <c r="T45" s="3">
        <f t="shared" si="217"/>
        <v>109452.04639576837</v>
      </c>
      <c r="U45" s="3">
        <f t="shared" si="217"/>
        <v>159271.13223193696</v>
      </c>
      <c r="V45" s="3">
        <f t="shared" si="217"/>
        <v>227402.69713118268</v>
      </c>
      <c r="W45" s="3">
        <f t="shared" si="217"/>
        <v>319460.64742499485</v>
      </c>
      <c r="X45" s="3">
        <f t="shared" si="217"/>
        <v>437711.77830447396</v>
      </c>
      <c r="Y45" s="3">
        <f t="shared" si="217"/>
        <v>601876.61199370387</v>
      </c>
      <c r="Z45" s="3">
        <f t="shared" si="217"/>
        <v>808695.63349358866</v>
      </c>
      <c r="AA45" s="3">
        <f t="shared" si="217"/>
        <v>1062525.6798094914</v>
      </c>
      <c r="AB45" s="46">
        <f t="shared" si="217"/>
        <v>1398110.4949682604</v>
      </c>
      <c r="AC45" s="47">
        <f t="shared" si="217"/>
        <v>1819197.5969695575</v>
      </c>
      <c r="AD45" s="47">
        <f t="shared" si="217"/>
        <v>2294408.075816582</v>
      </c>
      <c r="AE45" s="47">
        <f t="shared" si="217"/>
        <v>2816054.7159653674</v>
      </c>
      <c r="AF45" s="48">
        <f t="shared" si="217"/>
        <v>3385489.881344676</v>
      </c>
    </row>
    <row r="46" spans="1:60" ht="15.75" thickBot="1" x14ac:dyDescent="0.3">
      <c r="A46" s="13" t="s">
        <v>70</v>
      </c>
      <c r="B46" s="66">
        <f>BH44</f>
        <v>5538.5674963601959</v>
      </c>
      <c r="C46" s="75">
        <f>BH44/$BH$4</f>
        <v>0.12209693085889455</v>
      </c>
      <c r="D46" s="4" t="s">
        <v>10</v>
      </c>
      <c r="E46" s="5">
        <f>SUM(F46:AF46)</f>
        <v>14076.123358751673</v>
      </c>
      <c r="F46">
        <f>SQRT(F45)</f>
        <v>16.190755932581173</v>
      </c>
      <c r="G46">
        <f t="shared" ref="G46:AF46" si="218">SQRT(G45)</f>
        <v>20.446960292938812</v>
      </c>
      <c r="H46">
        <f t="shared" si="218"/>
        <v>25.751759911491991</v>
      </c>
      <c r="I46">
        <f t="shared" si="218"/>
        <v>32.348896717319541</v>
      </c>
      <c r="J46">
        <f t="shared" si="218"/>
        <v>40.531183641384615</v>
      </c>
      <c r="K46">
        <f t="shared" si="218"/>
        <v>50.609379562969771</v>
      </c>
      <c r="L46">
        <f t="shared" si="218"/>
        <v>63.100650139948669</v>
      </c>
      <c r="M46">
        <f t="shared" si="218"/>
        <v>78.511765070573787</v>
      </c>
      <c r="N46">
        <f t="shared" si="218"/>
        <v>97.35899371854407</v>
      </c>
      <c r="O46">
        <f t="shared" si="218"/>
        <v>120.47675284388767</v>
      </c>
      <c r="P46">
        <f t="shared" si="218"/>
        <v>148.63785951911836</v>
      </c>
      <c r="Q46">
        <f t="shared" si="218"/>
        <v>182.62551605515546</v>
      </c>
      <c r="R46">
        <f t="shared" si="218"/>
        <v>223.4400071482242</v>
      </c>
      <c r="S46">
        <f t="shared" si="218"/>
        <v>272.62018769702354</v>
      </c>
      <c r="T46">
        <f t="shared" si="218"/>
        <v>330.83537657839491</v>
      </c>
      <c r="U46">
        <f t="shared" si="218"/>
        <v>399.08787532564423</v>
      </c>
      <c r="V46">
        <f t="shared" si="218"/>
        <v>476.86758867759369</v>
      </c>
      <c r="W46">
        <f t="shared" si="218"/>
        <v>565.2084990735674</v>
      </c>
      <c r="X46">
        <f t="shared" si="218"/>
        <v>661.59789774792512</v>
      </c>
      <c r="Y46">
        <f t="shared" si="218"/>
        <v>775.80707137387185</v>
      </c>
      <c r="Z46">
        <f t="shared" si="218"/>
        <v>899.27505997530511</v>
      </c>
      <c r="AA46">
        <f t="shared" si="218"/>
        <v>1030.7888628664414</v>
      </c>
      <c r="AB46" s="43">
        <f t="shared" si="218"/>
        <v>1182.4172254192936</v>
      </c>
      <c r="AC46" s="44">
        <f t="shared" si="218"/>
        <v>1348.7763331885526</v>
      </c>
      <c r="AD46" s="44">
        <f t="shared" si="218"/>
        <v>1514.7303640637108</v>
      </c>
      <c r="AE46" s="44">
        <f t="shared" si="218"/>
        <v>1678.1104600011786</v>
      </c>
      <c r="AF46" s="45">
        <f t="shared" si="218"/>
        <v>1839.9700762090333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15.407599401213915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28.897537452225635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51.009554249878818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96.180335077009602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152.15721824347327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207.17143832147053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-7482.8156062896023</v>
      </c>
    </row>
    <row r="54" spans="1:60" ht="15.75" thickBot="1" x14ac:dyDescent="0.3">
      <c r="A54" s="13" t="s">
        <v>68</v>
      </c>
      <c r="B54" s="65">
        <f>AN54</f>
        <v>3808.0344554822291</v>
      </c>
      <c r="C54" s="74">
        <f>AN54/$AN$4</f>
        <v>0.11377152505971358</v>
      </c>
      <c r="D54" s="4" t="s">
        <v>8</v>
      </c>
      <c r="F54" s="12">
        <f>$E$3+($C53/($C53+E5))*E4*(1/(1+EXP(-$A53*(F52-$B53))))</f>
        <v>13.56742553400252</v>
      </c>
      <c r="G54" s="12">
        <f t="shared" ref="G54:AF54" si="248">$E$3+($C53/($C53+F5))*F4*(1/(1+EXP(-$A53*(G52-$B53))))</f>
        <v>17.404183953985964</v>
      </c>
      <c r="H54" s="12">
        <f t="shared" si="248"/>
        <v>22.290763488891521</v>
      </c>
      <c r="I54" s="12">
        <f t="shared" si="248"/>
        <v>28.491061142722504</v>
      </c>
      <c r="J54" s="12">
        <f t="shared" si="248"/>
        <v>36.327229911732779</v>
      </c>
      <c r="K54" s="12">
        <f t="shared" si="248"/>
        <v>46.189457166779441</v>
      </c>
      <c r="L54" s="12">
        <f t="shared" si="248"/>
        <v>58.54611963936803</v>
      </c>
      <c r="M54" s="12">
        <f t="shared" si="248"/>
        <v>73.953719040581944</v>
      </c>
      <c r="N54" s="12">
        <f t="shared" si="248"/>
        <v>93.065711887011233</v>
      </c>
      <c r="O54" s="12">
        <f t="shared" si="248"/>
        <v>116.63900717045919</v>
      </c>
      <c r="P54" s="12">
        <f t="shared" si="248"/>
        <v>145.53654462268483</v>
      </c>
      <c r="Q54" s="12">
        <f t="shared" si="248"/>
        <v>180.7240391514184</v>
      </c>
      <c r="R54" s="12">
        <f t="shared" si="248"/>
        <v>223.25877002293544</v>
      </c>
      <c r="S54" s="12">
        <f t="shared" si="248"/>
        <v>274.26832427281425</v>
      </c>
      <c r="T54" s="12">
        <f t="shared" si="248"/>
        <v>334.91760908527863</v>
      </c>
      <c r="U54" s="12">
        <f t="shared" si="248"/>
        <v>406.36335240156052</v>
      </c>
      <c r="V54" s="12">
        <f t="shared" si="248"/>
        <v>489.69677830802067</v>
      </c>
      <c r="W54" s="12">
        <f t="shared" si="248"/>
        <v>585.87711338503027</v>
      </c>
      <c r="X54" s="12">
        <f t="shared" si="248"/>
        <v>695.66081274745125</v>
      </c>
      <c r="Y54" s="12">
        <f t="shared" si="248"/>
        <v>819.53345649784546</v>
      </c>
      <c r="Z54" s="12">
        <f t="shared" si="248"/>
        <v>957.65259005631503</v>
      </c>
      <c r="AA54" s="12">
        <f t="shared" si="248"/>
        <v>1109.8098082997883</v>
      </c>
      <c r="AB54" s="52">
        <f t="shared" si="248"/>
        <v>1275.4187747751243</v>
      </c>
      <c r="AC54" s="53">
        <f t="shared" si="248"/>
        <v>1453.5326918636699</v>
      </c>
      <c r="AD54" s="53">
        <f t="shared" si="248"/>
        <v>1642.8905437339772</v>
      </c>
      <c r="AE54" s="53">
        <f t="shared" si="248"/>
        <v>1841.9871375040577</v>
      </c>
      <c r="AF54" s="54">
        <f t="shared" si="248"/>
        <v>2049.1585758255283</v>
      </c>
      <c r="AG54" s="54">
        <f t="shared" ref="AG54" si="249">$E$3+($C53/($C53+AF5))*AF4*(1/(1+EXP(-$A53*(AG52-$B53))))</f>
        <v>2262.6730678620847</v>
      </c>
      <c r="AH54" s="54">
        <f t="shared" ref="AH54" si="250">$E$3+($C53/($C53+AG5))*AG4*(1/(1+EXP(-$A53*(AH52-$B53))))</f>
        <v>2531.1322785301081</v>
      </c>
      <c r="AI54" s="54">
        <f t="shared" ref="AI54" si="251">$E$3+($C53/($C53+AH5))*AH4*(1/(1+EXP(-$A53*(AI52-$B53))))</f>
        <v>2701.9696624386115</v>
      </c>
      <c r="AJ54" s="54">
        <f t="shared" ref="AJ54" si="252">$E$3+($C53/($C53+AI5))*AI4*(1/(1+EXP(-$A53*(AJ52-$B53))))</f>
        <v>2924.6573838356394</v>
      </c>
      <c r="AK54" s="54">
        <f t="shared" ref="AK54" si="253">$E$3+($C53/($C53+AJ5))*AJ4*(1/(1+EXP(-$A53*(AK52-$B53))))</f>
        <v>3147.5920931755018</v>
      </c>
      <c r="AL54" s="54">
        <f t="shared" ref="AL54" si="254">$E$3+($C53/($C53+AK5))*AK4*(1/(1+EXP(-$A53*(AL52-$B53))))</f>
        <v>3369.6881820667336</v>
      </c>
      <c r="AM54" s="54">
        <f t="shared" ref="AM54" si="255">$E$3+($C53/($C53+AL5))*AL4*(1/(1+EXP(-$A53*(AM52-$B53))))</f>
        <v>3590.0645847147521</v>
      </c>
      <c r="AN54" s="69">
        <f t="shared" ref="AN54" si="256">$E$3+($C53/($C53+AM5))*AM4*(1/(1+EXP(-$A53*(AN52-$B53))))</f>
        <v>3808.0344554822291</v>
      </c>
      <c r="AO54" s="54">
        <f t="shared" ref="AO54" si="257">$E$3+($C53/($C53+AN5))*AN4*(1/(1+EXP(-$A53*(AO52-$B53))))</f>
        <v>4023.0866267590409</v>
      </c>
      <c r="AP54" s="54">
        <f t="shared" ref="AP54" si="258">$E$3+($C53/($C53+AO5))*AO4*(1/(1+EXP(-$A53*(AP52-$B53))))</f>
        <v>4234.8624743096516</v>
      </c>
      <c r="AQ54" s="54">
        <f t="shared" ref="AQ54" si="259">$E$3+($C53/($C53+AP5))*AP4*(1/(1+EXP(-$A53*(AQ52-$B53))))</f>
        <v>4443.1311391864074</v>
      </c>
      <c r="AR54" s="54">
        <f t="shared" ref="AR54" si="260">$E$3+($C53/($C53+AQ5))*AQ4*(1/(1+EXP(-$A53*(AR52-$B53))))</f>
        <v>4647.7652688528151</v>
      </c>
      <c r="AS54" s="54">
        <f t="shared" ref="AS54" si="261">$E$3+($C53/($C53+AR5))*AR4*(1/(1+EXP(-$A53*(AS52-$B53))))</f>
        <v>4848.71869249868</v>
      </c>
      <c r="AT54" s="54">
        <f t="shared" ref="AT54" si="262">$E$3+($C53/($C53+AS5))*AS4*(1/(1+EXP(-$A53*(AT52-$B53))))</f>
        <v>5046.0068183037274</v>
      </c>
      <c r="AU54" s="54">
        <f t="shared" ref="AU54" si="263">$E$3+($C53/($C53+AT5))*AT4*(1/(1+EXP(-$A53*(AU52-$B53))))</f>
        <v>5239.6900635839229</v>
      </c>
      <c r="AV54" s="54">
        <f t="shared" ref="AV54" si="264">$E$3+($C53/($C53+AU5))*AU4*(1/(1+EXP(-$A53*(AV52-$B53))))</f>
        <v>5429.8602984056561</v>
      </c>
      <c r="AW54" s="54">
        <f t="shared" ref="AW54" si="265">$E$3+($C53/($C53+AV5))*AV4*(1/(1+EXP(-$A53*(AW52-$B53))))</f>
        <v>5616.6300774078018</v>
      </c>
      <c r="AX54" s="69">
        <f t="shared" ref="AX54" si="266">$E$3+($C53/($C53+AW5))*AW4*(1/(1+EXP(-$A53*(AX52-$B53))))</f>
        <v>5800.1243247898674</v>
      </c>
      <c r="AY54" s="54">
        <f t="shared" ref="AY54" si="267">$E$3+($C53/($C53+AX5))*AX4*(1/(1+EXP(-$A53*(AY52-$B53))))</f>
        <v>5980.4740958792563</v>
      </c>
      <c r="AZ54" s="54">
        <f t="shared" ref="AZ54" si="268">$E$3+($C53/($C53+AY5))*AY4*(1/(1+EXP(-$A53*(AZ52-$B53))))</f>
        <v>6157.8120417367463</v>
      </c>
      <c r="BA54" s="54">
        <f t="shared" ref="BA54" si="269">$E$3+($C53/($C53+AZ5))*AZ4*(1/(1+EXP(-$A53*(BA52-$B53))))</f>
        <v>6332.2692326043889</v>
      </c>
      <c r="BB54" s="54">
        <f t="shared" ref="BB54" si="270">$E$3+($C53/($C53+BA5))*BA4*(1/(1+EXP(-$A53*(BB52-$B53))))</f>
        <v>6503.9730385215817</v>
      </c>
      <c r="BC54" s="54">
        <f t="shared" ref="BC54" si="271">$E$3+($C53/($C53+BB5))*BB4*(1/(1+EXP(-$A53*(BC52-$B53))))</f>
        <v>6673.0458123608578</v>
      </c>
      <c r="BD54" s="54">
        <f t="shared" ref="BD54" si="272">$E$3+($C53/($C53+BC5))*BC4*(1/(1+EXP(-$A53*(BD52-$B53))))</f>
        <v>6839.6041664394224</v>
      </c>
      <c r="BE54" s="54">
        <f t="shared" ref="BE54" si="273">$E$3+($C53/($C53+BD5))*BD4*(1/(1+EXP(-$A53*(BE52-$B53))))</f>
        <v>7003.7586757246072</v>
      </c>
      <c r="BF54" s="54">
        <f t="shared" ref="BF54" si="274">$E$3+($C53/($C53+BE5))*BE4*(1/(1+EXP(-$A53*(BF52-$B53))))</f>
        <v>7165.6138770788957</v>
      </c>
      <c r="BG54" s="54">
        <f t="shared" ref="BG54" si="275">$E$3+($C53/($C53+BF5))*BF4*(1/(1+EXP(-$A53*(BG52-$B53))))</f>
        <v>7325.2684646140624</v>
      </c>
      <c r="BH54" s="69">
        <f t="shared" ref="BH54" si="276">$E$3+($C53/($C53+BG5))*BG4*(1/(1+EXP(-$A53*(BH52-$B53))))</f>
        <v>7482.8156062896023</v>
      </c>
    </row>
    <row r="55" spans="1:60" ht="15.75" thickBot="1" x14ac:dyDescent="0.3">
      <c r="A55" s="13" t="s">
        <v>69</v>
      </c>
      <c r="B55" s="17">
        <f>AX54</f>
        <v>5800.1243247898674</v>
      </c>
      <c r="C55" s="73">
        <f>AX54/$AX$4</f>
        <v>0.14714975517659271</v>
      </c>
      <c r="D55" s="4" t="s">
        <v>9</v>
      </c>
      <c r="E55" s="5">
        <f>SUM(F55:AF55)</f>
        <v>15664122.572503198</v>
      </c>
      <c r="F55" s="3">
        <f>(F54-F$3)^2</f>
        <v>169.67887262253205</v>
      </c>
      <c r="G55" s="3">
        <f t="shared" ref="G55:AF55" si="277">(G54-G$3)^2</f>
        <v>284.64711497529879</v>
      </c>
      <c r="H55" s="3">
        <f t="shared" si="277"/>
        <v>473.76328954944012</v>
      </c>
      <c r="I55" s="3">
        <f t="shared" si="277"/>
        <v>782.47301234290114</v>
      </c>
      <c r="J55" s="3">
        <f t="shared" si="277"/>
        <v>1282.264231635422</v>
      </c>
      <c r="K55" s="3">
        <f t="shared" si="277"/>
        <v>2080.7379055439269</v>
      </c>
      <c r="L55" s="3">
        <f t="shared" si="277"/>
        <v>3357.5676346421578</v>
      </c>
      <c r="M55" s="3">
        <f t="shared" si="277"/>
        <v>5379.2051428490122</v>
      </c>
      <c r="N55" s="3">
        <f t="shared" si="277"/>
        <v>8531.7697333102715</v>
      </c>
      <c r="O55" s="3">
        <f t="shared" si="277"/>
        <v>13430.516793121244</v>
      </c>
      <c r="P55" s="3">
        <f t="shared" si="277"/>
        <v>20941.595502362081</v>
      </c>
      <c r="Q55" s="3">
        <f t="shared" si="277"/>
        <v>32266.444231683505</v>
      </c>
      <c r="R55" s="3">
        <f t="shared" si="277"/>
        <v>49117.954206806731</v>
      </c>
      <c r="S55" s="3">
        <f t="shared" si="277"/>
        <v>74088.682953803771</v>
      </c>
      <c r="T55" s="3">
        <f t="shared" si="277"/>
        <v>110160.64535547591</v>
      </c>
      <c r="U55" s="3">
        <f t="shared" si="277"/>
        <v>161302.19745106585</v>
      </c>
      <c r="V55" s="3">
        <f t="shared" si="277"/>
        <v>231033.80925964555</v>
      </c>
      <c r="W55" s="3">
        <f t="shared" si="277"/>
        <v>324714.68284399074</v>
      </c>
      <c r="X55" s="3">
        <f t="shared" si="277"/>
        <v>444148.47302150639</v>
      </c>
      <c r="Y55" s="3">
        <f t="shared" si="277"/>
        <v>608567.23393019533</v>
      </c>
      <c r="Z55" s="3">
        <f t="shared" si="277"/>
        <v>814023.2820213472</v>
      </c>
      <c r="AA55" s="3">
        <f t="shared" si="277"/>
        <v>1064512.66935584</v>
      </c>
      <c r="AB55" s="46">
        <f t="shared" si="277"/>
        <v>1395022.4714033112</v>
      </c>
      <c r="AC55" s="47">
        <f t="shared" si="277"/>
        <v>1810528.9000080405</v>
      </c>
      <c r="AD55" s="47">
        <f t="shared" si="277"/>
        <v>2282665.0923906052</v>
      </c>
      <c r="AE55" s="47">
        <f t="shared" si="277"/>
        <v>2808655.2536662859</v>
      </c>
      <c r="AF55" s="48">
        <f t="shared" si="277"/>
        <v>3396600.5611706423</v>
      </c>
    </row>
    <row r="56" spans="1:60" ht="15.75" thickBot="1" x14ac:dyDescent="0.3">
      <c r="A56" s="13" t="s">
        <v>70</v>
      </c>
      <c r="B56" s="66">
        <f>BH54</f>
        <v>7482.8156062896023</v>
      </c>
      <c r="C56" s="75">
        <f>BH54/$BH$4</f>
        <v>0.1649576032631925</v>
      </c>
      <c r="D56" s="4" t="s">
        <v>10</v>
      </c>
      <c r="E56" s="5">
        <f>SUM(F56:AF56)</f>
        <v>14039.736919262503</v>
      </c>
      <c r="F56">
        <f>SQRT(F55)</f>
        <v>13.026084316575417</v>
      </c>
      <c r="G56">
        <f t="shared" ref="G56:AF56" si="278">SQRT(G55)</f>
        <v>16.871488226451714</v>
      </c>
      <c r="H56">
        <f t="shared" si="278"/>
        <v>21.766104142667334</v>
      </c>
      <c r="I56">
        <f t="shared" si="278"/>
        <v>27.972719073105875</v>
      </c>
      <c r="J56">
        <f t="shared" si="278"/>
        <v>35.808717257609523</v>
      </c>
      <c r="K56">
        <f t="shared" si="278"/>
        <v>45.615106111286501</v>
      </c>
      <c r="L56">
        <f t="shared" si="278"/>
        <v>57.944522041709497</v>
      </c>
      <c r="M56">
        <f t="shared" si="278"/>
        <v>73.34306472222859</v>
      </c>
      <c r="N56">
        <f t="shared" si="278"/>
        <v>92.367579449232466</v>
      </c>
      <c r="O56">
        <f t="shared" si="278"/>
        <v>115.89010653684483</v>
      </c>
      <c r="P56">
        <f t="shared" si="278"/>
        <v>144.71211249360601</v>
      </c>
      <c r="Q56">
        <f t="shared" si="278"/>
        <v>179.62862865279439</v>
      </c>
      <c r="R56">
        <f t="shared" si="278"/>
        <v>221.62570745923571</v>
      </c>
      <c r="S56">
        <f t="shared" si="278"/>
        <v>272.19236387856984</v>
      </c>
      <c r="T56">
        <f t="shared" si="278"/>
        <v>331.9045726643065</v>
      </c>
      <c r="U56">
        <f t="shared" si="278"/>
        <v>401.62444827359036</v>
      </c>
      <c r="V56">
        <f t="shared" si="278"/>
        <v>480.65976455248006</v>
      </c>
      <c r="W56">
        <f t="shared" si="278"/>
        <v>569.83741790443241</v>
      </c>
      <c r="X56">
        <f t="shared" si="278"/>
        <v>666.44465113128967</v>
      </c>
      <c r="Y56">
        <f t="shared" si="278"/>
        <v>780.10719387158281</v>
      </c>
      <c r="Z56">
        <f t="shared" si="278"/>
        <v>902.23238803611298</v>
      </c>
      <c r="AA56">
        <f t="shared" si="278"/>
        <v>1031.7522325422126</v>
      </c>
      <c r="AB56" s="43">
        <f t="shared" si="278"/>
        <v>1181.1106939670435</v>
      </c>
      <c r="AC56" s="44">
        <f t="shared" si="278"/>
        <v>1345.5589544899326</v>
      </c>
      <c r="AD56" s="44">
        <f t="shared" si="278"/>
        <v>1510.849129592563</v>
      </c>
      <c r="AE56" s="44">
        <f t="shared" si="278"/>
        <v>1675.9043092212294</v>
      </c>
      <c r="AF56" s="45">
        <f t="shared" si="278"/>
        <v>1842.9868586538109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2.7787027350351625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20.229401567823118</v>
      </c>
      <c r="N62">
        <f t="shared" si="279"/>
        <v>25.231142390375453</v>
      </c>
      <c r="O62">
        <f t="shared" si="279"/>
        <v>31.050484610825436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53.743911034486956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96.024281957936921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148.62023116131036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218.12986605830201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-10541.457103893328</v>
      </c>
    </row>
    <row r="63" spans="1:60" ht="15.75" thickBot="1" x14ac:dyDescent="0.3">
      <c r="A63" s="13" t="s">
        <v>68</v>
      </c>
      <c r="B63" s="65">
        <f>AN63</f>
        <v>4222.0899794232128</v>
      </c>
      <c r="C63" s="74">
        <f>AN63/$AN$4</f>
        <v>0.12614214012868857</v>
      </c>
      <c r="D63" s="4" t="s">
        <v>8</v>
      </c>
      <c r="F63" s="12">
        <f>$E$3+($C62)*(EXP(-EXP($A62-$B62*F61)))</f>
        <v>6.2067834900590402</v>
      </c>
      <c r="G63" s="12">
        <f t="shared" ref="G63:AF63" si="308">$E$3+($C62)*(EXP(-EXP($A62-$B62*G61)))</f>
        <v>8.9854862250942027</v>
      </c>
      <c r="H63" s="12">
        <f t="shared" si="308"/>
        <v>12.875406072179501</v>
      </c>
      <c r="I63" s="12">
        <f t="shared" si="308"/>
        <v>18.217918613375701</v>
      </c>
      <c r="J63" s="12">
        <f t="shared" si="308"/>
        <v>25.423439138603054</v>
      </c>
      <c r="K63" s="12">
        <f t="shared" si="308"/>
        <v>34.975313184675016</v>
      </c>
      <c r="L63" s="12">
        <f t="shared" si="308"/>
        <v>47.431486671740267</v>
      </c>
      <c r="M63" s="12">
        <f t="shared" si="308"/>
        <v>63.423561072693474</v>
      </c>
      <c r="N63" s="12">
        <f t="shared" si="308"/>
        <v>83.652962640516591</v>
      </c>
      <c r="O63" s="12">
        <f t="shared" si="308"/>
        <v>108.88410503089204</v>
      </c>
      <c r="P63" s="12">
        <f t="shared" si="308"/>
        <v>139.93458964171748</v>
      </c>
      <c r="Q63" s="12">
        <f t="shared" si="308"/>
        <v>177.66265440970989</v>
      </c>
      <c r="R63" s="12">
        <f t="shared" si="308"/>
        <v>222.95223668295395</v>
      </c>
      <c r="S63" s="12">
        <f t="shared" si="308"/>
        <v>276.69614771744091</v>
      </c>
      <c r="T63" s="12">
        <f t="shared" si="308"/>
        <v>339.77795648499603</v>
      </c>
      <c r="U63" s="12">
        <f t="shared" si="308"/>
        <v>413.05324318031171</v>
      </c>
      <c r="V63" s="12">
        <f t="shared" si="308"/>
        <v>497.33090583458721</v>
      </c>
      <c r="W63" s="12">
        <f t="shared" si="308"/>
        <v>593.35518779252413</v>
      </c>
      <c r="X63" s="12">
        <f t="shared" si="308"/>
        <v>701.78904329436341</v>
      </c>
      <c r="Y63" s="12">
        <f t="shared" si="308"/>
        <v>823.19937896975398</v>
      </c>
      <c r="Z63" s="12">
        <f t="shared" si="308"/>
        <v>958.04460802012045</v>
      </c>
      <c r="AA63" s="12">
        <f t="shared" si="308"/>
        <v>1106.6648391814308</v>
      </c>
      <c r="AB63" s="52">
        <f t="shared" si="308"/>
        <v>1269.2749020823353</v>
      </c>
      <c r="AC63" s="53">
        <f t="shared" si="308"/>
        <v>1445.9602915573078</v>
      </c>
      <c r="AD63" s="53">
        <f t="shared" si="308"/>
        <v>1636.6760019875173</v>
      </c>
      <c r="AE63" s="53">
        <f t="shared" si="308"/>
        <v>1841.2481236456388</v>
      </c>
      <c r="AF63" s="54">
        <f t="shared" si="308"/>
        <v>2059.3779897039408</v>
      </c>
      <c r="AG63" s="54">
        <f t="shared" ref="AG63:BH63" si="309">$E$3+($C62)*(EXP(-EXP($A62-$B62*AG61)))</f>
        <v>2290.6485970049102</v>
      </c>
      <c r="AH63" s="54">
        <f t="shared" si="309"/>
        <v>2534.5329765755428</v>
      </c>
      <c r="AI63" s="54">
        <f t="shared" si="309"/>
        <v>2790.40416077174</v>
      </c>
      <c r="AJ63" s="54">
        <f t="shared" si="309"/>
        <v>3057.5463815732655</v>
      </c>
      <c r="AK63" s="54">
        <f t="shared" si="309"/>
        <v>3335.1671369805777</v>
      </c>
      <c r="AL63" s="54">
        <f t="shared" si="309"/>
        <v>3622.4097773562617</v>
      </c>
      <c r="AM63" s="54">
        <f t="shared" si="309"/>
        <v>3918.3662883728443</v>
      </c>
      <c r="AN63" s="76">
        <f t="shared" si="309"/>
        <v>4222.0899794232128</v>
      </c>
      <c r="AO63" s="54">
        <f t="shared" si="309"/>
        <v>4532.6078234869619</v>
      </c>
      <c r="AP63" s="54">
        <f t="shared" si="309"/>
        <v>4848.9322343145568</v>
      </c>
      <c r="AQ63" s="54">
        <f t="shared" si="309"/>
        <v>5170.072107468618</v>
      </c>
      <c r="AR63" s="54">
        <f t="shared" si="309"/>
        <v>5495.0429916485773</v>
      </c>
      <c r="AS63" s="54">
        <f t="shared" si="309"/>
        <v>5822.8762945560275</v>
      </c>
      <c r="AT63" s="54">
        <f t="shared" si="309"/>
        <v>6152.6274623908366</v>
      </c>
      <c r="AU63" s="54">
        <f t="shared" si="309"/>
        <v>6483.3831032587204</v>
      </c>
      <c r="AV63" s="54">
        <f t="shared" si="309"/>
        <v>6814.2670519393978</v>
      </c>
      <c r="AW63" s="54">
        <f t="shared" si="309"/>
        <v>7144.4453964552395</v>
      </c>
      <c r="AX63" s="76">
        <f t="shared" si="309"/>
        <v>7473.130505720992</v>
      </c>
      <c r="AY63" s="54">
        <f t="shared" si="309"/>
        <v>7799.5841124154986</v>
      </c>
      <c r="AZ63" s="54">
        <f t="shared" si="309"/>
        <v>8123.119516371723</v>
      </c>
      <c r="BA63" s="54">
        <f t="shared" si="309"/>
        <v>8443.1029815779457</v>
      </c>
      <c r="BB63" s="54">
        <f t="shared" si="309"/>
        <v>8758.9544047094314</v>
      </c>
      <c r="BC63" s="54">
        <f t="shared" si="309"/>
        <v>9070.1473353739475</v>
      </c>
      <c r="BD63" s="54">
        <f t="shared" si="309"/>
        <v>9376.20842836273</v>
      </c>
      <c r="BE63" s="54">
        <f t="shared" si="309"/>
        <v>9676.7164065428697</v>
      </c>
      <c r="BF63" s="54">
        <f t="shared" si="309"/>
        <v>9971.3006099738031</v>
      </c>
      <c r="BG63" s="54">
        <f t="shared" si="309"/>
        <v>10259.639202713211</v>
      </c>
      <c r="BH63" s="76">
        <f t="shared" si="309"/>
        <v>10541.457103893328</v>
      </c>
    </row>
    <row r="64" spans="1:60" ht="15.75" thickBot="1" x14ac:dyDescent="0.3">
      <c r="A64" s="13" t="s">
        <v>69</v>
      </c>
      <c r="B64" s="17">
        <f>AX63</f>
        <v>7473.130505720992</v>
      </c>
      <c r="C64" s="73">
        <f>AX63/$AX$4</f>
        <v>0.18959409535750085</v>
      </c>
      <c r="D64" s="4" t="s">
        <v>9</v>
      </c>
      <c r="E64" s="5">
        <f>SUM(F64:AF64)</f>
        <v>15668518.483998081</v>
      </c>
      <c r="F64" s="3">
        <f>(F63-F$3)^2</f>
        <v>32.097236144524942</v>
      </c>
      <c r="G64" s="3">
        <f t="shared" ref="G64:AF64" si="310">(G63-G$3)^2</f>
        <v>71.449667195639833</v>
      </c>
      <c r="H64" s="3">
        <f t="shared" si="310"/>
        <v>152.54094468869593</v>
      </c>
      <c r="I64" s="3">
        <f t="shared" si="310"/>
        <v>313.27500982838632</v>
      </c>
      <c r="J64" s="3">
        <f t="shared" si="310"/>
        <v>620.25536319734329</v>
      </c>
      <c r="K64" s="3">
        <f t="shared" si="310"/>
        <v>1183.4261954134195</v>
      </c>
      <c r="L64" s="3">
        <f t="shared" si="310"/>
        <v>2193.0385106907997</v>
      </c>
      <c r="M64" s="3">
        <f t="shared" si="310"/>
        <v>3945.4612549294275</v>
      </c>
      <c r="N64" s="3">
        <f t="shared" si="310"/>
        <v>6881.5038539650632</v>
      </c>
      <c r="O64" s="3">
        <f t="shared" si="310"/>
        <v>11693.222430041022</v>
      </c>
      <c r="P64" s="3">
        <f t="shared" si="310"/>
        <v>19351.635923191141</v>
      </c>
      <c r="Q64" s="3">
        <f t="shared" si="310"/>
        <v>31175.991622356894</v>
      </c>
      <c r="R64" s="3">
        <f t="shared" si="310"/>
        <v>48982.176832828773</v>
      </c>
      <c r="S64" s="3">
        <f t="shared" si="310"/>
        <v>75416.247285427526</v>
      </c>
      <c r="T64" s="3">
        <f t="shared" si="310"/>
        <v>113410.61138572841</v>
      </c>
      <c r="U64" s="3">
        <f t="shared" si="310"/>
        <v>166720.59947575053</v>
      </c>
      <c r="V64" s="3">
        <f t="shared" si="310"/>
        <v>238430.92504170359</v>
      </c>
      <c r="W64" s="3">
        <f t="shared" si="310"/>
        <v>333293.17766336183</v>
      </c>
      <c r="X64" s="3">
        <f t="shared" si="310"/>
        <v>452354.28116892051</v>
      </c>
      <c r="Y64" s="3">
        <f t="shared" si="310"/>
        <v>614300.29790278804</v>
      </c>
      <c r="Z64" s="3">
        <f t="shared" si="310"/>
        <v>814730.81830670557</v>
      </c>
      <c r="AA64" s="3">
        <f t="shared" si="310"/>
        <v>1058032.902368312</v>
      </c>
      <c r="AB64" s="46">
        <f t="shared" si="310"/>
        <v>1380547.0310953259</v>
      </c>
      <c r="AC64" s="47">
        <f t="shared" si="310"/>
        <v>1790208.0191760245</v>
      </c>
      <c r="AD64" s="47">
        <f t="shared" si="310"/>
        <v>2263925.2429428129</v>
      </c>
      <c r="AE64" s="47">
        <f t="shared" si="310"/>
        <v>2806178.7667879718</v>
      </c>
      <c r="AF64" s="48">
        <f t="shared" si="310"/>
        <v>3434373.4885527776</v>
      </c>
    </row>
    <row r="65" spans="1:60" ht="15.75" thickBot="1" x14ac:dyDescent="0.3">
      <c r="A65" s="13" t="s">
        <v>70</v>
      </c>
      <c r="B65" s="66">
        <f>BH63</f>
        <v>10541.457103893328</v>
      </c>
      <c r="C65" s="75">
        <f>BH63/$BH$4</f>
        <v>0.2323849190267884</v>
      </c>
      <c r="D65" s="4" t="s">
        <v>10</v>
      </c>
      <c r="E65" s="5">
        <f>SUM(F65:AF65)</f>
        <v>13960.049880099947</v>
      </c>
      <c r="F65">
        <f>SQRT(F64)</f>
        <v>5.665442272631938</v>
      </c>
      <c r="G65">
        <f t="shared" ref="G65:AF65" si="311">SQRT(G64)</f>
        <v>8.4527904975599526</v>
      </c>
      <c r="H65">
        <f t="shared" si="311"/>
        <v>12.350746725955315</v>
      </c>
      <c r="I65">
        <f t="shared" si="311"/>
        <v>17.699576543759072</v>
      </c>
      <c r="J65">
        <f t="shared" si="311"/>
        <v>24.904926484479798</v>
      </c>
      <c r="K65">
        <f t="shared" si="311"/>
        <v>34.400962129182076</v>
      </c>
      <c r="L65">
        <f t="shared" si="311"/>
        <v>46.829889074081734</v>
      </c>
      <c r="M65">
        <f t="shared" si="311"/>
        <v>62.812906754340126</v>
      </c>
      <c r="N65">
        <f t="shared" si="311"/>
        <v>82.954830202737824</v>
      </c>
      <c r="O65">
        <f t="shared" si="311"/>
        <v>108.13520439727768</v>
      </c>
      <c r="P65">
        <f t="shared" si="311"/>
        <v>139.11015751263866</v>
      </c>
      <c r="Q65">
        <f t="shared" si="311"/>
        <v>176.56724391108588</v>
      </c>
      <c r="R65">
        <f t="shared" si="311"/>
        <v>221.31917411925423</v>
      </c>
      <c r="S65">
        <f t="shared" si="311"/>
        <v>274.62018732319649</v>
      </c>
      <c r="T65">
        <f t="shared" si="311"/>
        <v>336.7649200640239</v>
      </c>
      <c r="U65">
        <f t="shared" si="311"/>
        <v>408.31433905234155</v>
      </c>
      <c r="V65">
        <f t="shared" si="311"/>
        <v>488.2938920790466</v>
      </c>
      <c r="W65">
        <f t="shared" si="311"/>
        <v>577.31549231192628</v>
      </c>
      <c r="X65">
        <f t="shared" si="311"/>
        <v>672.57288167820184</v>
      </c>
      <c r="Y65">
        <f t="shared" si="311"/>
        <v>783.77311634349132</v>
      </c>
      <c r="Z65">
        <f t="shared" si="311"/>
        <v>902.62440599991839</v>
      </c>
      <c r="AA65">
        <f t="shared" si="311"/>
        <v>1028.6072634238551</v>
      </c>
      <c r="AB65" s="43">
        <f t="shared" si="311"/>
        <v>1174.9668212742545</v>
      </c>
      <c r="AC65" s="44">
        <f t="shared" si="311"/>
        <v>1337.9865541835704</v>
      </c>
      <c r="AD65" s="44">
        <f t="shared" si="311"/>
        <v>1504.6345878461032</v>
      </c>
      <c r="AE65" s="44">
        <f t="shared" si="311"/>
        <v>1675.1652953628104</v>
      </c>
      <c r="AF65" s="45">
        <f t="shared" si="311"/>
        <v>1853.2062725322235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2.6995262586263653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20.302693973007763</v>
      </c>
      <c r="N72">
        <f t="shared" si="312"/>
        <v>25.342256231145129</v>
      </c>
      <c r="O72">
        <f t="shared" si="312"/>
        <v>31.195196078569253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53.924396215656003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96.02336804225007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148.39217533152623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218.83886206606712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-11506.647950651941</v>
      </c>
    </row>
    <row r="73" spans="1:60" ht="15.75" thickBot="1" x14ac:dyDescent="0.3">
      <c r="A73" s="13" t="s">
        <v>68</v>
      </c>
      <c r="B73" s="65">
        <f>AN73</f>
        <v>4263.4671117235894</v>
      </c>
      <c r="C73" s="74">
        <f>AN73/$AN$4</f>
        <v>0.12737835253680746</v>
      </c>
      <c r="D73" s="4" t="s">
        <v>8</v>
      </c>
      <c r="F73" s="12">
        <f>$E$3+(E4*$C72)*(EXP(-EXP($A72-$B72*F71)))</f>
        <v>5.8208834318765721</v>
      </c>
      <c r="G73" s="12">
        <f t="shared" ref="G73:AF73" si="341">$E$3+(F4*$C72)*(EXP(-EXP($A72-$B72*G71)))</f>
        <v>8.5204096905029374</v>
      </c>
      <c r="H73" s="12">
        <f t="shared" si="341"/>
        <v>12.333029346618469</v>
      </c>
      <c r="I73" s="12">
        <f t="shared" si="341"/>
        <v>17.606580954207363</v>
      </c>
      <c r="J73" s="12">
        <f t="shared" si="341"/>
        <v>24.758773982969466</v>
      </c>
      <c r="K73" s="12">
        <f t="shared" si="341"/>
        <v>34.280439594665971</v>
      </c>
      <c r="L73" s="12">
        <f t="shared" si="341"/>
        <v>46.736389123486212</v>
      </c>
      <c r="M73" s="12">
        <f t="shared" si="341"/>
        <v>62.763556603788459</v>
      </c>
      <c r="N73" s="12">
        <f t="shared" si="341"/>
        <v>83.066250576796222</v>
      </c>
      <c r="O73" s="12">
        <f t="shared" si="341"/>
        <v>108.40850680794135</v>
      </c>
      <c r="P73" s="12">
        <f t="shared" si="341"/>
        <v>139.6037028865106</v>
      </c>
      <c r="Q73" s="12">
        <f t="shared" si="341"/>
        <v>177.50175378438354</v>
      </c>
      <c r="R73" s="12">
        <f t="shared" si="341"/>
        <v>222.97434206038091</v>
      </c>
      <c r="S73" s="12">
        <f t="shared" si="341"/>
        <v>276.89873827603691</v>
      </c>
      <c r="T73" s="12">
        <f t="shared" si="341"/>
        <v>340.1408307486646</v>
      </c>
      <c r="U73" s="12">
        <f t="shared" si="341"/>
        <v>413.53800719151394</v>
      </c>
      <c r="V73" s="12">
        <f t="shared" si="341"/>
        <v>497.88251573305689</v>
      </c>
      <c r="W73" s="12">
        <f t="shared" si="341"/>
        <v>593.90588377530696</v>
      </c>
      <c r="X73" s="12">
        <f t="shared" si="341"/>
        <v>702.2648966984691</v>
      </c>
      <c r="Y73" s="12">
        <f t="shared" si="341"/>
        <v>823.52954227735506</v>
      </c>
      <c r="Z73" s="12">
        <f t="shared" si="341"/>
        <v>958.17321892601308</v>
      </c>
      <c r="AA73" s="12">
        <f t="shared" si="341"/>
        <v>1106.5653942575393</v>
      </c>
      <c r="AB73" s="52">
        <f t="shared" si="341"/>
        <v>1268.966791768258</v>
      </c>
      <c r="AC73" s="53">
        <f t="shared" si="341"/>
        <v>1445.5270833079289</v>
      </c>
      <c r="AD73" s="53">
        <f t="shared" si="341"/>
        <v>1636.2849775284187</v>
      </c>
      <c r="AE73" s="53">
        <f t="shared" si="341"/>
        <v>1841.1705223995959</v>
      </c>
      <c r="AF73" s="54">
        <f t="shared" si="341"/>
        <v>2060.0093844656631</v>
      </c>
      <c r="AG73" s="54">
        <f t="shared" ref="AG73" si="342">$E$3+(AF4*$C72)*(EXP(-EXP($A72-$B72*AG71)))</f>
        <v>2292.5288289223108</v>
      </c>
      <c r="AH73" s="54">
        <f t="shared" ref="AH73" si="343">$E$3+(AG4*$C72)*(EXP(-EXP($A72-$B72*AH71)))</f>
        <v>2589.8475909876174</v>
      </c>
      <c r="AI73" s="54">
        <f t="shared" ref="AI73" si="344">$E$3+(AH4*$C72)*(EXP(-EXP($A72-$B72*AI71)))</f>
        <v>2797.0719089942622</v>
      </c>
      <c r="AJ73" s="54">
        <f t="shared" ref="AJ73" si="345">$E$3+(AI4*$C72)*(EXP(-EXP($A72-$B72*AJ71)))</f>
        <v>3068.1296856081085</v>
      </c>
      <c r="AK73" s="54">
        <f t="shared" ref="AK73" si="346">$E$3+(AJ4*$C72)*(EXP(-EXP($A72-$B72*AK71)))</f>
        <v>3350.9553747110467</v>
      </c>
      <c r="AL73" s="54">
        <f t="shared" ref="AL73" si="347">$E$3+(AK4*$C72)*(EXP(-EXP($A72-$B72*AL71)))</f>
        <v>3644.9124429820981</v>
      </c>
      <c r="AM73" s="54">
        <f t="shared" ref="AM73" si="348">$E$3+(AL4*$C72)*(EXP(-EXP($A72-$B72*AM71)))</f>
        <v>3949.3208997483512</v>
      </c>
      <c r="AN73" s="76">
        <f t="shared" ref="AN73" si="349">$E$3+(AM4*$C72)*(EXP(-EXP($A72-$B72*AN71)))</f>
        <v>4263.4671117235894</v>
      </c>
      <c r="AO73" s="54">
        <f t="shared" ref="AO73" si="350">$E$3+(AN4*$C72)*(EXP(-EXP($A72-$B72*AO71)))</f>
        <v>4586.6132403800839</v>
      </c>
      <c r="AP73" s="54">
        <f t="shared" ref="AP73" si="351">$E$3+(AO4*$C72)*(EXP(-EXP($A72-$B72*AP71)))</f>
        <v>4918.0061618471464</v>
      </c>
      <c r="AQ73" s="54">
        <f t="shared" ref="AQ73" si="352">$E$3+(AP4*$C72)*(EXP(-EXP($A72-$B72*AQ71)))</f>
        <v>5256.8857612841148</v>
      </c>
      <c r="AR73" s="54">
        <f t="shared" ref="AR73" si="353">$E$3+(AQ4*$C72)*(EXP(-EXP($A72-$B72*AR71)))</f>
        <v>5602.4925236896206</v>
      </c>
      <c r="AS73" s="54">
        <f t="shared" ref="AS73" si="354">$E$3+(AR4*$C72)*(EXP(-EXP($A72-$B72*AS71)))</f>
        <v>5954.0743704240213</v>
      </c>
      <c r="AT73" s="54">
        <f t="shared" ref="AT73" si="355">$E$3+(AS4*$C72)*(EXP(-EXP($A72-$B72*AT71)))</f>
        <v>6310.8927149223564</v>
      </c>
      <c r="AU73" s="54">
        <f t="shared" ref="AU73" si="356">$E$3+(AT4*$C72)*(EXP(-EXP($A72-$B72*AU71)))</f>
        <v>6672.2277319510222</v>
      </c>
      <c r="AV73" s="54">
        <f t="shared" ref="AV73" si="357">$E$3+(AU4*$C72)*(EXP(-EXP($A72-$B72*AV71)))</f>
        <v>7037.3828522766134</v>
      </c>
      <c r="AW73" s="54">
        <f t="shared" ref="AW73" si="358">$E$3+(AV4*$C72)*(EXP(-EXP($A72-$B72*AW71)))</f>
        <v>7405.6885088580366</v>
      </c>
      <c r="AX73" s="76">
        <f t="shared" ref="AX73" si="359">$E$3+(AW4*$C72)*(EXP(-EXP($A72-$B72*AX71)))</f>
        <v>7776.505171838895</v>
      </c>
      <c r="AY73" s="54">
        <f t="shared" ref="AY73" si="360">$E$3+(AX4*$C72)*(EXP(-EXP($A72-$B72*AY71)))</f>
        <v>8149.2257179618491</v>
      </c>
      <c r="AZ73" s="54">
        <f t="shared" ref="AZ73" si="361">$E$3+(AY4*$C72)*(EXP(-EXP($A72-$B72*AZ71)))</f>
        <v>8523.277185852181</v>
      </c>
      <c r="BA73" s="54">
        <f t="shared" ref="BA73" si="362">$E$3+(AZ4*$C72)*(EXP(-EXP($A72-$B72*BA71)))</f>
        <v>8898.1219722446403</v>
      </c>
      <c r="BB73" s="54">
        <f t="shared" ref="BB73" si="363">$E$3+(BA4*$C72)*(EXP(-EXP($A72-$B72*BB71)))</f>
        <v>9273.2585259807274</v>
      </c>
      <c r="BC73" s="54">
        <f t="shared" ref="BC73" si="364">$E$3+(BB4*$C72)*(EXP(-EXP($A72-$B72*BC71)))</f>
        <v>9648.2215967977663</v>
      </c>
      <c r="BD73" s="54">
        <f t="shared" ref="BD73" si="365">$E$3+(BC4*$C72)*(EXP(-EXP($A72-$B72*BD71)))</f>
        <v>10022.582094863636</v>
      </c>
      <c r="BE73" s="54">
        <f t="shared" ref="BE73" si="366">$E$3+(BD4*$C72)*(EXP(-EXP($A72-$B72*BE71)))</f>
        <v>10395.946614951879</v>
      </c>
      <c r="BF73" s="54">
        <f t="shared" ref="BF73" si="367">$E$3+(BE4*$C72)*(EXP(-EXP($A72-$B72*BF71)))</f>
        <v>10767.956676348549</v>
      </c>
      <c r="BG73" s="54">
        <f t="shared" ref="BG73" si="368">$E$3+(BF4*$C72)*(EXP(-EXP($A72-$B72*BG71)))</f>
        <v>11138.287726241246</v>
      </c>
      <c r="BH73" s="76">
        <f t="shared" ref="BH73" si="369">$E$3+(BG4*$C72)*(EXP(-EXP($A72-$B72*BH71)))</f>
        <v>11506.647950651941</v>
      </c>
    </row>
    <row r="74" spans="1:60" ht="15.75" thickBot="1" x14ac:dyDescent="0.3">
      <c r="A74" s="13" t="s">
        <v>69</v>
      </c>
      <c r="B74" s="17">
        <f>AX73</f>
        <v>7776.505171838895</v>
      </c>
      <c r="C74" s="73">
        <f>AX73/$AX$4</f>
        <v>0.19729074207509467</v>
      </c>
      <c r="D74" s="4" t="s">
        <v>9</v>
      </c>
      <c r="E74" s="5">
        <f>SUM(F74:AF74)</f>
        <v>15670040.344519019</v>
      </c>
      <c r="F74" s="3">
        <f>(F73-F$3)^2</f>
        <v>27.873565994154013</v>
      </c>
      <c r="G74" s="3">
        <f t="shared" ref="G74:AF74" si="370">(G73-G$3)^2</f>
        <v>63.803574354204947</v>
      </c>
      <c r="H74" s="3">
        <f t="shared" si="370"/>
        <v>139.43760206621167</v>
      </c>
      <c r="I74" s="3">
        <f t="shared" si="370"/>
        <v>292.00790817683878</v>
      </c>
      <c r="J74" s="3">
        <f t="shared" si="370"/>
        <v>587.59026929075696</v>
      </c>
      <c r="K74" s="3">
        <f t="shared" si="370"/>
        <v>1136.1004046105716</v>
      </c>
      <c r="L74" s="3">
        <f t="shared" si="370"/>
        <v>2128.4189891315814</v>
      </c>
      <c r="M74" s="3">
        <f t="shared" si="370"/>
        <v>3862.9832625028453</v>
      </c>
      <c r="N74" s="3">
        <f t="shared" si="370"/>
        <v>6784.5068857631359</v>
      </c>
      <c r="O74" s="3">
        <f t="shared" si="370"/>
        <v>11590.590801611184</v>
      </c>
      <c r="P74" s="3">
        <f t="shared" si="370"/>
        <v>19259.685991964561</v>
      </c>
      <c r="Q74" s="3">
        <f t="shared" si="370"/>
        <v>31119.197951453236</v>
      </c>
      <c r="R74" s="3">
        <f t="shared" si="370"/>
        <v>48991.962009227937</v>
      </c>
      <c r="S74" s="3">
        <f t="shared" si="370"/>
        <v>75527.559242665055</v>
      </c>
      <c r="T74" s="3">
        <f t="shared" si="370"/>
        <v>113655.14970825492</v>
      </c>
      <c r="U74" s="3">
        <f t="shared" si="370"/>
        <v>167116.7066655579</v>
      </c>
      <c r="V74" s="3">
        <f t="shared" si="370"/>
        <v>238969.92480364986</v>
      </c>
      <c r="W74" s="3">
        <f t="shared" si="370"/>
        <v>333929.33157425618</v>
      </c>
      <c r="X74" s="3">
        <f t="shared" si="370"/>
        <v>452994.59979589417</v>
      </c>
      <c r="Y74" s="3">
        <f t="shared" si="370"/>
        <v>614817.95315959922</v>
      </c>
      <c r="Z74" s="3">
        <f t="shared" si="370"/>
        <v>814963.00953254348</v>
      </c>
      <c r="AA74" s="3">
        <f t="shared" si="370"/>
        <v>1057828.3327155542</v>
      </c>
      <c r="AB74" s="46">
        <f t="shared" si="370"/>
        <v>1379823.0872346249</v>
      </c>
      <c r="AC74" s="47">
        <f t="shared" si="370"/>
        <v>1789048.9532197514</v>
      </c>
      <c r="AD74" s="47">
        <f t="shared" si="370"/>
        <v>2262748.6979912333</v>
      </c>
      <c r="AE74" s="47">
        <f t="shared" si="370"/>
        <v>2805918.7829814297</v>
      </c>
      <c r="AF74" s="48">
        <f t="shared" si="370"/>
        <v>3436714.0966778584</v>
      </c>
    </row>
    <row r="75" spans="1:60" ht="15.75" thickBot="1" x14ac:dyDescent="0.3">
      <c r="A75" s="13" t="s">
        <v>70</v>
      </c>
      <c r="B75" s="66">
        <f>BH73</f>
        <v>11506.647950651941</v>
      </c>
      <c r="C75" s="75">
        <f>BH73/$BH$4</f>
        <v>0.25366241364245756</v>
      </c>
      <c r="D75" s="4" t="s">
        <v>10</v>
      </c>
      <c r="E75" s="5">
        <f>SUM(F75:AF75)</f>
        <v>13956.20772397142</v>
      </c>
      <c r="F75">
        <f>SQRT(F74)</f>
        <v>5.2795422144494699</v>
      </c>
      <c r="G75">
        <f t="shared" ref="G75:AF75" si="371">SQRT(G74)</f>
        <v>7.9877139629686882</v>
      </c>
      <c r="H75">
        <f t="shared" si="371"/>
        <v>11.808370000394282</v>
      </c>
      <c r="I75">
        <f t="shared" si="371"/>
        <v>17.088238884590734</v>
      </c>
      <c r="J75">
        <f t="shared" si="371"/>
        <v>24.240261328846209</v>
      </c>
      <c r="K75">
        <f t="shared" si="371"/>
        <v>33.706088539173031</v>
      </c>
      <c r="L75">
        <f t="shared" si="371"/>
        <v>46.13479152582768</v>
      </c>
      <c r="M75">
        <f t="shared" si="371"/>
        <v>62.152902285435111</v>
      </c>
      <c r="N75">
        <f t="shared" si="371"/>
        <v>82.368118139017454</v>
      </c>
      <c r="O75">
        <f t="shared" si="371"/>
        <v>107.65960617432698</v>
      </c>
      <c r="P75">
        <f t="shared" si="371"/>
        <v>138.77927075743179</v>
      </c>
      <c r="Q75">
        <f t="shared" si="371"/>
        <v>176.40634328575953</v>
      </c>
      <c r="R75">
        <f t="shared" si="371"/>
        <v>221.34127949668118</v>
      </c>
      <c r="S75">
        <f t="shared" si="371"/>
        <v>274.82277788179249</v>
      </c>
      <c r="T75">
        <f t="shared" si="371"/>
        <v>337.12779432769247</v>
      </c>
      <c r="U75">
        <f t="shared" si="371"/>
        <v>408.79910306354378</v>
      </c>
      <c r="V75">
        <f t="shared" si="371"/>
        <v>488.84550197751628</v>
      </c>
      <c r="W75">
        <f t="shared" si="371"/>
        <v>577.8661882947091</v>
      </c>
      <c r="X75">
        <f t="shared" si="371"/>
        <v>673.04873508230753</v>
      </c>
      <c r="Y75">
        <f t="shared" si="371"/>
        <v>784.10327965109241</v>
      </c>
      <c r="Z75">
        <f t="shared" si="371"/>
        <v>902.75301690581102</v>
      </c>
      <c r="AA75">
        <f t="shared" si="371"/>
        <v>1028.5078184999636</v>
      </c>
      <c r="AB75" s="43">
        <f t="shared" si="371"/>
        <v>1174.6587109601771</v>
      </c>
      <c r="AC75" s="44">
        <f t="shared" si="371"/>
        <v>1337.5533459341916</v>
      </c>
      <c r="AD75" s="44">
        <f t="shared" si="371"/>
        <v>1504.2435633870045</v>
      </c>
      <c r="AE75" s="44">
        <f t="shared" si="371"/>
        <v>1675.0876941167676</v>
      </c>
      <c r="AF75" s="45">
        <f t="shared" si="371"/>
        <v>1853.8376672939457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2.6700202178170933</v>
      </c>
      <c r="G82">
        <f t="shared" ref="G82:AF82" si="372">H83-G83</f>
        <v>3.7795780060978075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20.267410626925255</v>
      </c>
      <c r="N82">
        <f t="shared" si="372"/>
        <v>25.313394493221864</v>
      </c>
      <c r="O82">
        <f t="shared" si="372"/>
        <v>31.176192851238667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53.960164092094885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96.170603251975137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148.50513849057506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217.96448125561847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-10995.258661286425</v>
      </c>
    </row>
    <row r="83" spans="1:60" ht="15.75" thickBot="1" x14ac:dyDescent="0.3">
      <c r="A83" s="13" t="s">
        <v>68</v>
      </c>
      <c r="B83" s="65">
        <f>AN83</f>
        <v>4231.4486007123041</v>
      </c>
      <c r="C83" s="74">
        <f>AN83/$AN$4</f>
        <v>0.12642174490353073</v>
      </c>
      <c r="D83" s="4" t="s">
        <v>8</v>
      </c>
      <c r="F83" s="12">
        <f>$E$3+($C82/($C82+E5))*E4*(EXP(-EXP($A82-$B82*F81)))</f>
        <v>5.7040636045210817</v>
      </c>
      <c r="G83" s="12">
        <f>$E$3+($C82/($C82+F5))*F4*(EXP(-EXP($A82-$B82*G81)))</f>
        <v>8.3740838223381751</v>
      </c>
      <c r="H83" s="12">
        <f>$E$3+($C82/($C82+G5))*G4*(EXP(-EXP($A82-$B82*H81)))</f>
        <v>12.153661828435983</v>
      </c>
      <c r="I83" s="12">
        <f t="shared" ref="I83:AF83" si="401">$E$3+($C82/($C82+H5))*H4*(EXP(-EXP($A82-$B82*I81)))</f>
        <v>17.391083635939541</v>
      </c>
      <c r="J83" s="12">
        <f t="shared" si="401"/>
        <v>24.504719131126027</v>
      </c>
      <c r="K83" s="12">
        <f t="shared" si="401"/>
        <v>33.986319613094224</v>
      </c>
      <c r="L83" s="12">
        <f t="shared" si="401"/>
        <v>46.401947967464508</v>
      </c>
      <c r="M83" s="12">
        <f t="shared" si="401"/>
        <v>62.390213775008093</v>
      </c>
      <c r="N83" s="12">
        <f t="shared" si="401"/>
        <v>82.657624401933347</v>
      </c>
      <c r="O83" s="12">
        <f t="shared" si="401"/>
        <v>107.97101889515521</v>
      </c>
      <c r="P83" s="12">
        <f t="shared" si="401"/>
        <v>139.14721174639388</v>
      </c>
      <c r="Q83" s="12">
        <f t="shared" si="401"/>
        <v>177.04012605067575</v>
      </c>
      <c r="R83" s="12">
        <f t="shared" si="401"/>
        <v>222.52582950241623</v>
      </c>
      <c r="S83" s="12">
        <f t="shared" si="401"/>
        <v>276.48599359451111</v>
      </c>
      <c r="T83" s="12">
        <f t="shared" si="401"/>
        <v>339.79037065704659</v>
      </c>
      <c r="U83" s="12">
        <f t="shared" si="401"/>
        <v>413.27892226917521</v>
      </c>
      <c r="V83" s="12">
        <f t="shared" si="401"/>
        <v>497.74423615636778</v>
      </c>
      <c r="W83" s="12">
        <f t="shared" si="401"/>
        <v>593.91483940834291</v>
      </c>
      <c r="X83" s="12">
        <f t="shared" si="401"/>
        <v>702.43995807920987</v>
      </c>
      <c r="Y83" s="12">
        <f t="shared" si="401"/>
        <v>823.87619264061084</v>
      </c>
      <c r="Z83" s="12">
        <f t="shared" si="401"/>
        <v>958.67648177578599</v>
      </c>
      <c r="AA83" s="12">
        <f t="shared" si="401"/>
        <v>1107.1816202663611</v>
      </c>
      <c r="AB83" s="52">
        <f t="shared" si="401"/>
        <v>1269.6144866347722</v>
      </c>
      <c r="AC83" s="53">
        <f t="shared" si="401"/>
        <v>1446.0770285640458</v>
      </c>
      <c r="AD83" s="53">
        <f t="shared" si="401"/>
        <v>1636.5499538676377</v>
      </c>
      <c r="AE83" s="53">
        <f t="shared" si="401"/>
        <v>1840.8949858489186</v>
      </c>
      <c r="AF83" s="54">
        <f t="shared" si="401"/>
        <v>2058.8594671045371</v>
      </c>
      <c r="AG83" s="54">
        <f t="shared" ref="AG83" si="402">$E$3+($C82/($C82+AF5))*AF4*(EXP(-EXP($A82-$B82*AG81)))</f>
        <v>2290.0830369313453</v>
      </c>
      <c r="AH83" s="54">
        <f t="shared" ref="AH83" si="403">$E$3+($C82/($C82+AG5))*AG4*(EXP(-EXP($A82-$B82*AH81)))</f>
        <v>2585.5021559663437</v>
      </c>
      <c r="AI83" s="54">
        <f t="shared" ref="AI83" si="404">$E$3+($C82/($C82+AH5))*AH4*(EXP(-EXP($A82-$B82*AI81)))</f>
        <v>2790.3794997979935</v>
      </c>
      <c r="AJ83" s="54">
        <f t="shared" ref="AJ83" si="405">$E$3+($C82/($C82+AI5))*AI4*(EXP(-EXP($A82-$B82*AJ81)))</f>
        <v>3058.2757739940107</v>
      </c>
      <c r="AK83" s="54">
        <f t="shared" ref="AK83" si="406">$E$3+($C82/($C82+AJ5))*AJ4*(EXP(-EXP($A82-$B82*AK81)))</f>
        <v>3337.1004243129937</v>
      </c>
      <c r="AL83" s="54">
        <f t="shared" ref="AL83" si="407">$E$3+($C82/($C82+AK5))*AK4*(EXP(-EXP($A82-$B82*AL81)))</f>
        <v>3626.1040840817554</v>
      </c>
      <c r="AM83" s="54">
        <f t="shared" ref="AM83" si="408">$E$3+($C82/($C82+AL5))*AL4*(EXP(-EXP($A82-$B82*AM81)))</f>
        <v>3924.4945436822318</v>
      </c>
      <c r="AN83" s="76">
        <f t="shared" ref="AN83" si="409">$E$3+($C82/($C82+AM5))*AM4*(EXP(-EXP($A82-$B82*AN81)))</f>
        <v>4231.4486007123041</v>
      </c>
      <c r="AO83" s="54">
        <f t="shared" ref="AO83" si="410">$E$3+($C82/($C82+AN5))*AN4*(EXP(-EXP($A82-$B82*AO81)))</f>
        <v>4546.1234609149469</v>
      </c>
      <c r="AP83" s="54">
        <f t="shared" ref="AP83" si="411">$E$3+($C82/($C82+AO5))*AO4*(EXP(-EXP($A82-$B82*AP81)))</f>
        <v>4867.6674911425507</v>
      </c>
      <c r="AQ83" s="54">
        <f t="shared" ref="AQ83" si="412">$E$3+($C82/($C82+AP5))*AP4*(EXP(-EXP($A82-$B82*AQ81)))</f>
        <v>5195.2301669440894</v>
      </c>
      <c r="AR83" s="54">
        <f t="shared" ref="AR83" si="413">$E$3+($C82/($C82+AQ5))*AQ4*(EXP(-EXP($A82-$B82*AR81)))</f>
        <v>5527.9710979065549</v>
      </c>
      <c r="AS83" s="54">
        <f t="shared" ref="AS83" si="414">$E$3+($C82/($C82+AR5))*AR4*(EXP(-EXP($A82-$B82*AS81)))</f>
        <v>5865.068052280114</v>
      </c>
      <c r="AT83" s="54">
        <f t="shared" ref="AT83" si="415">$E$3+($C82/($C82+AS5))*AS4*(EXP(-EXP($A82-$B82*AT81)))</f>
        <v>6205.7239376215857</v>
      </c>
      <c r="AU83" s="54">
        <f t="shared" ref="AU83" si="416">$E$3+($C82/($C82+AT5))*AT4*(EXP(-EXP($A82-$B82*AU81)))</f>
        <v>6549.1727254659882</v>
      </c>
      <c r="AV83" s="54">
        <f t="shared" ref="AV83" si="417">$E$3+($C82/($C82+AU5))*AU4*(EXP(-EXP($A82-$B82*AV81)))</f>
        <v>6894.6843349372257</v>
      </c>
      <c r="AW83" s="54">
        <f t="shared" ref="AW83" si="418">$E$3+($C82/($C82+AV5))*AV4*(EXP(-EXP($A82-$B82*AW81)))</f>
        <v>7241.5685125397076</v>
      </c>
      <c r="AX83" s="76">
        <f t="shared" ref="AX83" si="419">$E$3+($C82/($C82+AW5))*AW4*(EXP(-EXP($A82-$B82*AX81)))</f>
        <v>7589.177763160601</v>
      </c>
      <c r="AY83" s="54">
        <f t="shared" ref="AY83" si="420">$E$3+($C82/($C82+AX5))*AX4*(EXP(-EXP($A82-$B82*AY81)))</f>
        <v>7936.9094007493059</v>
      </c>
      <c r="AZ83" s="54">
        <f t="shared" ref="AZ83" si="421">$E$3+($C82/($C82+AY5))*AY4*(EXP(-EXP($A82-$B82*AZ81)))</f>
        <v>8284.2067965526694</v>
      </c>
      <c r="BA83" s="54">
        <f t="shared" ref="BA83" si="422">$E$3+($C82/($C82+AZ5))*AZ4*(EXP(-EXP($A82-$B82*BA81)))</f>
        <v>8630.5599085853937</v>
      </c>
      <c r="BB83" s="54">
        <f t="shared" ref="BB83" si="423">$E$3+($C82/($C82+BA5))*BA4*(EXP(-EXP($A82-$B82*BB81)))</f>
        <v>8975.5051786724598</v>
      </c>
      <c r="BC83" s="54">
        <f t="shared" ref="BC83" si="424">$E$3+($C82/($C82+BB5))*BB4*(EXP(-EXP($A82-$B82*BC81)))</f>
        <v>9318.624883405053</v>
      </c>
      <c r="BD83" s="54">
        <f t="shared" ref="BD83" si="425">$E$3+($C82/($C82+BC5))*BC4*(EXP(-EXP($A82-$B82*BD81)))</f>
        <v>9659.5460231918369</v>
      </c>
      <c r="BE83" s="54">
        <f t="shared" ref="BE83" si="426">$E$3+($C82/($C82+BD5))*BD4*(EXP(-EXP($A82-$B82*BE81)))</f>
        <v>9997.938829728666</v>
      </c>
      <c r="BF83" s="54">
        <f t="shared" ref="BF83" si="427">$E$3+($C82/($C82+BE5))*BE4*(EXP(-EXP($A82-$B82*BF81)))</f>
        <v>10333.514967086941</v>
      </c>
      <c r="BG83" s="54">
        <f t="shared" ref="BG83" si="428">$E$3+($C82/($C82+BF5))*BF4*(EXP(-EXP($A82-$B82*BG81)))</f>
        <v>10666.025495613587</v>
      </c>
      <c r="BH83" s="76">
        <f t="shared" ref="BH83" si="429">$E$3+($C82/($C82+BG5))*BG4*(EXP(-EXP($A82-$B82*BH81)))</f>
        <v>10995.258661286425</v>
      </c>
    </row>
    <row r="84" spans="1:60" ht="15.75" thickBot="1" x14ac:dyDescent="0.3">
      <c r="A84" s="13" t="s">
        <v>69</v>
      </c>
      <c r="B84" s="17">
        <f>AX83</f>
        <v>7589.177763160601</v>
      </c>
      <c r="C84" s="73">
        <f>AX83/$AX$4</f>
        <v>0.19253822630451675</v>
      </c>
      <c r="D84" s="4" t="s">
        <v>9</v>
      </c>
      <c r="E84" s="5">
        <f>SUM(F84:AF84)</f>
        <v>15670030.006712092</v>
      </c>
      <c r="F84" s="3">
        <f>(F83-F$3)^2</f>
        <v>26.653702446201358</v>
      </c>
      <c r="G84" s="3">
        <f t="shared" ref="G84:AF84" si="430">(G83-G$3)^2</f>
        <v>61.487367253332742</v>
      </c>
      <c r="H84" s="3">
        <f t="shared" si="430"/>
        <v>135.23369873128811</v>
      </c>
      <c r="I84" s="3">
        <f t="shared" si="430"/>
        <v>284.68940796392093</v>
      </c>
      <c r="J84" s="3">
        <f t="shared" si="430"/>
        <v>575.33810115740971</v>
      </c>
      <c r="K84" s="3">
        <f t="shared" si="430"/>
        <v>1116.3596428941369</v>
      </c>
      <c r="L84" s="3">
        <f t="shared" si="430"/>
        <v>2097.6720939969864</v>
      </c>
      <c r="M84" s="3">
        <f t="shared" si="430"/>
        <v>3816.7139666583389</v>
      </c>
      <c r="N84" s="3">
        <f t="shared" si="430"/>
        <v>6717.3583230223194</v>
      </c>
      <c r="O84" s="3">
        <f t="shared" si="430"/>
        <v>11496.582644491849</v>
      </c>
      <c r="P84" s="3">
        <f t="shared" si="430"/>
        <v>19133.191361060311</v>
      </c>
      <c r="Q84" s="3">
        <f t="shared" si="430"/>
        <v>30956.542930692402</v>
      </c>
      <c r="R84" s="3">
        <f t="shared" si="430"/>
        <v>48793.614485842125</v>
      </c>
      <c r="S84" s="3">
        <f t="shared" si="430"/>
        <v>75300.866320971472</v>
      </c>
      <c r="T84" s="3">
        <f t="shared" si="430"/>
        <v>113418.97285515661</v>
      </c>
      <c r="U84" s="3">
        <f t="shared" si="430"/>
        <v>166904.94642281617</v>
      </c>
      <c r="V84" s="3">
        <f t="shared" si="430"/>
        <v>238834.74922673154</v>
      </c>
      <c r="W84" s="3">
        <f t="shared" si="430"/>
        <v>333939.68196951208</v>
      </c>
      <c r="X84" s="3">
        <f t="shared" si="430"/>
        <v>453230.28012411989</v>
      </c>
      <c r="Y84" s="3">
        <f t="shared" si="430"/>
        <v>615361.69269951573</v>
      </c>
      <c r="Z84" s="3">
        <f t="shared" si="430"/>
        <v>815871.90691789775</v>
      </c>
      <c r="AA84" s="3">
        <f t="shared" si="430"/>
        <v>1059096.2989861204</v>
      </c>
      <c r="AB84" s="46">
        <f t="shared" si="430"/>
        <v>1381345.1475772555</v>
      </c>
      <c r="AC84" s="47">
        <f t="shared" si="430"/>
        <v>1790520.4178943355</v>
      </c>
      <c r="AD84" s="47">
        <f t="shared" si="430"/>
        <v>2263545.9461091333</v>
      </c>
      <c r="AE84" s="47">
        <f t="shared" si="430"/>
        <v>2804995.7631311822</v>
      </c>
      <c r="AF84" s="48">
        <f t="shared" si="430"/>
        <v>3432451.8987511345</v>
      </c>
    </row>
    <row r="85" spans="1:60" ht="15.75" thickBot="1" x14ac:dyDescent="0.3">
      <c r="A85" s="13" t="s">
        <v>70</v>
      </c>
      <c r="B85" s="66">
        <f>BH83</f>
        <v>10995.258661286425</v>
      </c>
      <c r="C85" s="75">
        <f>BH83/$BH$4</f>
        <v>0.24238890966391546</v>
      </c>
      <c r="D85" s="4" t="s">
        <v>10</v>
      </c>
      <c r="E85" s="5">
        <f>SUM(F85:AF85)</f>
        <v>13952.607758615293</v>
      </c>
      <c r="F85">
        <f>SQRT(F84)</f>
        <v>5.1627223870939796</v>
      </c>
      <c r="G85">
        <f t="shared" ref="G85:AF85" si="431">SQRT(G84)</f>
        <v>7.8413880948039258</v>
      </c>
      <c r="H85">
        <f t="shared" si="431"/>
        <v>11.629002482211796</v>
      </c>
      <c r="I85">
        <f t="shared" si="431"/>
        <v>16.872741566322912</v>
      </c>
      <c r="J85">
        <f t="shared" si="431"/>
        <v>23.986206477002771</v>
      </c>
      <c r="K85">
        <f t="shared" si="431"/>
        <v>33.411968557601284</v>
      </c>
      <c r="L85">
        <f t="shared" si="431"/>
        <v>45.800350369805976</v>
      </c>
      <c r="M85">
        <f t="shared" si="431"/>
        <v>61.779559456654745</v>
      </c>
      <c r="N85">
        <f t="shared" si="431"/>
        <v>81.95949196415458</v>
      </c>
      <c r="O85">
        <f t="shared" si="431"/>
        <v>107.22211826154084</v>
      </c>
      <c r="P85">
        <f t="shared" si="431"/>
        <v>138.32277961731506</v>
      </c>
      <c r="Q85">
        <f t="shared" si="431"/>
        <v>175.94471555205175</v>
      </c>
      <c r="R85">
        <f t="shared" si="431"/>
        <v>220.89276693871651</v>
      </c>
      <c r="S85">
        <f t="shared" si="431"/>
        <v>274.4100332002667</v>
      </c>
      <c r="T85">
        <f t="shared" si="431"/>
        <v>336.77733423607447</v>
      </c>
      <c r="U85">
        <f t="shared" si="431"/>
        <v>408.54001814120505</v>
      </c>
      <c r="V85">
        <f t="shared" si="431"/>
        <v>488.70722240082716</v>
      </c>
      <c r="W85">
        <f t="shared" si="431"/>
        <v>577.87514392774506</v>
      </c>
      <c r="X85">
        <f t="shared" si="431"/>
        <v>673.2237964630483</v>
      </c>
      <c r="Y85">
        <f t="shared" si="431"/>
        <v>784.44993001434818</v>
      </c>
      <c r="Z85">
        <f t="shared" si="431"/>
        <v>903.25627975558393</v>
      </c>
      <c r="AA85">
        <f t="shared" si="431"/>
        <v>1029.1240445087853</v>
      </c>
      <c r="AB85" s="43">
        <f t="shared" si="431"/>
        <v>1175.3064058266914</v>
      </c>
      <c r="AC85" s="44">
        <f t="shared" si="431"/>
        <v>1338.1032911903085</v>
      </c>
      <c r="AD85" s="44">
        <f t="shared" si="431"/>
        <v>1504.5085397262235</v>
      </c>
      <c r="AE85" s="44">
        <f t="shared" si="431"/>
        <v>1674.8121575660903</v>
      </c>
      <c r="AF85" s="45">
        <f t="shared" si="431"/>
        <v>1852.6877499328198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2024-02-05T08:14:11Z</dcterms:modified>
</cp:coreProperties>
</file>