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B74" i="1" l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AA55" i="1"/>
  <c r="AA56" i="1" s="1"/>
  <c r="K44" i="1"/>
  <c r="G44" i="1"/>
  <c r="F44" i="1"/>
  <c r="F45" i="1" s="1"/>
  <c r="H44" i="1"/>
  <c r="I44" i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I45" i="1"/>
  <c r="I46" i="1" s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<sst xmlns="http://schemas.openxmlformats.org/spreadsheetml/2006/main" count="307" uniqueCount="74">
  <si>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</si>
  <si>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</si>
  <si>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</si>
  <si>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</si>
  <si>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</si>
  <si>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</si>
  <si>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</si>
  <si>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</si>
  <si>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</si>
  <si>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</si>
  <si>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</si>
  <si>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</si>
  <si>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</si>
  <si>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</si>
  <si>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</si>
  <si>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</si>
  <si>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</si>
  <si>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</si>
  <si>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</si>
  <si>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</si>
  <si>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</si>
  <si>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</si>
  <si>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</si>
  <si>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</si>
  <si>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</si>
  <si>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</si>
  <si>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</si>
  <si>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</si>
  <si>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</si>
  <si>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</si>
  <si>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</si>
  <si>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</si>
  <si>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</si>
  <si>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</si>
  <si>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</si>
  <si>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</si>
  <si>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</si>
  <si>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</si>
  <si>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</si>
  <si>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</si>
  <si>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</si>
  <si>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</si>
  <si>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</si>
  <si>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</si>
  <si>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</si>
  <si>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</si>
  <si>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</si>
  <si>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</si>
  <si>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</si>
  <si>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</si>
  <si>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</si>
  <si>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</si>
  <si>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</si>
  <si>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</si>
  <si>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</si>
  <si>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</si>
  <si>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</si>
  <si>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</si>
  <si>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</si>
  <si>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</si>
  <si>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</si>
  <si>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</si>
  <si>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</si>
  <si>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</si>
  <si>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</si>
  <si>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</si>
  <si>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</si>
  <si>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</si>
  <si>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</si>
  <si>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</si>
  <si>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</si>
  <si>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</si>
  <si>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</si>
  <si>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SOLAR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</si>
</sst>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445.47996089304161</c:v>
                </c:pt>
                <c:pt idx="1">
                  <c:v>575.760244320575</c:v>
                </c:pt>
                <c:pt idx="2">
                  <c:v>705.2251576877859</c:v>
                </c:pt>
                <c:pt idx="3">
                  <c:v>854.37473965683262</c:v>
                </c:pt>
                <c:pt idx="4">
                  <c:v>1059.2936809324981</c:v>
                </c:pt>
                <c:pt idx="5">
                  <c:v>1322.6156827866339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526.39029951715281</c:v>
                </c:pt>
                <c:pt idx="1">
                  <c:v>631.07024029442152</c:v>
                </c:pt>
                <c:pt idx="2">
                  <c:v>747.44213904461753</c:v>
                </c:pt>
                <c:pt idx="3">
                  <c:v>873.31881372652435</c:v>
                </c:pt>
                <c:pt idx="4">
                  <c:v>1005.3358783447213</c:v>
                </c:pt>
                <c:pt idx="5">
                  <c:v>1139.1697190581569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498.92733883484283</c:v>
                </c:pt>
                <c:pt idx="1">
                  <c:v>604.27068819483031</c:v>
                </c:pt>
                <c:pt idx="2">
                  <c:v>724.69684084783262</c:v>
                </c:pt>
                <c:pt idx="3">
                  <c:v>857.99421102521956</c:v>
                </c:pt>
                <c:pt idx="4">
                  <c:v>999.85266198235195</c:v>
                </c:pt>
                <c:pt idx="5">
                  <c:v>1153.1861755124382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406.48247263712443</c:v>
                </c:pt>
                <c:pt idx="1">
                  <c:v>539.11531935625339</c:v>
                </c:pt>
                <c:pt idx="2">
                  <c:v>691.72615293429908</c:v>
                </c:pt>
                <c:pt idx="3">
                  <c:v>843.776129405029</c:v>
                </c:pt>
                <c:pt idx="4">
                  <c:v>1012.4740952604923</c:v>
                </c:pt>
                <c:pt idx="5">
                  <c:v>1241.1829107983303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2096"/>
        <c:axId val="1627540464"/>
      </c:lineChart>
      <c:catAx>
        <c:axId val="16275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0464"/>
        <c:crosses val="autoZero"/>
        <c:auto val="1"/>
        <c:lblAlgn val="ctr"/>
        <c:lblOffset val="100"/>
        <c:noMultiLvlLbl val="0"/>
      </c:catAx>
      <c:valAx>
        <c:axId val="16275404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575.760244320575</c:v>
                </c:pt>
                <c:pt idx="1">
                  <c:v>705.2251576877859</c:v>
                </c:pt>
                <c:pt idx="2">
                  <c:v>854.37473965683262</c:v>
                </c:pt>
                <c:pt idx="3">
                  <c:v>1059.2936809324981</c:v>
                </c:pt>
                <c:pt idx="4">
                  <c:v>1322.6156827866339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1230.0908582344264</c:v>
                </c:pt>
                <c:pt idx="1">
                  <c:v>1347.6599591062622</c:v>
                </c:pt>
                <c:pt idx="2">
                  <c:v>1454.7371524906901</c:v>
                </c:pt>
                <c:pt idx="3">
                  <c:v>1549.5508114060995</c:v>
                </c:pt>
                <c:pt idx="4">
                  <c:v>1631.4346747753993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1252.248825316055</c:v>
                </c:pt>
                <c:pt idx="1">
                  <c:v>1412.7248822173381</c:v>
                </c:pt>
                <c:pt idx="2">
                  <c:v>1533.3086698327591</c:v>
                </c:pt>
                <c:pt idx="3">
                  <c:v>1618.0202253430987</c:v>
                </c:pt>
                <c:pt idx="4">
                  <c:v>1794.6204552886061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1261.0525452212903</c:v>
                </c:pt>
                <c:pt idx="1">
                  <c:v>1434.4426659482665</c:v>
                </c:pt>
                <c:pt idx="2">
                  <c:v>1573.8605586810884</c:v>
                </c:pt>
                <c:pt idx="3">
                  <c:v>1682.9310884137465</c:v>
                </c:pt>
                <c:pt idx="4">
                  <c:v>1895.3855188455659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1760"/>
        <c:axId val="1627526864"/>
      </c:lineChart>
      <c:catAx>
        <c:axId val="16275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6864"/>
        <c:crosses val="autoZero"/>
        <c:auto val="1"/>
        <c:lblAlgn val="ctr"/>
        <c:lblOffset val="100"/>
        <c:noMultiLvlLbl val="0"/>
      </c:catAx>
      <c:valAx>
        <c:axId val="16275268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575.760244320575</c:v>
                </c:pt>
                <c:pt idx="1">
                  <c:v>705.2251576877859</c:v>
                </c:pt>
                <c:pt idx="2">
                  <c:v>854.37473965683262</c:v>
                </c:pt>
                <c:pt idx="3">
                  <c:v>1059.2936809324981</c:v>
                </c:pt>
                <c:pt idx="4">
                  <c:v>1322.6156827866339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1271.1180413269944</c:v>
                </c:pt>
                <c:pt idx="1">
                  <c:v>1436.3201303236435</c:v>
                </c:pt>
                <c:pt idx="2">
                  <c:v>1610.8952624213237</c:v>
                </c:pt>
                <c:pt idx="3">
                  <c:v>1794.0420253364073</c:v>
                </c:pt>
                <c:pt idx="4">
                  <c:v>1984.8774320140699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1283.2969375206583</c:v>
                </c:pt>
                <c:pt idx="1">
                  <c:v>1481.2057656664642</c:v>
                </c:pt>
                <c:pt idx="2">
                  <c:v>1653.7346460987189</c:v>
                </c:pt>
                <c:pt idx="3">
                  <c:v>1803.6663346476553</c:v>
                </c:pt>
                <c:pt idx="4">
                  <c:v>2075.7830044525058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1283.6948071589868</c:v>
                </c:pt>
                <c:pt idx="1">
                  <c:v>1482.0368025880541</c:v>
                </c:pt>
                <c:pt idx="2">
                  <c:v>1655.163075802154</c:v>
                </c:pt>
                <c:pt idx="3">
                  <c:v>1805.8509356127563</c:v>
                </c:pt>
                <c:pt idx="4">
                  <c:v>2079.0950751927262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2304"/>
        <c:axId val="1627542640"/>
      </c:lineChart>
      <c:catAx>
        <c:axId val="16275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640"/>
        <c:crosses val="autoZero"/>
        <c:auto val="1"/>
        <c:lblAlgn val="ctr"/>
        <c:lblOffset val="100"/>
        <c:noMultiLvlLbl val="0"/>
      </c:catAx>
      <c:valAx>
        <c:axId val="16275426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5568"/>
        <c:axId val="1627554064"/>
      </c:lineChart>
      <c:catAx>
        <c:axId val="16275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4064"/>
        <c:crosses val="autoZero"/>
        <c:auto val="1"/>
        <c:lblAlgn val="ctr"/>
        <c:lblOffset val="100"/>
        <c:noMultiLvlLbl val="0"/>
      </c:catAx>
      <c:valAx>
        <c:axId val="16275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3.8007757277104082</c:v>
                </c:pt>
                <c:pt idx="1">
                  <c:v>7.6159709071266741</c:v>
                </c:pt>
                <c:pt idx="2">
                  <c:v>12.218059752340174</c:v>
                </c:pt>
                <c:pt idx="3">
                  <c:v>17.767315081390432</c:v>
                </c:pt>
                <c:pt idx="4">
                  <c:v>24.455729158156455</c:v>
                </c:pt>
                <c:pt idx="5">
                  <c:v>32.512869175679846</c:v>
                </c:pt>
                <c:pt idx="6">
                  <c:v>42.212619290282703</c:v>
                </c:pt>
                <c:pt idx="7">
                  <c:v>53.880850410619615</c:v>
                </c:pt>
                <c:pt idx="8">
                  <c:v>67.904008799625672</c:v>
                </c:pt>
                <c:pt idx="9">
                  <c:v>84.738532179208988</c:v>
                </c:pt>
                <c:pt idx="10">
                  <c:v>104.92087435461011</c:v>
                </c:pt>
                <c:pt idx="11">
                  <c:v>129.07773006179309</c:v>
                </c:pt>
                <c:pt idx="12">
                  <c:v>157.93578171864726</c:v>
                </c:pt>
                <c:pt idx="13">
                  <c:v>192.32991911951933</c:v>
                </c:pt>
                <c:pt idx="14">
                  <c:v>233.20839541648147</c:v>
                </c:pt>
                <c:pt idx="15">
                  <c:v>281.63277322954127</c:v>
                </c:pt>
                <c:pt idx="16">
                  <c:v>338.7698042432022</c:v>
                </c:pt>
                <c:pt idx="17">
                  <c:v>405.87164168681488</c:v>
                </c:pt>
                <c:pt idx="18">
                  <c:v>484.24015025358131</c:v>
                </c:pt>
                <c:pt idx="19">
                  <c:v>575.17080170876011</c:v>
                </c:pt>
                <c:pt idx="20">
                  <c:v>679.87210619444375</c:v>
                </c:pt>
                <c:pt idx="21">
                  <c:v>799.35822924313447</c:v>
                </c:pt>
                <c:pt idx="22">
                  <c:v>934.31592269778218</c:v>
                </c:pt>
                <c:pt idx="23">
                  <c:v>1084.9525353066435</c:v>
                </c:pt>
                <c:pt idx="24">
                  <c:v>1250.8395456840608</c:v>
                </c:pt>
                <c:pt idx="25">
                  <c:v>1430.7747158647878</c:v>
                </c:pt>
                <c:pt idx="26">
                  <c:v>1622.6932489737276</c:v>
                </c:pt>
                <c:pt idx="27">
                  <c:v>1823.6607143594795</c:v>
                </c:pt>
                <c:pt idx="28">
                  <c:v>2029.974212932176</c:v>
                </c:pt>
                <c:pt idx="29">
                  <c:v>2237.3812220151794</c:v>
                </c:pt>
                <c:pt idx="30">
                  <c:v>2441.39965552284</c:v>
                </c:pt>
                <c:pt idx="31">
                  <c:v>2637.69480478586</c:v>
                </c:pt>
                <c:pt idx="32">
                  <c:v>2822.4492395821853</c:v>
                </c:pt>
                <c:pt idx="33">
                  <c:v>2992.6594393433643</c:v>
                </c:pt>
                <c:pt idx="34">
                  <c:v>3146.3103948446228</c:v>
                </c:pt>
                <c:pt idx="35">
                  <c:v>3282.4105198224302</c:v>
                </c:pt>
                <c:pt idx="36">
                  <c:v>3400.9020608749397</c:v>
                </c:pt>
                <c:pt idx="37">
                  <c:v>3502.4854445081269</c:v>
                </c:pt>
                <c:pt idx="38">
                  <c:v>3588.4041398413051</c:v>
                </c:pt>
                <c:pt idx="39">
                  <c:v>3660.2311561134948</c:v>
                </c:pt>
                <c:pt idx="40">
                  <c:v>3719.6851020879349</c:v>
                </c:pt>
                <c:pt idx="41">
                  <c:v>3768.489169272782</c:v>
                </c:pt>
                <c:pt idx="42">
                  <c:v>3808.2747220188817</c:v>
                </c:pt>
                <c:pt idx="43">
                  <c:v>3840.5239537872894</c:v>
                </c:pt>
                <c:pt idx="44">
                  <c:v>3866.5429223495571</c:v>
                </c:pt>
                <c:pt idx="45">
                  <c:v>3887.4559662518777</c:v>
                </c:pt>
                <c:pt idx="46">
                  <c:v>3904.2137316593071</c:v>
                </c:pt>
                <c:pt idx="47">
                  <c:v>3917.6088273565574</c:v>
                </c:pt>
                <c:pt idx="48">
                  <c:v>3928.2948935414811</c:v>
                </c:pt>
                <c:pt idx="49">
                  <c:v>3936.8063466293206</c:v>
                </c:pt>
                <c:pt idx="50">
                  <c:v>3943.5771741676062</c:v>
                </c:pt>
                <c:pt idx="51">
                  <c:v>3948.9579291210689</c:v>
                </c:pt>
                <c:pt idx="52">
                  <c:v>3953.2305781525833</c:v>
                </c:pt>
                <c:pt idx="53">
                  <c:v>3956.6211660137351</c:v>
                </c:pt>
                <c:pt idx="54">
                  <c:v>3959.3104296798092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3.2431311455829048</c:v>
                </c:pt>
                <c:pt idx="1">
                  <c:v>6.515482380774996</c:v>
                </c:pt>
                <c:pt idx="2">
                  <c:v>10.595558832756335</c:v>
                </c:pt>
                <c:pt idx="3">
                  <c:v>15.651217642894927</c:v>
                </c:pt>
                <c:pt idx="4">
                  <c:v>21.883855816239198</c:v>
                </c:pt>
                <c:pt idx="5">
                  <c:v>29.534536203669401</c:v>
                </c:pt>
                <c:pt idx="6">
                  <c:v>38.890981924189134</c:v>
                </c:pt>
                <c:pt idx="7">
                  <c:v>50.295447968760534</c:v>
                </c:pt>
                <c:pt idx="8">
                  <c:v>64.153415079018217</c:v>
                </c:pt>
                <c:pt idx="9">
                  <c:v>80.942953047605499</c:v>
                </c:pt>
                <c:pt idx="10">
                  <c:v>101.22445695610502</c:v>
                </c:pt>
                <c:pt idx="11">
                  <c:v>125.65025781996853</c:v>
                </c:pt>
                <c:pt idx="12">
                  <c:v>154.97333614371209</c:v>
                </c:pt>
                <c:pt idx="13">
                  <c:v>190.05401388201992</c:v>
                </c:pt>
                <c:pt idx="14">
                  <c:v>231.8630670147287</c:v>
                </c:pt>
                <c:pt idx="15">
                  <c:v>281.4792046556949</c:v>
                </c:pt>
                <c:pt idx="16">
                  <c:v>340.07834833305918</c:v>
                </c:pt>
                <c:pt idx="17">
                  <c:v>408.91170867491178</c:v>
                </c:pt>
                <c:pt idx="18">
                  <c:v>489.26944810487953</c:v>
                </c:pt>
                <c:pt idx="19">
                  <c:v>582.4269575791543</c:v>
                </c:pt>
                <c:pt idx="20">
                  <c:v>689.57174104575108</c:v>
                </c:pt>
                <c:pt idx="21">
                  <c:v>811.71088276585192</c:v>
                </c:pt>
                <c:pt idx="22">
                  <c:v>949.56227097392082</c:v>
                </c:pt>
                <c:pt idx="23">
                  <c:v>1103.4371196496149</c:v>
                </c:pt>
                <c:pt idx="24">
                  <c:v>1273.126379980142</c:v>
                </c:pt>
                <c:pt idx="25">
                  <c:v>1457.8082851061306</c:v>
                </c:pt>
                <c:pt idx="26">
                  <c:v>1655.9968850958894</c:v>
                </c:pt>
                <c:pt idx="27">
                  <c:v>1865.5501552153421</c:v>
                </c:pt>
                <c:pt idx="28">
                  <c:v>2087.522392281368</c:v>
                </c:pt>
                <c:pt idx="29">
                  <c:v>2311.2122097766705</c:v>
                </c:pt>
                <c:pt idx="30">
                  <c:v>2536.9790941340784</c:v>
                </c:pt>
                <c:pt idx="31">
                  <c:v>2761.4973446120912</c:v>
                </c:pt>
                <c:pt idx="32">
                  <c:v>2981.7074606264678</c:v>
                </c:pt>
                <c:pt idx="33">
                  <c:v>3195.0107570511777</c:v>
                </c:pt>
                <c:pt idx="34">
                  <c:v>3399.3984816885832</c:v>
                </c:pt>
                <c:pt idx="35">
                  <c:v>3593.5050871636672</c:v>
                </c:pt>
                <c:pt idx="36">
                  <c:v>3776.590580609944</c:v>
                </c:pt>
                <c:pt idx="37">
                  <c:v>3948.4682486178863</c:v>
                </c:pt>
                <c:pt idx="38">
                  <c:v>4109.3993355038901</c:v>
                </c:pt>
                <c:pt idx="39">
                  <c:v>4259.9757106134593</c:v>
                </c:pt>
                <c:pt idx="40">
                  <c:v>4401.0071136502529</c:v>
                </c:pt>
                <c:pt idx="41">
                  <c:v>4533.4235730790369</c:v>
                </c:pt>
                <c:pt idx="42">
                  <c:v>4658.1979265846121</c:v>
                </c:pt>
                <c:pt idx="43">
                  <c:v>4776.2890616349068</c:v>
                </c:pt>
                <c:pt idx="44">
                  <c:v>4888.6038016273769</c:v>
                </c:pt>
                <c:pt idx="45">
                  <c:v>4995.9740741031474</c:v>
                </c:pt>
                <c:pt idx="46">
                  <c:v>5099.1457051474026</c:v>
                </c:pt>
                <c:pt idx="47">
                  <c:v>5198.7754813548827</c:v>
                </c:pt>
                <c:pt idx="48">
                  <c:v>5295.4336908497571</c:v>
                </c:pt>
                <c:pt idx="49">
                  <c:v>5389.6099904304574</c:v>
                </c:pt>
                <c:pt idx="50">
                  <c:v>5481.7210322107539</c:v>
                </c:pt>
                <c:pt idx="51">
                  <c:v>5572.1187702701309</c:v>
                </c:pt>
                <c:pt idx="52">
                  <c:v>5661.0987451201763</c:v>
                </c:pt>
                <c:pt idx="53">
                  <c:v>5748.9079207529066</c:v>
                </c:pt>
                <c:pt idx="54">
                  <c:v>5835.7518432595143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2.5770141253556984</c:v>
                </c:pt>
                <c:pt idx="1">
                  <c:v>5.1362348009859886</c:v>
                </c:pt>
                <c:pt idx="2">
                  <c:v>8.4662376280566303</c:v>
                </c:pt>
                <c:pt idx="3">
                  <c:v>12.74863875653082</c:v>
                </c:pt>
                <c:pt idx="4">
                  <c:v>18.202999883162086</c:v>
                </c:pt>
                <c:pt idx="5">
                  <c:v>25.093712654544092</c:v>
                </c:pt>
                <c:pt idx="6">
                  <c:v>33.737752096021104</c:v>
                </c:pt>
                <c:pt idx="7">
                  <c:v>44.513244503815962</c:v>
                </c:pt>
                <c:pt idx="8">
                  <c:v>57.868703478449476</c:v>
                </c:pt>
                <c:pt idx="9">
                  <c:v>74.332657395494522</c:v>
                </c:pt>
                <c:pt idx="10">
                  <c:v>94.523214504889481</c:v>
                </c:pt>
                <c:pt idx="11">
                  <c:v>119.15688190283663</c:v>
                </c:pt>
                <c:pt idx="12">
                  <c:v>149.05567069701669</c:v>
                </c:pt>
                <c:pt idx="13">
                  <c:v>185.15119013549628</c:v>
                </c:pt>
                <c:pt idx="14">
                  <c:v>228.48408219049796</c:v>
                </c:pt>
                <c:pt idx="15">
                  <c:v>280.19682170834091</c:v>
                </c:pt>
                <c:pt idx="16">
                  <c:v>341.51768196918459</c:v>
                </c:pt>
                <c:pt idx="17">
                  <c:v>413.73365072970267</c:v>
                </c:pt>
                <c:pt idx="18">
                  <c:v>498.15041565475076</c:v>
                </c:pt>
                <c:pt idx="19">
                  <c:v>596.03836856965688</c:v>
                </c:pt>
                <c:pt idx="20">
                  <c:v>708.56502426498901</c:v>
                </c:pt>
                <c:pt idx="21">
                  <c:v>836.71634066001991</c:v>
                </c:pt>
                <c:pt idx="22">
                  <c:v>981.21202684419882</c:v>
                </c:pt>
                <c:pt idx="23">
                  <c:v>1142.4226673579315</c:v>
                </c:pt>
                <c:pt idx="24">
                  <c:v>1320.298763070364</c:v>
                </c:pt>
                <c:pt idx="25">
                  <c:v>1514.3228150704203</c:v>
                </c:pt>
                <c:pt idx="26">
                  <c:v>1723.4946220537327</c:v>
                </c:pt>
                <c:pt idx="27">
                  <c:v>1946.3566266047055</c:v>
                </c:pt>
                <c:pt idx="28">
                  <c:v>2185.6762048503492</c:v>
                </c:pt>
                <c:pt idx="29">
                  <c:v>2430.017099548957</c:v>
                </c:pt>
                <c:pt idx="30">
                  <c:v>2681.6973810346276</c:v>
                </c:pt>
                <c:pt idx="31">
                  <c:v>2938.4049834503949</c:v>
                </c:pt>
                <c:pt idx="32">
                  <c:v>3197.9351807662633</c:v>
                </c:pt>
                <c:pt idx="33">
                  <c:v>3458.2954838981077</c:v>
                </c:pt>
                <c:pt idx="34">
                  <c:v>3717.7789625020087</c:v>
                </c:pt>
                <c:pt idx="35">
                  <c:v>3975.0029263822453</c:v>
                </c:pt>
                <c:pt idx="36">
                  <c:v>4228.9154057010046</c:v>
                </c:pt>
                <c:pt idx="37">
                  <c:v>4478.7757468846339</c:v>
                </c:pt>
                <c:pt idx="38">
                  <c:v>4724.1174827718032</c:v>
                </c:pt>
                <c:pt idx="39">
                  <c:v>4964.7016483331026</c:v>
                </c:pt>
                <c:pt idx="40">
                  <c:v>5200.4674674989483</c:v>
                </c:pt>
                <c:pt idx="41">
                  <c:v>5431.4854855170333</c:v>
                </c:pt>
                <c:pt idx="42">
                  <c:v>5657.9163032274428</c:v>
                </c:pt>
                <c:pt idx="43">
                  <c:v>5879.9764247417252</c:v>
                </c:pt>
                <c:pt idx="44">
                  <c:v>6097.9115065898277</c:v>
                </c:pt>
                <c:pt idx="45">
                  <c:v>6311.976503887473</c:v>
                </c:pt>
                <c:pt idx="46">
                  <c:v>6522.4217795159857</c:v>
                </c:pt>
                <c:pt idx="47">
                  <c:v>6729.4840796979151</c:v>
                </c:pt>
                <c:pt idx="48">
                  <c:v>6933.3812905648638</c:v>
                </c:pt>
                <c:pt idx="49">
                  <c:v>7134.3099997962727</c:v>
                </c:pt>
                <c:pt idx="50">
                  <c:v>7332.4450409694855</c:v>
                </c:pt>
                <c:pt idx="51">
                  <c:v>7527.9403609918627</c:v>
                </c:pt>
                <c:pt idx="52">
                  <c:v>7720.9307029029878</c:v>
                </c:pt>
                <c:pt idx="53">
                  <c:v>7911.5337278336556</c:v>
                </c:pt>
                <c:pt idx="54">
                  <c:v>8099.8523079519982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0.6992299715988195</c:v>
                </c:pt>
                <c:pt idx="1">
                  <c:v>0.74965579192971099</c:v>
                </c:pt>
                <c:pt idx="2">
                  <c:v>0.81185196528479286</c:v>
                </c:pt>
                <c:pt idx="3">
                  <c:v>0.90528789922853969</c:v>
                </c:pt>
                <c:pt idx="4">
                  <c:v>1.0594311355048751</c:v>
                </c:pt>
                <c:pt idx="5">
                  <c:v>1.423788417945723</c:v>
                </c:pt>
                <c:pt idx="6">
                  <c:v>1.7994765721321591</c:v>
                </c:pt>
                <c:pt idx="7">
                  <c:v>2.255640902039568</c:v>
                </c:pt>
                <c:pt idx="8">
                  <c:v>2.9718345488807878</c:v>
                </c:pt>
                <c:pt idx="9">
                  <c:v>4.1876869395573308</c:v>
                </c:pt>
                <c:pt idx="10">
                  <c:v>5.7628250982908593</c:v>
                </c:pt>
                <c:pt idx="11">
                  <c:v>7.8187626848272016</c:v>
                </c:pt>
                <c:pt idx="12">
                  <c:v>12.698194298744079</c:v>
                </c:pt>
                <c:pt idx="13">
                  <c:v>21.073503873656769</c:v>
                </c:pt>
                <c:pt idx="14">
                  <c:v>33.912263179829672</c:v>
                </c:pt>
                <c:pt idx="15">
                  <c:v>65.648612993412343</c:v>
                </c:pt>
                <c:pt idx="16">
                  <c:v>101.52151966290219</c:v>
                </c:pt>
                <c:pt idx="17">
                  <c:v>138.59293640973411</c:v>
                </c:pt>
                <c:pt idx="18">
                  <c:v>197.26150234678809</c:v>
                </c:pt>
                <c:pt idx="19">
                  <c:v>255.9794773336148</c:v>
                </c:pt>
                <c:pt idx="20">
                  <c:v>328.41494798557272</c:v>
                </c:pt>
                <c:pt idx="21">
                  <c:v>445.47996089304161</c:v>
                </c:pt>
                <c:pt idx="22">
                  <c:v>575.760244320575</c:v>
                </c:pt>
                <c:pt idx="23">
                  <c:v>705.2251576877859</c:v>
                </c:pt>
                <c:pt idx="24">
                  <c:v>854.37473965683262</c:v>
                </c:pt>
                <c:pt idx="25">
                  <c:v>1059.2936809324981</c:v>
                </c:pt>
                <c:pt idx="26">
                  <c:v>1322.6156827866339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28496"/>
        <c:axId val="1627530128"/>
      </c:lineChart>
      <c:catAx>
        <c:axId val="162752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128"/>
        <c:crosses val="autoZero"/>
        <c:auto val="1"/>
        <c:lblAlgn val="ctr"/>
        <c:lblOffset val="100"/>
        <c:noMultiLvlLbl val="0"/>
      </c:catAx>
      <c:valAx>
        <c:axId val="16275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20.148388945909829</c:v>
                </c:pt>
                <c:pt idx="1">
                  <c:v>24.645964156789343</c:v>
                </c:pt>
                <c:pt idx="2">
                  <c:v>30.172218996006361</c:v>
                </c:pt>
                <c:pt idx="3">
                  <c:v>36.958254188788672</c:v>
                </c:pt>
                <c:pt idx="4">
                  <c:v>45.284958201021205</c:v>
                </c:pt>
                <c:pt idx="5">
                  <c:v>55.492648686941997</c:v>
                </c:pt>
                <c:pt idx="6">
                  <c:v>67.992023702157923</c:v>
                </c:pt>
                <c:pt idx="7">
                  <c:v>83.276297633259631</c:v>
                </c:pt>
                <c:pt idx="8">
                  <c:v>101.93418697318376</c:v>
                </c:pt>
                <c:pt idx="9">
                  <c:v>124.66309094318532</c:v>
                </c:pt>
                <c:pt idx="10">
                  <c:v>152.28134721138161</c:v>
                </c:pt>
                <c:pt idx="11">
                  <c:v>185.73780167546198</c:v>
                </c:pt>
                <c:pt idx="12">
                  <c:v>226.1160972208354</c:v>
                </c:pt>
                <c:pt idx="13">
                  <c:v>274.63008287559455</c:v>
                </c:pt>
                <c:pt idx="14">
                  <c:v>332.60567242558545</c:v>
                </c:pt>
                <c:pt idx="15">
                  <c:v>401.44356876815192</c:v>
                </c:pt>
                <c:pt idx="16">
                  <c:v>482.55692640977378</c:v>
                </c:pt>
                <c:pt idx="17">
                  <c:v>577.27886579468554</c:v>
                </c:pt>
                <c:pt idx="18">
                  <c:v>686.73754619074555</c:v>
                </c:pt>
                <c:pt idx="19">
                  <c:v>811.70195020823098</c:v>
                </c:pt>
                <c:pt idx="20">
                  <c:v>952.40983544181313</c:v>
                </c:pt>
                <c:pt idx="21">
                  <c:v>1108.3995617051123</c:v>
                </c:pt>
                <c:pt idx="22">
                  <c:v>1278.3771630512531</c:v>
                </c:pt>
                <c:pt idx="23">
                  <c:v>1460.1549787098281</c:v>
                </c:pt>
                <c:pt idx="24">
                  <c:v>1650.6938690214438</c:v>
                </c:pt>
                <c:pt idx="25">
                  <c:v>1846.2649814565098</c:v>
                </c:pt>
                <c:pt idx="26">
                  <c:v>2042.7211970751453</c:v>
                </c:pt>
                <c:pt idx="27">
                  <c:v>2235.8401638781393</c:v>
                </c:pt>
                <c:pt idx="28">
                  <c:v>2421.6805919454364</c:v>
                </c:pt>
                <c:pt idx="29">
                  <c:v>2596.8895994169211</c:v>
                </c:pt>
                <c:pt idx="30">
                  <c:v>2758.9130315856714</c:v>
                </c:pt>
                <c:pt idx="31">
                  <c:v>2906.0868440087388</c:v>
                </c:pt>
                <c:pt idx="32">
                  <c:v>3037.6156320948435</c:v>
                </c:pt>
                <c:pt idx="33">
                  <c:v>3153.4650854795136</c:v>
                </c:pt>
                <c:pt idx="34">
                  <c:v>3254.2042390662973</c:v>
                </c:pt>
                <c:pt idx="35">
                  <c:v>3340.8317940609231</c:v>
                </c:pt>
                <c:pt idx="36">
                  <c:v>3414.6125202625271</c:v>
                </c:pt>
                <c:pt idx="37">
                  <c:v>3476.9393333195749</c:v>
                </c:pt>
                <c:pt idx="38">
                  <c:v>3529.2273303743223</c:v>
                </c:pt>
                <c:pt idx="39">
                  <c:v>3572.8394075378092</c:v>
                </c:pt>
                <c:pt idx="40">
                  <c:v>3609.0392535561318</c:v>
                </c:pt>
                <c:pt idx="41">
                  <c:v>3638.9659564403028</c:v>
                </c:pt>
                <c:pt idx="42">
                  <c:v>3663.6243962715334</c:v>
                </c:pt>
                <c:pt idx="43">
                  <c:v>3683.8863348402497</c:v>
                </c:pt>
                <c:pt idx="44">
                  <c:v>3700.4981557118631</c:v>
                </c:pt>
                <c:pt idx="45">
                  <c:v>3714.0922587805085</c:v>
                </c:pt>
                <c:pt idx="46">
                  <c:v>3725.2000242436775</c:v>
                </c:pt>
                <c:pt idx="47">
                  <c:v>3734.2649821121554</c:v>
                </c:pt>
                <c:pt idx="48">
                  <c:v>3741.6553582626375</c:v>
                </c:pt>
                <c:pt idx="49">
                  <c:v>3747.6755441658484</c:v>
                </c:pt>
                <c:pt idx="50">
                  <c:v>3752.576289178246</c:v>
                </c:pt>
                <c:pt idx="51">
                  <c:v>3756.5635741940414</c:v>
                </c:pt>
                <c:pt idx="52">
                  <c:v>3759.8062206126165</c:v>
                </c:pt>
                <c:pt idx="53">
                  <c:v>3762.4423399159223</c:v>
                </c:pt>
                <c:pt idx="54">
                  <c:v>3764.584752014925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16.856508356018377</c:v>
                </c:pt>
                <c:pt idx="1">
                  <c:v>21.104067226483163</c:v>
                </c:pt>
                <c:pt idx="2">
                  <c:v>26.40083046372628</c:v>
                </c:pt>
                <c:pt idx="3">
                  <c:v>32.991649992946272</c:v>
                </c:pt>
                <c:pt idx="4">
                  <c:v>41.174107501517973</c:v>
                </c:pt>
                <c:pt idx="5">
                  <c:v>51.308141824472813</c:v>
                </c:pt>
                <c:pt idx="6">
                  <c:v>63.826658943617304</c:v>
                </c:pt>
                <c:pt idx="7">
                  <c:v>79.246830594937236</c:v>
                </c:pt>
                <c:pt idx="8">
                  <c:v>98.181537362332932</c:v>
                </c:pt>
                <c:pt idx="9">
                  <c:v>121.35006468351213</c:v>
                </c:pt>
                <c:pt idx="10">
                  <c:v>149.58670285420726</c:v>
                </c:pt>
                <c:pt idx="11">
                  <c:v>183.84533775978954</c:v>
                </c:pt>
                <c:pt idx="12">
                  <c:v>225.197480917934</c:v>
                </c:pt>
                <c:pt idx="13">
                  <c:v>274.82055929727807</c:v>
                </c:pt>
                <c:pt idx="14">
                  <c:v>333.97282420537715</c:v>
                </c:pt>
                <c:pt idx="15">
                  <c:v>403.9511906596245</c:v>
                </c:pt>
                <c:pt idx="16">
                  <c:v>486.02901363914441</c:v>
                </c:pt>
                <c:pt idx="17">
                  <c:v>581.37260576017536</c:v>
                </c:pt>
                <c:pt idx="18">
                  <c:v>690.9384705700968</c:v>
                </c:pt>
                <c:pt idx="19">
                  <c:v>815.35774520614461</c:v>
                </c:pt>
                <c:pt idx="20">
                  <c:v>954.81967320151728</c:v>
                </c:pt>
                <c:pt idx="21">
                  <c:v>1108.9708498300272</c:v>
                </c:pt>
                <c:pt idx="22">
                  <c:v>1276.8497174333845</c:v>
                </c:pt>
                <c:pt idx="23">
                  <c:v>1456.8744817683</c:v>
                </c:pt>
                <c:pt idx="24">
                  <c:v>1646.8961894111351</c:v>
                </c:pt>
                <c:pt idx="25">
                  <c:v>1844.317699490017</c:v>
                </c:pt>
                <c:pt idx="26">
                  <c:v>2046.2662045867608</c:v>
                </c:pt>
                <c:pt idx="27">
                  <c:v>2249.7956250243283</c:v>
                </c:pt>
                <c:pt idx="28">
                  <c:v>2501.8190419132666</c:v>
                </c:pt>
                <c:pt idx="29">
                  <c:v>2650.6343351583228</c:v>
                </c:pt>
                <c:pt idx="30">
                  <c:v>2843.3479279999538</c:v>
                </c:pt>
                <c:pt idx="31">
                  <c:v>3028.6448867639888</c:v>
                </c:pt>
                <c:pt idx="32">
                  <c:v>3205.4498743374388</c:v>
                </c:pt>
                <c:pt idx="33">
                  <c:v>3373.1638692270581</c:v>
                </c:pt>
                <c:pt idx="34">
                  <c:v>3531.5997723160353</c:v>
                </c:pt>
                <c:pt idx="35">
                  <c:v>3680.9020690131338</c:v>
                </c:pt>
                <c:pt idx="36">
                  <c:v>3821.4631397779158</c:v>
                </c:pt>
                <c:pt idx="37">
                  <c:v>3953.8452000325374</c:v>
                </c:pt>
                <c:pt idx="38">
                  <c:v>4078.7131537582791</c:v>
                </c:pt>
                <c:pt idx="39">
                  <c:v>4196.7805669642958</c:v>
                </c:pt>
                <c:pt idx="40">
                  <c:v>4308.7687787883033</c:v>
                </c:pt>
                <c:pt idx="41">
                  <c:v>4415.3778449072215</c:v>
                </c:pt>
                <c:pt idx="42">
                  <c:v>4517.2673769463072</c:v>
                </c:pt>
                <c:pt idx="43">
                  <c:v>4615.0451893657701</c:v>
                </c:pt>
                <c:pt idx="44">
                  <c:v>4709.2618003723073</c:v>
                </c:pt>
                <c:pt idx="45">
                  <c:v>4800.4091106810456</c:v>
                </c:pt>
                <c:pt idx="46">
                  <c:v>4888.92190679945</c:v>
                </c:pt>
                <c:pt idx="47">
                  <c:v>4975.1811471660467</c:v>
                </c:pt>
                <c:pt idx="48">
                  <c:v>5059.5182617458677</c:v>
                </c:pt>
                <c:pt idx="49">
                  <c:v>5142.2199186238213</c:v>
                </c:pt>
                <c:pt idx="50">
                  <c:v>5223.5328852586244</c:v>
                </c:pt>
                <c:pt idx="51">
                  <c:v>5303.668743014784</c:v>
                </c:pt>
                <c:pt idx="52">
                  <c:v>5382.8083089034935</c:v>
                </c:pt>
                <c:pt idx="53">
                  <c:v>5461.1056857053918</c:v>
                </c:pt>
                <c:pt idx="54">
                  <c:v>5538.6919075662063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13.691836740012622</c:v>
                </c:pt>
                <c:pt idx="1">
                  <c:v>17.528595159996065</c:v>
                </c:pt>
                <c:pt idx="2">
                  <c:v>22.415174694901623</c:v>
                </c:pt>
                <c:pt idx="3">
                  <c:v>28.615472348732606</c:v>
                </c:pt>
                <c:pt idx="4">
                  <c:v>36.451641117742881</c:v>
                </c:pt>
                <c:pt idx="5">
                  <c:v>46.313868372789543</c:v>
                </c:pt>
                <c:pt idx="6">
                  <c:v>58.670530845378131</c:v>
                </c:pt>
                <c:pt idx="7">
                  <c:v>74.078130246592039</c:v>
                </c:pt>
                <c:pt idx="8">
                  <c:v>93.190123093021327</c:v>
                </c:pt>
                <c:pt idx="9">
                  <c:v>116.76341837646929</c:v>
                </c:pt>
                <c:pt idx="10">
                  <c:v>145.66095582869491</c:v>
                </c:pt>
                <c:pt idx="11">
                  <c:v>180.84845035742848</c:v>
                </c:pt>
                <c:pt idx="12">
                  <c:v>223.38318122894552</c:v>
                </c:pt>
                <c:pt idx="13">
                  <c:v>274.39273547882436</c:v>
                </c:pt>
                <c:pt idx="14">
                  <c:v>335.04202029128874</c:v>
                </c:pt>
                <c:pt idx="15">
                  <c:v>406.48776360757063</c:v>
                </c:pt>
                <c:pt idx="16">
                  <c:v>489.82118951403078</c:v>
                </c:pt>
                <c:pt idx="17">
                  <c:v>586.00152459104038</c:v>
                </c:pt>
                <c:pt idx="18">
                  <c:v>695.78522395346135</c:v>
                </c:pt>
                <c:pt idx="19">
                  <c:v>819.65786770385557</c:v>
                </c:pt>
                <c:pt idx="20">
                  <c:v>957.77700126232514</c:v>
                </c:pt>
                <c:pt idx="21">
                  <c:v>1109.9342195057984</c:v>
                </c:pt>
                <c:pt idx="22">
                  <c:v>1275.5431859811345</c:v>
                </c:pt>
                <c:pt idx="23">
                  <c:v>1453.65710306968</c:v>
                </c:pt>
                <c:pt idx="24">
                  <c:v>1643.0149549399873</c:v>
                </c:pt>
                <c:pt idx="25">
                  <c:v>1842.1115487100678</c:v>
                </c:pt>
                <c:pt idx="26">
                  <c:v>2049.2829870315381</c:v>
                </c:pt>
                <c:pt idx="27">
                  <c:v>2262.7974790680946</c:v>
                </c:pt>
                <c:pt idx="28">
                  <c:v>2531.256689736118</c:v>
                </c:pt>
                <c:pt idx="29">
                  <c:v>2702.0940736446214</c:v>
                </c:pt>
                <c:pt idx="30">
                  <c:v>2924.7817950416493</c:v>
                </c:pt>
                <c:pt idx="31">
                  <c:v>3147.7165043815116</c:v>
                </c:pt>
                <c:pt idx="32">
                  <c:v>3369.8125932727435</c:v>
                </c:pt>
                <c:pt idx="33">
                  <c:v>3590.188995920762</c:v>
                </c:pt>
                <c:pt idx="34">
                  <c:v>3808.158866688239</c:v>
                </c:pt>
                <c:pt idx="35">
                  <c:v>4023.2110379650508</c:v>
                </c:pt>
                <c:pt idx="36">
                  <c:v>4234.9868855156619</c:v>
                </c:pt>
                <c:pt idx="37">
                  <c:v>4443.2555503924177</c:v>
                </c:pt>
                <c:pt idx="38">
                  <c:v>4647.8896800588254</c:v>
                </c:pt>
                <c:pt idx="39">
                  <c:v>4848.8431037046903</c:v>
                </c:pt>
                <c:pt idx="40">
                  <c:v>5046.1312295097378</c:v>
                </c:pt>
                <c:pt idx="41">
                  <c:v>5239.8144747899332</c:v>
                </c:pt>
                <c:pt idx="42">
                  <c:v>5429.9847096116664</c:v>
                </c:pt>
                <c:pt idx="43">
                  <c:v>5616.7544886138121</c:v>
                </c:pt>
                <c:pt idx="44">
                  <c:v>5800.2487359958777</c:v>
                </c:pt>
                <c:pt idx="45">
                  <c:v>5980.5985070852666</c:v>
                </c:pt>
                <c:pt idx="46">
                  <c:v>6157.9364529427567</c:v>
                </c:pt>
                <c:pt idx="47">
                  <c:v>6332.3936438103992</c:v>
                </c:pt>
                <c:pt idx="48">
                  <c:v>6504.097449727592</c:v>
                </c:pt>
                <c:pt idx="49">
                  <c:v>6673.1702235668681</c:v>
                </c:pt>
                <c:pt idx="50">
                  <c:v>6839.7285776454328</c:v>
                </c:pt>
                <c:pt idx="51">
                  <c:v>7003.8830869306175</c:v>
                </c:pt>
                <c:pt idx="52">
                  <c:v>7165.738288284906</c:v>
                </c:pt>
                <c:pt idx="53">
                  <c:v>7325.3928758200727</c:v>
                </c:pt>
                <c:pt idx="54">
                  <c:v>7482.9400174956127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0.6992299715988195</c:v>
                </c:pt>
                <c:pt idx="1">
                  <c:v>0.74965579192971099</c:v>
                </c:pt>
                <c:pt idx="2">
                  <c:v>0.81185196528479286</c:v>
                </c:pt>
                <c:pt idx="3">
                  <c:v>0.90528789922853969</c:v>
                </c:pt>
                <c:pt idx="4">
                  <c:v>1.0594311355048751</c:v>
                </c:pt>
                <c:pt idx="5">
                  <c:v>1.423788417945723</c:v>
                </c:pt>
                <c:pt idx="6">
                  <c:v>1.7994765721321591</c:v>
                </c:pt>
                <c:pt idx="7">
                  <c:v>2.255640902039568</c:v>
                </c:pt>
                <c:pt idx="8">
                  <c:v>2.9718345488807878</c:v>
                </c:pt>
                <c:pt idx="9">
                  <c:v>4.1876869395573308</c:v>
                </c:pt>
                <c:pt idx="10">
                  <c:v>5.7628250982908593</c:v>
                </c:pt>
                <c:pt idx="11">
                  <c:v>7.8187626848272016</c:v>
                </c:pt>
                <c:pt idx="12">
                  <c:v>12.698194298744079</c:v>
                </c:pt>
                <c:pt idx="13">
                  <c:v>21.073503873656769</c:v>
                </c:pt>
                <c:pt idx="14">
                  <c:v>33.912263179829672</c:v>
                </c:pt>
                <c:pt idx="15">
                  <c:v>65.648612993412343</c:v>
                </c:pt>
                <c:pt idx="16">
                  <c:v>101.52151966290219</c:v>
                </c:pt>
                <c:pt idx="17">
                  <c:v>138.59293640973411</c:v>
                </c:pt>
                <c:pt idx="18">
                  <c:v>197.26150234678809</c:v>
                </c:pt>
                <c:pt idx="19">
                  <c:v>255.9794773336148</c:v>
                </c:pt>
                <c:pt idx="20">
                  <c:v>328.41494798557272</c:v>
                </c:pt>
                <c:pt idx="21">
                  <c:v>445.47996089304161</c:v>
                </c:pt>
                <c:pt idx="22">
                  <c:v>575.760244320575</c:v>
                </c:pt>
                <c:pt idx="23">
                  <c:v>705.2251576877859</c:v>
                </c:pt>
                <c:pt idx="24">
                  <c:v>854.37473965683262</c:v>
                </c:pt>
                <c:pt idx="25">
                  <c:v>1059.2936809324981</c:v>
                </c:pt>
                <c:pt idx="26">
                  <c:v>1322.6156827866339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0672"/>
        <c:axId val="1627527408"/>
      </c:lineChart>
      <c:catAx>
        <c:axId val="16275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7408"/>
        <c:crosses val="autoZero"/>
        <c:auto val="1"/>
        <c:lblAlgn val="ctr"/>
        <c:lblOffset val="100"/>
        <c:noMultiLvlLbl val="0"/>
      </c:catAx>
      <c:valAx>
        <c:axId val="16275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6.331194696069141</c:v>
                </c:pt>
                <c:pt idx="1">
                  <c:v>9.1098974311043044</c:v>
                </c:pt>
                <c:pt idx="2">
                  <c:v>12.999817278189603</c:v>
                </c:pt>
                <c:pt idx="3">
                  <c:v>18.342329819385803</c:v>
                </c:pt>
                <c:pt idx="4">
                  <c:v>25.547850344613156</c:v>
                </c:pt>
                <c:pt idx="5">
                  <c:v>35.099724390685118</c:v>
                </c:pt>
                <c:pt idx="6">
                  <c:v>47.555897877750368</c:v>
                </c:pt>
                <c:pt idx="7">
                  <c:v>63.547972278703575</c:v>
                </c:pt>
                <c:pt idx="8">
                  <c:v>83.777373846526686</c:v>
                </c:pt>
                <c:pt idx="9">
                  <c:v>109.00851623690214</c:v>
                </c:pt>
                <c:pt idx="10">
                  <c:v>140.05900084772756</c:v>
                </c:pt>
                <c:pt idx="11">
                  <c:v>177.78706561571997</c:v>
                </c:pt>
                <c:pt idx="12">
                  <c:v>223.07664788896403</c:v>
                </c:pt>
                <c:pt idx="13">
                  <c:v>276.82055892345102</c:v>
                </c:pt>
                <c:pt idx="14">
                  <c:v>339.90236769100613</c:v>
                </c:pt>
                <c:pt idx="15">
                  <c:v>413.17765438632182</c:v>
                </c:pt>
                <c:pt idx="16">
                  <c:v>497.45531704059732</c:v>
                </c:pt>
                <c:pt idx="17">
                  <c:v>593.47959899853424</c:v>
                </c:pt>
                <c:pt idx="18">
                  <c:v>701.91345450037352</c:v>
                </c:pt>
                <c:pt idx="19">
                  <c:v>823.32379017576409</c:v>
                </c:pt>
                <c:pt idx="20">
                  <c:v>958.16901922613056</c:v>
                </c:pt>
                <c:pt idx="21">
                  <c:v>1106.7892503874409</c:v>
                </c:pt>
                <c:pt idx="22">
                  <c:v>1269.3993132883454</c:v>
                </c:pt>
                <c:pt idx="23">
                  <c:v>1446.0847027633179</c:v>
                </c:pt>
                <c:pt idx="24">
                  <c:v>1636.8004131935274</c:v>
                </c:pt>
                <c:pt idx="25">
                  <c:v>1841.3725348516489</c:v>
                </c:pt>
                <c:pt idx="26">
                  <c:v>2059.5024009099507</c:v>
                </c:pt>
                <c:pt idx="27">
                  <c:v>2290.7730082109201</c:v>
                </c:pt>
                <c:pt idx="28">
                  <c:v>2534.6573877815526</c:v>
                </c:pt>
                <c:pt idx="29">
                  <c:v>2790.5285719777498</c:v>
                </c:pt>
                <c:pt idx="30">
                  <c:v>3057.6707927792754</c:v>
                </c:pt>
                <c:pt idx="31">
                  <c:v>3335.2915481865875</c:v>
                </c:pt>
                <c:pt idx="32">
                  <c:v>3622.5341885622715</c:v>
                </c:pt>
                <c:pt idx="33">
                  <c:v>3918.4906995788542</c:v>
                </c:pt>
                <c:pt idx="34">
                  <c:v>4222.2143906292231</c:v>
                </c:pt>
                <c:pt idx="35">
                  <c:v>4532.7322346929723</c:v>
                </c:pt>
                <c:pt idx="36">
                  <c:v>4849.0566455205671</c:v>
                </c:pt>
                <c:pt idx="37">
                  <c:v>5170.1965186746284</c:v>
                </c:pt>
                <c:pt idx="38">
                  <c:v>5495.1674028545876</c:v>
                </c:pt>
                <c:pt idx="39">
                  <c:v>5823.0007057620378</c:v>
                </c:pt>
                <c:pt idx="40">
                  <c:v>6152.751873596847</c:v>
                </c:pt>
                <c:pt idx="41">
                  <c:v>6483.5075144647308</c:v>
                </c:pt>
                <c:pt idx="42">
                  <c:v>6814.3914631454081</c:v>
                </c:pt>
                <c:pt idx="43">
                  <c:v>7144.5698076612498</c:v>
                </c:pt>
                <c:pt idx="44">
                  <c:v>7473.2549169270023</c:v>
                </c:pt>
                <c:pt idx="45">
                  <c:v>7799.7085236215089</c:v>
                </c:pt>
                <c:pt idx="46">
                  <c:v>8123.2439275777333</c:v>
                </c:pt>
                <c:pt idx="47">
                  <c:v>8443.227392783956</c:v>
                </c:pt>
                <c:pt idx="48">
                  <c:v>8759.0788159154417</c:v>
                </c:pt>
                <c:pt idx="49">
                  <c:v>9070.2717465799578</c:v>
                </c:pt>
                <c:pt idx="50">
                  <c:v>9376.3328395687404</c:v>
                </c:pt>
                <c:pt idx="51">
                  <c:v>9676.84081774888</c:v>
                </c:pt>
                <c:pt idx="52">
                  <c:v>9971.4250211798135</c:v>
                </c:pt>
                <c:pt idx="53">
                  <c:v>10259.763613919222</c:v>
                </c:pt>
                <c:pt idx="54">
                  <c:v>10541.581515099339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5.9452946378866729</c:v>
                </c:pt>
                <c:pt idx="1">
                  <c:v>8.6448208965130391</c:v>
                </c:pt>
                <c:pt idx="2">
                  <c:v>12.457440552628571</c:v>
                </c:pt>
                <c:pt idx="3">
                  <c:v>17.730992160217465</c:v>
                </c:pt>
                <c:pt idx="4">
                  <c:v>24.883185188979567</c:v>
                </c:pt>
                <c:pt idx="5">
                  <c:v>34.404850800676073</c:v>
                </c:pt>
                <c:pt idx="6">
                  <c:v>46.860800329496314</c:v>
                </c:pt>
                <c:pt idx="7">
                  <c:v>62.88796780979856</c:v>
                </c:pt>
                <c:pt idx="8">
                  <c:v>83.190661782806316</c:v>
                </c:pt>
                <c:pt idx="9">
                  <c:v>108.53291801395144</c:v>
                </c:pt>
                <c:pt idx="10">
                  <c:v>139.72811409252068</c:v>
                </c:pt>
                <c:pt idx="11">
                  <c:v>177.62616499039362</c:v>
                </c:pt>
                <c:pt idx="12">
                  <c:v>223.09875326639099</c:v>
                </c:pt>
                <c:pt idx="13">
                  <c:v>277.02314948204702</c:v>
                </c:pt>
                <c:pt idx="14">
                  <c:v>340.26524195467471</c:v>
                </c:pt>
                <c:pt idx="15">
                  <c:v>413.66241839752405</c:v>
                </c:pt>
                <c:pt idx="16">
                  <c:v>498.006926939067</c:v>
                </c:pt>
                <c:pt idx="17">
                  <c:v>594.03029498131707</c:v>
                </c:pt>
                <c:pt idx="18">
                  <c:v>702.38930790447921</c:v>
                </c:pt>
                <c:pt idx="19">
                  <c:v>823.65395348336517</c:v>
                </c:pt>
                <c:pt idx="20">
                  <c:v>958.29763013202319</c:v>
                </c:pt>
                <c:pt idx="21">
                  <c:v>1106.6898054635494</c:v>
                </c:pt>
                <c:pt idx="22">
                  <c:v>1269.0912029742681</c:v>
                </c:pt>
                <c:pt idx="23">
                  <c:v>1445.651494513939</c:v>
                </c:pt>
                <c:pt idx="24">
                  <c:v>1636.4093887344288</c:v>
                </c:pt>
                <c:pt idx="25">
                  <c:v>1841.294933605606</c:v>
                </c:pt>
                <c:pt idx="26">
                  <c:v>2060.1337956716729</c:v>
                </c:pt>
                <c:pt idx="27">
                  <c:v>2292.6532401283207</c:v>
                </c:pt>
                <c:pt idx="28">
                  <c:v>2589.9720021936273</c:v>
                </c:pt>
                <c:pt idx="29">
                  <c:v>2797.1963202002721</c:v>
                </c:pt>
                <c:pt idx="30">
                  <c:v>3068.2540968141184</c:v>
                </c:pt>
                <c:pt idx="31">
                  <c:v>3351.0797859170566</c:v>
                </c:pt>
                <c:pt idx="32">
                  <c:v>3645.036854188108</c:v>
                </c:pt>
                <c:pt idx="33">
                  <c:v>3949.445310954361</c:v>
                </c:pt>
                <c:pt idx="34">
                  <c:v>4263.5915229295997</c:v>
                </c:pt>
                <c:pt idx="35">
                  <c:v>4586.7376515860942</c:v>
                </c:pt>
                <c:pt idx="36">
                  <c:v>4918.1305730531567</c:v>
                </c:pt>
                <c:pt idx="37">
                  <c:v>5257.0101724901251</c:v>
                </c:pt>
                <c:pt idx="38">
                  <c:v>5602.6169348956309</c:v>
                </c:pt>
                <c:pt idx="39">
                  <c:v>5954.1987816300316</c:v>
                </c:pt>
                <c:pt idx="40">
                  <c:v>6311.0171261283667</c:v>
                </c:pt>
                <c:pt idx="41">
                  <c:v>6672.3521431570325</c:v>
                </c:pt>
                <c:pt idx="42">
                  <c:v>7037.5072634826238</c:v>
                </c:pt>
                <c:pt idx="43">
                  <c:v>7405.8129200640469</c:v>
                </c:pt>
                <c:pt idx="44">
                  <c:v>7776.6295830449053</c:v>
                </c:pt>
                <c:pt idx="45">
                  <c:v>8149.3501291678594</c:v>
                </c:pt>
                <c:pt idx="46">
                  <c:v>8523.4015970581913</c:v>
                </c:pt>
                <c:pt idx="47">
                  <c:v>8898.2463834506507</c:v>
                </c:pt>
                <c:pt idx="48">
                  <c:v>9273.3829371867378</c:v>
                </c:pt>
                <c:pt idx="49">
                  <c:v>9648.3460080037767</c:v>
                </c:pt>
                <c:pt idx="50">
                  <c:v>10022.706506069646</c:v>
                </c:pt>
                <c:pt idx="51">
                  <c:v>10396.07102615789</c:v>
                </c:pt>
                <c:pt idx="52">
                  <c:v>10768.081087554559</c:v>
                </c:pt>
                <c:pt idx="53">
                  <c:v>11138.412137447256</c:v>
                </c:pt>
                <c:pt idx="54">
                  <c:v>11506.772361857951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5.8284748105311825</c:v>
                </c:pt>
                <c:pt idx="1">
                  <c:v>8.4984950283482767</c:v>
                </c:pt>
                <c:pt idx="2">
                  <c:v>12.278073034446084</c:v>
                </c:pt>
                <c:pt idx="3">
                  <c:v>17.515494841949643</c:v>
                </c:pt>
                <c:pt idx="4">
                  <c:v>24.629130337136129</c:v>
                </c:pt>
                <c:pt idx="5">
                  <c:v>34.110730819104326</c:v>
                </c:pt>
                <c:pt idx="6">
                  <c:v>46.52635917347461</c:v>
                </c:pt>
                <c:pt idx="7">
                  <c:v>62.514624981018194</c:v>
                </c:pt>
                <c:pt idx="8">
                  <c:v>82.782035607943442</c:v>
                </c:pt>
                <c:pt idx="9">
                  <c:v>108.09543010116531</c:v>
                </c:pt>
                <c:pt idx="10">
                  <c:v>139.27162295240396</c:v>
                </c:pt>
                <c:pt idx="11">
                  <c:v>177.16453725668583</c:v>
                </c:pt>
                <c:pt idx="12">
                  <c:v>222.65024070842631</c:v>
                </c:pt>
                <c:pt idx="13">
                  <c:v>276.61040480052122</c:v>
                </c:pt>
                <c:pt idx="14">
                  <c:v>339.9147818630567</c:v>
                </c:pt>
                <c:pt idx="15">
                  <c:v>413.40333347518532</c:v>
                </c:pt>
                <c:pt idx="16">
                  <c:v>497.86864736237789</c:v>
                </c:pt>
                <c:pt idx="17">
                  <c:v>594.03925061435302</c:v>
                </c:pt>
                <c:pt idx="18">
                  <c:v>702.56436928521998</c:v>
                </c:pt>
                <c:pt idx="19">
                  <c:v>824.00060384662095</c:v>
                </c:pt>
                <c:pt idx="20">
                  <c:v>958.8008929817961</c:v>
                </c:pt>
                <c:pt idx="21">
                  <c:v>1107.3060314723712</c:v>
                </c:pt>
                <c:pt idx="22">
                  <c:v>1269.7388978407823</c:v>
                </c:pt>
                <c:pt idx="23">
                  <c:v>1446.2014397700559</c:v>
                </c:pt>
                <c:pt idx="24">
                  <c:v>1636.6743650736478</c:v>
                </c:pt>
                <c:pt idx="25">
                  <c:v>1841.0193970549287</c:v>
                </c:pt>
                <c:pt idx="26">
                  <c:v>2058.983878310547</c:v>
                </c:pt>
                <c:pt idx="27">
                  <c:v>2290.2074481373552</c:v>
                </c:pt>
                <c:pt idx="28">
                  <c:v>2585.6265671723536</c:v>
                </c:pt>
                <c:pt idx="29">
                  <c:v>2790.5039110040034</c:v>
                </c:pt>
                <c:pt idx="30">
                  <c:v>3058.4001852000206</c:v>
                </c:pt>
                <c:pt idx="31">
                  <c:v>3337.2248355190036</c:v>
                </c:pt>
                <c:pt idx="32">
                  <c:v>3626.2284952877653</c:v>
                </c:pt>
                <c:pt idx="33">
                  <c:v>3924.6189548882417</c:v>
                </c:pt>
                <c:pt idx="34">
                  <c:v>4231.5730119183145</c:v>
                </c:pt>
                <c:pt idx="35">
                  <c:v>4546.2478721209573</c:v>
                </c:pt>
                <c:pt idx="36">
                  <c:v>4867.7919023485611</c:v>
                </c:pt>
                <c:pt idx="37">
                  <c:v>5195.3545781500998</c:v>
                </c:pt>
                <c:pt idx="38">
                  <c:v>5528.0955091125652</c:v>
                </c:pt>
                <c:pt idx="39">
                  <c:v>5865.1924634861243</c:v>
                </c:pt>
                <c:pt idx="40">
                  <c:v>6205.8483488275961</c:v>
                </c:pt>
                <c:pt idx="41">
                  <c:v>6549.2971366719985</c:v>
                </c:pt>
                <c:pt idx="42">
                  <c:v>6894.808746143236</c:v>
                </c:pt>
                <c:pt idx="43">
                  <c:v>7241.692923745718</c:v>
                </c:pt>
                <c:pt idx="44">
                  <c:v>7589.3021743666113</c:v>
                </c:pt>
                <c:pt idx="45">
                  <c:v>7937.0338119553162</c:v>
                </c:pt>
                <c:pt idx="46">
                  <c:v>8284.3312077586797</c:v>
                </c:pt>
                <c:pt idx="47">
                  <c:v>8630.6843197914041</c:v>
                </c:pt>
                <c:pt idx="48">
                  <c:v>8975.6295898784701</c:v>
                </c:pt>
                <c:pt idx="49">
                  <c:v>9318.7492946110633</c:v>
                </c:pt>
                <c:pt idx="50">
                  <c:v>9659.6704343978472</c:v>
                </c:pt>
                <c:pt idx="51">
                  <c:v>9998.0632409346763</c:v>
                </c:pt>
                <c:pt idx="52">
                  <c:v>10333.639378292952</c:v>
                </c:pt>
                <c:pt idx="53">
                  <c:v>10666.149906819597</c:v>
                </c:pt>
                <c:pt idx="54">
                  <c:v>10995.383072492436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0.6992299715988195</c:v>
                </c:pt>
                <c:pt idx="1">
                  <c:v>0.74965579192971099</c:v>
                </c:pt>
                <c:pt idx="2">
                  <c:v>0.81185196528479286</c:v>
                </c:pt>
                <c:pt idx="3">
                  <c:v>0.90528789922853969</c:v>
                </c:pt>
                <c:pt idx="4">
                  <c:v>1.0594311355048751</c:v>
                </c:pt>
                <c:pt idx="5">
                  <c:v>1.423788417945723</c:v>
                </c:pt>
                <c:pt idx="6">
                  <c:v>1.7994765721321591</c:v>
                </c:pt>
                <c:pt idx="7">
                  <c:v>2.255640902039568</c:v>
                </c:pt>
                <c:pt idx="8">
                  <c:v>2.9718345488807878</c:v>
                </c:pt>
                <c:pt idx="9">
                  <c:v>4.1876869395573308</c:v>
                </c:pt>
                <c:pt idx="10">
                  <c:v>5.7628250982908593</c:v>
                </c:pt>
                <c:pt idx="11">
                  <c:v>7.8187626848272016</c:v>
                </c:pt>
                <c:pt idx="12">
                  <c:v>12.698194298744079</c:v>
                </c:pt>
                <c:pt idx="13">
                  <c:v>21.073503873656769</c:v>
                </c:pt>
                <c:pt idx="14">
                  <c:v>33.912263179829672</c:v>
                </c:pt>
                <c:pt idx="15">
                  <c:v>65.648612993412343</c:v>
                </c:pt>
                <c:pt idx="16">
                  <c:v>101.52151966290219</c:v>
                </c:pt>
                <c:pt idx="17">
                  <c:v>138.59293640973411</c:v>
                </c:pt>
                <c:pt idx="18">
                  <c:v>197.26150234678809</c:v>
                </c:pt>
                <c:pt idx="19">
                  <c:v>255.9794773336148</c:v>
                </c:pt>
                <c:pt idx="20">
                  <c:v>328.41494798557272</c:v>
                </c:pt>
                <c:pt idx="21">
                  <c:v>445.47996089304161</c:v>
                </c:pt>
                <c:pt idx="22">
                  <c:v>575.760244320575</c:v>
                </c:pt>
                <c:pt idx="23">
                  <c:v>705.2251576877859</c:v>
                </c:pt>
                <c:pt idx="24">
                  <c:v>854.37473965683262</c:v>
                </c:pt>
                <c:pt idx="25">
                  <c:v>1059.2936809324981</c:v>
                </c:pt>
                <c:pt idx="26">
                  <c:v>1322.6156827866339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5024"/>
        <c:axId val="1627532848"/>
      </c:lineChart>
      <c:catAx>
        <c:axId val="162753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2848"/>
        <c:crosses val="autoZero"/>
        <c:auto val="1"/>
        <c:lblAlgn val="ctr"/>
        <c:lblOffset val="100"/>
        <c:noMultiLvlLbl val="0"/>
      </c:catAx>
      <c:valAx>
        <c:axId val="16275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0.63888277948860384</v>
      </c>
      <c r="F3" s="7">
        <v>0.6992299715988195</v>
      </c>
      <c r="G3" s="7">
        <v>0.74965579192971099</v>
      </c>
      <c r="H3" s="7">
        <v>0.81185196528479286</v>
      </c>
      <c r="I3" s="7">
        <v>0.90528789922853969</v>
      </c>
      <c r="J3" s="7">
        <v>1.0594311355048751</v>
      </c>
      <c r="K3" s="7">
        <v>1.423788417945723</v>
      </c>
      <c r="L3" s="7">
        <v>1.7994765721321591</v>
      </c>
      <c r="M3" s="7">
        <v>2.255640902039568</v>
      </c>
      <c r="N3" s="7">
        <v>2.9718345488807878</v>
      </c>
      <c r="O3" s="7">
        <v>4.1876869395573308</v>
      </c>
      <c r="P3" s="7">
        <v>5.7628250982908593</v>
      </c>
      <c r="Q3" s="7">
        <v>7.8187626848272016</v>
      </c>
      <c r="R3" s="7">
        <v>12.698194298744079</v>
      </c>
      <c r="S3" s="7">
        <v>21.073503873656769</v>
      </c>
      <c r="T3" s="7">
        <v>33.912263179829672</v>
      </c>
      <c r="U3" s="7">
        <v>65.648612993412343</v>
      </c>
      <c r="V3" s="7">
        <v>101.52151966290219</v>
      </c>
      <c r="W3" s="7">
        <v>138.59293640973411</v>
      </c>
      <c r="X3" s="7">
        <v>197.26150234678809</v>
      </c>
      <c r="Y3" s="7">
        <v>255.9794773336148</v>
      </c>
      <c r="Z3" s="7">
        <v>328.41494798557272</v>
      </c>
      <c r="AA3" s="7">
        <v>445.47996089304161</v>
      </c>
      <c r="AB3" s="36">
        <v>575.760244320575</v>
      </c>
      <c r="AC3" s="7">
        <v>705.2251576877859</v>
      </c>
      <c r="AD3" s="7">
        <v>854.37473965683262</v>
      </c>
      <c r="AE3" s="7">
        <v>1059.2936809324981</v>
      </c>
      <c r="AF3" s="37">
        <v>1322.6156827866339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6.0347192110215664E-2</v>
      </c>
      <c r="G8" s="3">
        <f t="shared" ref="G8:AF8" si="0">G$3-F$3</f>
        <v>5.0425820330891491E-2</v>
      </c>
      <c r="H8" s="3">
        <f t="shared" si="0"/>
        <v>6.2196173355081874E-2</v>
      </c>
      <c r="I8" s="3">
        <f t="shared" si="0"/>
        <v>9.3435933943746829E-2</v>
      </c>
      <c r="J8" s="3">
        <f t="shared" si="0"/>
        <v>0.15414323627633542</v>
      </c>
      <c r="K8" s="3">
        <f t="shared" si="0"/>
        <v>0.36435728244084786</v>
      </c>
      <c r="L8" s="3">
        <f t="shared" si="0"/>
        <v>0.37568815418643609</v>
      </c>
      <c r="M8" s="3">
        <f t="shared" si="0"/>
        <v>0.45616432990740896</v>
      </c>
      <c r="N8" s="3">
        <f t="shared" si="0"/>
        <v>0.71619364684121978</v>
      </c>
      <c r="O8" s="3">
        <f t="shared" si="0"/>
        <v>1.215852390676543</v>
      </c>
      <c r="P8" s="3">
        <f t="shared" si="0"/>
        <v>1.5751381587335285</v>
      </c>
      <c r="Q8" s="3">
        <f t="shared" si="0"/>
        <v>2.0559375865363423</v>
      </c>
      <c r="R8" s="3">
        <f t="shared" si="0"/>
        <v>4.8794316139168776</v>
      </c>
      <c r="S8" s="3">
        <f t="shared" si="0"/>
        <v>8.3753095749126896</v>
      </c>
      <c r="T8" s="3">
        <f t="shared" si="0"/>
        <v>12.838759306172904</v>
      </c>
      <c r="U8" s="3">
        <f t="shared" si="0"/>
        <v>31.73634981358267</v>
      </c>
      <c r="V8" s="3">
        <f t="shared" si="0"/>
        <v>35.872906669489851</v>
      </c>
      <c r="W8" s="3">
        <f t="shared" si="0"/>
        <v>37.071416746831915</v>
      </c>
      <c r="X8" s="3">
        <f t="shared" si="0"/>
        <v>58.668565937053984</v>
      </c>
      <c r="Y8" s="3">
        <f t="shared" si="0"/>
        <v>58.717974986826704</v>
      </c>
      <c r="Z8" s="3">
        <f t="shared" si="0"/>
        <v>72.435470651957928</v>
      </c>
      <c r="AA8" s="3">
        <f t="shared" si="0"/>
        <v>117.06501290746888</v>
      </c>
      <c r="AB8" s="46">
        <f t="shared" si="0"/>
        <v>130.28028342753339</v>
      </c>
      <c r="AC8" s="47">
        <f t="shared" si="0"/>
        <v>129.4649133672109</v>
      </c>
      <c r="AD8" s="47">
        <f t="shared" si="0"/>
        <v>149.14958196904672</v>
      </c>
      <c r="AE8" s="47">
        <f t="shared" si="0"/>
        <v>204.91894127566547</v>
      </c>
      <c r="AF8" s="48">
        <f t="shared" si="0"/>
        <v>263.32200185413581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0.94995002893756464</v>
      </c>
      <c r="G9">
        <f>$A9*$C9+($B9-$A9)*F$10-($B9/$C9)*(F$10^2)</f>
        <v>1.2050697485192121</v>
      </c>
      <c r="H9">
        <f t="shared" ref="H9:AF9" si="1">$A9*$C9+($B9-$A9)*G$10-($B9/$C9)*(G$10^2)</f>
        <v>1.5283520870623202</v>
      </c>
      <c r="I9">
        <f t="shared" si="1"/>
        <v>1.9377936369626301</v>
      </c>
      <c r="J9">
        <f t="shared" si="1"/>
        <v>2.4560114578548258</v>
      </c>
      <c r="K9">
        <f t="shared" si="1"/>
        <v>3.1113492383513295</v>
      </c>
      <c r="L9">
        <f t="shared" si="1"/>
        <v>3.9391987134337851</v>
      </c>
      <c r="M9">
        <f t="shared" si="1"/>
        <v>4.9835461421284073</v>
      </c>
      <c r="N9">
        <f t="shared" si="1"/>
        <v>6.2987293819801593</v>
      </c>
      <c r="O9">
        <f t="shared" si="1"/>
        <v>7.9513464235925397</v>
      </c>
      <c r="P9">
        <f t="shared" si="1"/>
        <v>10.022179725140667</v>
      </c>
      <c r="Q9">
        <f t="shared" si="1"/>
        <v>12.60787651516398</v>
      </c>
      <c r="R9">
        <f t="shared" si="1"/>
        <v>15.821933363751317</v>
      </c>
      <c r="S9">
        <f t="shared" si="1"/>
        <v>19.79425190656934</v>
      </c>
      <c r="T9">
        <f t="shared" si="1"/>
        <v>24.66814561310866</v>
      </c>
      <c r="U9">
        <f t="shared" si="1"/>
        <v>30.593192254169946</v>
      </c>
      <c r="V9">
        <f t="shared" si="1"/>
        <v>37.711808044939829</v>
      </c>
      <c r="W9">
        <f t="shared" si="1"/>
        <v>46.137046523197789</v>
      </c>
      <c r="X9">
        <f t="shared" si="1"/>
        <v>55.919269413523978</v>
      </c>
      <c r="Y9">
        <f t="shared" si="1"/>
        <v>67.00063098983523</v>
      </c>
      <c r="Z9">
        <f t="shared" si="1"/>
        <v>79.159629267496598</v>
      </c>
      <c r="AA9">
        <f t="shared" si="1"/>
        <v>91.954106261944077</v>
      </c>
      <c r="AB9" s="43">
        <f>$A9*$C9+($B9-$A9)*AA$10-($B9/$C9)*(AA$10^2)</f>
        <v>104.67994077726874</v>
      </c>
      <c r="AC9" s="44">
        <f t="shared" si="1"/>
        <v>116.37189875019598</v>
      </c>
      <c r="AD9" s="44">
        <f t="shared" si="1"/>
        <v>125.87667468190681</v>
      </c>
      <c r="AE9" s="44">
        <f t="shared" si="1"/>
        <v>132.01706461819697</v>
      </c>
      <c r="AF9" s="45">
        <f t="shared" si="1"/>
        <v>133.83384071343571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1.5888328084261685</v>
      </c>
      <c r="G10" s="6">
        <f>F10+G9</f>
        <v>2.7939025569453806</v>
      </c>
      <c r="H10" s="6">
        <f t="shared" ref="H10:AF10" si="2">G10+H9</f>
        <v>4.3222546440077005</v>
      </c>
      <c r="I10" s="6">
        <f t="shared" si="2"/>
        <v>6.2600482809703308</v>
      </c>
      <c r="J10" s="6">
        <f t="shared" si="2"/>
        <v>8.7160597388251571</v>
      </c>
      <c r="K10" s="6">
        <f t="shared" si="2"/>
        <v>11.827408977176486</v>
      </c>
      <c r="L10" s="6">
        <f t="shared" si="2"/>
        <v>15.766607690610272</v>
      </c>
      <c r="M10" s="6">
        <f t="shared" si="2"/>
        <v>20.750153832738679</v>
      </c>
      <c r="N10" s="6">
        <f t="shared" si="2"/>
        <v>27.048883214718838</v>
      </c>
      <c r="O10" s="6">
        <f t="shared" si="2"/>
        <v>35.000229638311382</v>
      </c>
      <c r="P10" s="6">
        <f t="shared" si="2"/>
        <v>45.022409363452049</v>
      </c>
      <c r="Q10" s="6">
        <f t="shared" si="2"/>
        <v>57.630285878616029</v>
      </c>
      <c r="R10" s="6">
        <f t="shared" si="2"/>
        <v>73.452219242367349</v>
      </c>
      <c r="S10" s="6">
        <f t="shared" si="2"/>
        <v>93.246471148936692</v>
      </c>
      <c r="T10" s="6">
        <f t="shared" si="2"/>
        <v>117.91461676204536</v>
      </c>
      <c r="U10" s="6">
        <f t="shared" si="2"/>
        <v>148.5078090162153</v>
      </c>
      <c r="V10" s="6">
        <f t="shared" si="2"/>
        <v>186.21961706115513</v>
      </c>
      <c r="W10" s="6">
        <f t="shared" si="2"/>
        <v>232.35666358435293</v>
      </c>
      <c r="X10" s="6">
        <f t="shared" si="2"/>
        <v>288.27593299787691</v>
      </c>
      <c r="Y10" s="6">
        <f t="shared" si="2"/>
        <v>355.27656398771217</v>
      </c>
      <c r="Z10" s="6">
        <f t="shared" si="2"/>
        <v>434.43619325520876</v>
      </c>
      <c r="AA10" s="6">
        <f t="shared" si="2"/>
        <v>526.39029951715281</v>
      </c>
      <c r="AB10" s="49">
        <f t="shared" si="2"/>
        <v>631.07024029442152</v>
      </c>
      <c r="AC10" s="50">
        <f t="shared" si="2"/>
        <v>747.44213904461753</v>
      </c>
      <c r="AD10" s="50">
        <f t="shared" si="2"/>
        <v>873.31881372652435</v>
      </c>
      <c r="AE10" s="50">
        <f t="shared" si="2"/>
        <v>1005.3358783447213</v>
      </c>
      <c r="AF10" s="51">
        <f t="shared" si="2"/>
        <v>1139.1697190581569</v>
      </c>
    </row>
    <row r="11" spans="1:32" x14ac:dyDescent="0.25">
      <c r="A11" s="16" t="s">
        <v>27</v>
      </c>
      <c r="B11" s="17">
        <f>AF10-$AF$3</f>
        <v>-183.44596372847695</v>
      </c>
      <c r="C11" s="18">
        <f>((AF10-AA10)-($AF$3-$AA$3))</f>
        <v>-264.35630235258816</v>
      </c>
      <c r="D11" s="4" t="s">
        <v>9</v>
      </c>
      <c r="E11" s="5">
        <f>SUM(F11:AA11)</f>
        <v>81019.533737020771</v>
      </c>
      <c r="F11">
        <f>(F10-F3)^2</f>
        <v>0.79139320729126683</v>
      </c>
      <c r="G11">
        <f t="shared" ref="G11:AF11" si="3">(G10-G3)^2</f>
        <v>4.1789448362770312</v>
      </c>
      <c r="H11">
        <f t="shared" si="3"/>
        <v>12.322926966784966</v>
      </c>
      <c r="I11">
        <f t="shared" si="3"/>
        <v>28.673458745871489</v>
      </c>
      <c r="J11">
        <f t="shared" si="3"/>
        <v>58.623961569182292</v>
      </c>
      <c r="K11">
        <f t="shared" si="3"/>
        <v>108.23532074044901</v>
      </c>
      <c r="L11">
        <f t="shared" si="3"/>
        <v>195.08075168075965</v>
      </c>
      <c r="M11">
        <f t="shared" si="3"/>
        <v>342.04700854379655</v>
      </c>
      <c r="N11">
        <f t="shared" si="3"/>
        <v>579.70427245713381</v>
      </c>
      <c r="O11">
        <f t="shared" si="3"/>
        <v>949.41278756254155</v>
      </c>
      <c r="P11">
        <f t="shared" si="3"/>
        <v>1541.3149566732918</v>
      </c>
      <c r="Q11">
        <f t="shared" si="3"/>
        <v>2481.1878428853624</v>
      </c>
      <c r="R11">
        <f t="shared" si="3"/>
        <v>3691.0515468503986</v>
      </c>
      <c r="S11">
        <f t="shared" si="3"/>
        <v>5208.9372053186253</v>
      </c>
      <c r="T11">
        <f t="shared" si="3"/>
        <v>7056.3954073515824</v>
      </c>
      <c r="U11">
        <f t="shared" si="3"/>
        <v>6865.6463655452862</v>
      </c>
      <c r="V11">
        <f t="shared" si="3"/>
        <v>7173.7677028839416</v>
      </c>
      <c r="W11">
        <f t="shared" si="3"/>
        <v>8791.636533676352</v>
      </c>
      <c r="X11">
        <f t="shared" si="3"/>
        <v>8283.6265867418551</v>
      </c>
      <c r="Y11">
        <f t="shared" si="3"/>
        <v>9859.9114179913213</v>
      </c>
      <c r="Z11">
        <f t="shared" si="3"/>
        <v>11240.504448524322</v>
      </c>
      <c r="AA11">
        <f t="shared" si="3"/>
        <v>6546.4828962683414</v>
      </c>
      <c r="AB11" s="43">
        <f t="shared" si="3"/>
        <v>3059.1956546269189</v>
      </c>
      <c r="AC11" s="44">
        <f t="shared" si="3"/>
        <v>1782.2735148830702</v>
      </c>
      <c r="AD11" s="44">
        <f t="shared" si="3"/>
        <v>358.87794235796684</v>
      </c>
      <c r="AE11" s="44">
        <f t="shared" si="3"/>
        <v>2911.4444601014893</v>
      </c>
      <c r="AF11" s="45">
        <f t="shared" si="3"/>
        <v>33652.42160826968</v>
      </c>
    </row>
    <row r="12" spans="1:32" ht="15.75" thickBot="1" x14ac:dyDescent="0.3">
      <c r="A12" s="19" t="s">
        <v>30</v>
      </c>
      <c r="B12" s="20">
        <f>(B11/$AF$3)*100</f>
        <v>-13.869937134116888</v>
      </c>
      <c r="C12" s="21">
        <f>((C11)/($AF$3-$AA$3))*100</f>
        <v>-30.138585825906876</v>
      </c>
      <c r="D12" s="4" t="s">
        <v>10</v>
      </c>
      <c r="E12" s="5">
        <f>SUM(F12:AA12)</f>
        <v>1061.7750722933051</v>
      </c>
      <c r="F12">
        <f>SQRT(F11)</f>
        <v>0.88960283682734898</v>
      </c>
      <c r="G12">
        <f t="shared" ref="G12:AF12" si="4">SQRT(G11)</f>
        <v>2.0442467650156697</v>
      </c>
      <c r="H12">
        <f t="shared" si="4"/>
        <v>3.5104026787229077</v>
      </c>
      <c r="I12">
        <f t="shared" si="4"/>
        <v>5.3547603817417908</v>
      </c>
      <c r="J12">
        <f t="shared" si="4"/>
        <v>7.6566286033202822</v>
      </c>
      <c r="K12">
        <f t="shared" si="4"/>
        <v>10.403620559230763</v>
      </c>
      <c r="L12">
        <f t="shared" si="4"/>
        <v>13.967131118478113</v>
      </c>
      <c r="M12">
        <f t="shared" si="4"/>
        <v>18.494512930699109</v>
      </c>
      <c r="N12">
        <f t="shared" si="4"/>
        <v>24.077048665838049</v>
      </c>
      <c r="O12">
        <f t="shared" si="4"/>
        <v>30.812542698754051</v>
      </c>
      <c r="P12">
        <f t="shared" si="4"/>
        <v>39.259584265161187</v>
      </c>
      <c r="Q12">
        <f t="shared" si="4"/>
        <v>49.81152319378883</v>
      </c>
      <c r="R12">
        <f t="shared" si="4"/>
        <v>60.754024943623271</v>
      </c>
      <c r="S12">
        <f t="shared" si="4"/>
        <v>72.172967275279916</v>
      </c>
      <c r="T12">
        <f t="shared" si="4"/>
        <v>84.002353582215676</v>
      </c>
      <c r="U12">
        <f t="shared" si="4"/>
        <v>82.859196022802962</v>
      </c>
      <c r="V12">
        <f t="shared" si="4"/>
        <v>84.698097398252941</v>
      </c>
      <c r="W12">
        <f t="shared" si="4"/>
        <v>93.763727174618822</v>
      </c>
      <c r="X12">
        <f t="shared" si="4"/>
        <v>91.014430651088816</v>
      </c>
      <c r="Y12">
        <f t="shared" si="4"/>
        <v>99.29708665409737</v>
      </c>
      <c r="Z12">
        <f t="shared" si="4"/>
        <v>106.02124526963604</v>
      </c>
      <c r="AA12">
        <f t="shared" si="4"/>
        <v>80.910338624111205</v>
      </c>
      <c r="AB12" s="43">
        <f t="shared" si="4"/>
        <v>55.309995973846526</v>
      </c>
      <c r="AC12" s="44">
        <f t="shared" si="4"/>
        <v>42.216981356831639</v>
      </c>
      <c r="AD12" s="44">
        <f t="shared" si="4"/>
        <v>18.944074069691737</v>
      </c>
      <c r="AE12" s="44">
        <f t="shared" si="4"/>
        <v>53.957802587776769</v>
      </c>
      <c r="AF12" s="45">
        <f t="shared" si="4"/>
        <v>183.44596372847695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6.0347192110215664E-2</v>
      </c>
      <c r="G15" s="3">
        <f t="shared" ref="G15:AF15" si="5">G$3-F$3</f>
        <v>5.0425820330891491E-2</v>
      </c>
      <c r="H15" s="3">
        <f t="shared" si="5"/>
        <v>6.2196173355081874E-2</v>
      </c>
      <c r="I15" s="3">
        <f t="shared" si="5"/>
        <v>9.3435933943746829E-2</v>
      </c>
      <c r="J15" s="3">
        <f t="shared" si="5"/>
        <v>0.15414323627633542</v>
      </c>
      <c r="K15" s="3">
        <f t="shared" si="5"/>
        <v>0.36435728244084786</v>
      </c>
      <c r="L15" s="3">
        <f t="shared" si="5"/>
        <v>0.37568815418643609</v>
      </c>
      <c r="M15" s="3">
        <f t="shared" si="5"/>
        <v>0.45616432990740896</v>
      </c>
      <c r="N15" s="3">
        <f t="shared" si="5"/>
        <v>0.71619364684121978</v>
      </c>
      <c r="O15" s="3">
        <f t="shared" si="5"/>
        <v>1.215852390676543</v>
      </c>
      <c r="P15" s="3">
        <f t="shared" si="5"/>
        <v>1.5751381587335285</v>
      </c>
      <c r="Q15" s="3">
        <f t="shared" si="5"/>
        <v>2.0559375865363423</v>
      </c>
      <c r="R15" s="3">
        <f t="shared" si="5"/>
        <v>4.8794316139168776</v>
      </c>
      <c r="S15" s="3">
        <f t="shared" si="5"/>
        <v>8.3753095749126896</v>
      </c>
      <c r="T15" s="3">
        <f t="shared" si="5"/>
        <v>12.838759306172904</v>
      </c>
      <c r="U15" s="3">
        <f t="shared" si="5"/>
        <v>31.73634981358267</v>
      </c>
      <c r="V15" s="3">
        <f t="shared" si="5"/>
        <v>35.872906669489851</v>
      </c>
      <c r="W15" s="3">
        <f t="shared" si="5"/>
        <v>37.071416746831915</v>
      </c>
      <c r="X15" s="3">
        <f t="shared" si="5"/>
        <v>58.668565937053984</v>
      </c>
      <c r="Y15" s="3">
        <f t="shared" si="5"/>
        <v>58.717974986826704</v>
      </c>
      <c r="Z15" s="3">
        <f t="shared" si="5"/>
        <v>72.435470651957928</v>
      </c>
      <c r="AA15" s="3">
        <f t="shared" si="5"/>
        <v>117.06501290746888</v>
      </c>
      <c r="AB15" s="46">
        <f t="shared" si="5"/>
        <v>130.28028342753339</v>
      </c>
      <c r="AC15" s="47">
        <f t="shared" si="5"/>
        <v>129.4649133672109</v>
      </c>
      <c r="AD15" s="47">
        <f t="shared" si="5"/>
        <v>149.14958196904672</v>
      </c>
      <c r="AE15" s="47">
        <f t="shared" si="5"/>
        <v>204.91894127566547</v>
      </c>
      <c r="AF15" s="48">
        <f t="shared" si="5"/>
        <v>263.32200185413581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0.72348437644976038</v>
      </c>
      <c r="G16">
        <f>$A16*($C16*F$4)+($B16-$A16)*(F$17)-($B16/($C16*F$4))*(F17^2)</f>
        <v>0.94229833125086571</v>
      </c>
      <c r="H16">
        <f t="shared" ref="H16:AF16" si="6">$A16*($C16*G$4)+($B16-$A16)*(G$17)-($B16/($C16*G$4))*(G17^2)</f>
        <v>1.2183764233082379</v>
      </c>
      <c r="I16">
        <f t="shared" si="6"/>
        <v>1.5728516527758889</v>
      </c>
      <c r="J16">
        <f t="shared" si="6"/>
        <v>2.0262858045078591</v>
      </c>
      <c r="K16">
        <f t="shared" si="6"/>
        <v>2.6132754760427899</v>
      </c>
      <c r="L16">
        <f t="shared" si="6"/>
        <v>3.3435641284940743</v>
      </c>
      <c r="M16">
        <f t="shared" si="6"/>
        <v>4.2849181614034357</v>
      </c>
      <c r="N16">
        <f t="shared" si="6"/>
        <v>5.4797558287178596</v>
      </c>
      <c r="O16">
        <f t="shared" si="6"/>
        <v>7.0022763371806329</v>
      </c>
      <c r="P16">
        <f t="shared" si="6"/>
        <v>8.9212528232125035</v>
      </c>
      <c r="Q16">
        <f t="shared" si="6"/>
        <v>11.334530595021032</v>
      </c>
      <c r="R16">
        <f t="shared" si="6"/>
        <v>14.370066493882389</v>
      </c>
      <c r="S16">
        <f t="shared" si="6"/>
        <v>18.118782305913335</v>
      </c>
      <c r="T16">
        <f t="shared" si="6"/>
        <v>22.694964842622731</v>
      </c>
      <c r="U16">
        <f t="shared" si="6"/>
        <v>28.450198074629533</v>
      </c>
      <c r="V16">
        <f t="shared" si="6"/>
        <v>35.381041834268736</v>
      </c>
      <c r="W16">
        <f t="shared" si="6"/>
        <v>43.661388556290632</v>
      </c>
      <c r="X16">
        <f t="shared" si="6"/>
        <v>53.435809981258643</v>
      </c>
      <c r="Y16">
        <f t="shared" si="6"/>
        <v>64.71363833893821</v>
      </c>
      <c r="Z16">
        <f t="shared" si="6"/>
        <v>77.14291597862163</v>
      </c>
      <c r="AA16">
        <f t="shared" si="6"/>
        <v>90.856779710563458</v>
      </c>
      <c r="AB16" s="43">
        <f t="shared" si="6"/>
        <v>105.34334935998744</v>
      </c>
      <c r="AC16" s="44">
        <f t="shared" si="6"/>
        <v>120.4261526530023</v>
      </c>
      <c r="AD16" s="44">
        <f t="shared" si="6"/>
        <v>133.29737017738699</v>
      </c>
      <c r="AE16" s="44">
        <f t="shared" si="6"/>
        <v>141.85845095713233</v>
      </c>
      <c r="AF16" s="45">
        <f t="shared" si="6"/>
        <v>153.33351353008638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1.3623671559383643</v>
      </c>
      <c r="G17" s="6">
        <f>F17+G16</f>
        <v>2.3046654871892303</v>
      </c>
      <c r="H17" s="6">
        <f t="shared" ref="H17" si="7">G17+H16</f>
        <v>3.5230419104974682</v>
      </c>
      <c r="I17" s="6">
        <f t="shared" ref="I17" si="8">H17+I16</f>
        <v>5.0958935632733571</v>
      </c>
      <c r="J17" s="6">
        <f t="shared" ref="J17" si="9">I17+J16</f>
        <v>7.1221793677812162</v>
      </c>
      <c r="K17" s="6">
        <f t="shared" ref="K17" si="10">J17+K16</f>
        <v>9.7354548438240052</v>
      </c>
      <c r="L17" s="6">
        <f t="shared" ref="L17" si="11">K17+L16</f>
        <v>13.07901897231808</v>
      </c>
      <c r="M17" s="6">
        <f t="shared" ref="M17" si="12">L17+M16</f>
        <v>17.363937133721514</v>
      </c>
      <c r="N17" s="6">
        <f t="shared" ref="N17" si="13">M17+N16</f>
        <v>22.843692962439373</v>
      </c>
      <c r="O17" s="6">
        <f t="shared" ref="O17" si="14">N17+O16</f>
        <v>29.845969299620005</v>
      </c>
      <c r="P17" s="6">
        <f t="shared" ref="P17" si="15">O17+P16</f>
        <v>38.767222122832507</v>
      </c>
      <c r="Q17" s="6">
        <f t="shared" ref="Q17" si="16">P17+Q16</f>
        <v>50.101752717853543</v>
      </c>
      <c r="R17" s="6">
        <f t="shared" ref="R17" si="17">Q17+R16</f>
        <v>64.471819211735934</v>
      </c>
      <c r="S17" s="6">
        <f t="shared" ref="S17" si="18">R17+S16</f>
        <v>82.590601517649276</v>
      </c>
      <c r="T17" s="6">
        <f t="shared" ref="T17" si="19">S17+T16</f>
        <v>105.28556636027201</v>
      </c>
      <c r="U17" s="6">
        <f t="shared" ref="U17" si="20">T17+U16</f>
        <v>133.73576443490154</v>
      </c>
      <c r="V17" s="6">
        <f t="shared" ref="V17" si="21">U17+V16</f>
        <v>169.11680626917027</v>
      </c>
      <c r="W17" s="6">
        <f t="shared" ref="W17" si="22">V17+W16</f>
        <v>212.7781948254609</v>
      </c>
      <c r="X17" s="6">
        <f t="shared" ref="X17" si="23">W17+X16</f>
        <v>266.21400480671957</v>
      </c>
      <c r="Y17" s="6">
        <f t="shared" ref="Y17" si="24">X17+Y16</f>
        <v>330.92764314565778</v>
      </c>
      <c r="Z17" s="6">
        <f t="shared" ref="Z17" si="25">Y17+Z16</f>
        <v>408.07055912427938</v>
      </c>
      <c r="AA17" s="6">
        <f t="shared" ref="AA17" si="26">Z17+AA16</f>
        <v>498.92733883484283</v>
      </c>
      <c r="AB17" s="49">
        <f t="shared" ref="AB17" si="27">AA17+AB16</f>
        <v>604.27068819483031</v>
      </c>
      <c r="AC17" s="50">
        <f t="shared" ref="AC17" si="28">AB17+AC16</f>
        <v>724.69684084783262</v>
      </c>
      <c r="AD17" s="50">
        <f t="shared" ref="AD17" si="29">AC17+AD16</f>
        <v>857.99421102521956</v>
      </c>
      <c r="AE17" s="50">
        <f t="shared" ref="AE17" si="30">AD17+AE16</f>
        <v>999.85266198235195</v>
      </c>
      <c r="AF17" s="51">
        <f t="shared" ref="AF17" si="31">AE17+AF16</f>
        <v>1153.1861755124382</v>
      </c>
    </row>
    <row r="18" spans="1:32" x14ac:dyDescent="0.25">
      <c r="A18" s="16" t="s">
        <v>27</v>
      </c>
      <c r="B18" s="17">
        <f>AF17-$AF$3</f>
        <v>-169.42950727419566</v>
      </c>
      <c r="C18" s="18">
        <f>((AF17-AA17)-($AF$3-$AA$3))</f>
        <v>-222.87688521599694</v>
      </c>
      <c r="D18" s="4" t="s">
        <v>9</v>
      </c>
      <c r="E18" s="5">
        <f>SUM(F18:AA18)</f>
        <v>50260.237842954761</v>
      </c>
      <c r="F18">
        <f>(F3-F17)^2</f>
        <v>0.43975092525377946</v>
      </c>
      <c r="G18">
        <f t="shared" ref="G18:AF18" si="32">(G3-G17)^2</f>
        <v>2.4180551523511031</v>
      </c>
      <c r="H18">
        <f t="shared" si="32"/>
        <v>7.3505509190223091</v>
      </c>
      <c r="I18">
        <f>(I3-I17)^2</f>
        <v>17.561175831524501</v>
      </c>
      <c r="J18">
        <f t="shared" si="32"/>
        <v>36.756916127969902</v>
      </c>
      <c r="K18">
        <f t="shared" si="32"/>
        <v>69.083798775072268</v>
      </c>
      <c r="L18">
        <f t="shared" si="32"/>
        <v>127.22807675759196</v>
      </c>
      <c r="M18">
        <f t="shared" si="32"/>
        <v>228.26061502425489</v>
      </c>
      <c r="N18">
        <f t="shared" si="32"/>
        <v>394.89075680851909</v>
      </c>
      <c r="O18">
        <f t="shared" si="32"/>
        <v>658.34745366870345</v>
      </c>
      <c r="P18">
        <f t="shared" si="32"/>
        <v>1089.2902229535734</v>
      </c>
      <c r="Q18">
        <f t="shared" si="32"/>
        <v>1787.8512461330051</v>
      </c>
      <c r="R18">
        <f t="shared" si="32"/>
        <v>2680.5082366311708</v>
      </c>
      <c r="S18">
        <f t="shared" si="32"/>
        <v>3784.3533025405086</v>
      </c>
      <c r="T18">
        <f t="shared" si="32"/>
        <v>5094.1484068873415</v>
      </c>
      <c r="U18">
        <f t="shared" si="32"/>
        <v>4635.8601914162846</v>
      </c>
      <c r="V18">
        <f t="shared" si="32"/>
        <v>4569.1227713835242</v>
      </c>
      <c r="W18">
        <f t="shared" si="32"/>
        <v>5503.4525662081633</v>
      </c>
      <c r="X18">
        <f t="shared" si="32"/>
        <v>4754.4475954868567</v>
      </c>
      <c r="Y18">
        <f t="shared" si="32"/>
        <v>5617.2275585894895</v>
      </c>
      <c r="Z18">
        <f t="shared" si="32"/>
        <v>6345.0163858808482</v>
      </c>
      <c r="AA18">
        <f t="shared" si="32"/>
        <v>2856.6222088537397</v>
      </c>
      <c r="AB18" s="43">
        <f t="shared" si="32"/>
        <v>812.8454099070625</v>
      </c>
      <c r="AC18" s="44">
        <f t="shared" si="32"/>
        <v>379.14644508524714</v>
      </c>
      <c r="AD18" s="44">
        <f t="shared" si="32"/>
        <v>13.100572986572825</v>
      </c>
      <c r="AE18" s="44">
        <f t="shared" si="32"/>
        <v>3533.2347338316331</v>
      </c>
      <c r="AF18" s="45">
        <f t="shared" si="32"/>
        <v>28706.357935176718</v>
      </c>
    </row>
    <row r="19" spans="1:32" ht="15.75" thickBot="1" x14ac:dyDescent="0.3">
      <c r="A19" s="19" t="s">
        <v>30</v>
      </c>
      <c r="B19" s="20">
        <f>(B18/$AF$3)*100</f>
        <v>-12.8101843550821</v>
      </c>
      <c r="C19" s="21">
        <f>((C18)/($AF$3-$AA$3))*100</f>
        <v>-25.409623579671596</v>
      </c>
      <c r="D19" s="4" t="s">
        <v>10</v>
      </c>
      <c r="E19" s="5">
        <f>SUM(F19:AA19)</f>
        <v>842.23510316346142</v>
      </c>
      <c r="F19">
        <f>SQRT(F18)</f>
        <v>0.66313718433954483</v>
      </c>
      <c r="G19">
        <f t="shared" ref="G19" si="33">SQRT(G18)</f>
        <v>1.5550096952595194</v>
      </c>
      <c r="H19">
        <f t="shared" ref="H19" si="34">SQRT(H18)</f>
        <v>2.7111899452126753</v>
      </c>
      <c r="I19">
        <f t="shared" ref="I19" si="35">SQRT(I18)</f>
        <v>4.190605664044817</v>
      </c>
      <c r="J19">
        <f t="shared" ref="J19" si="36">SQRT(J18)</f>
        <v>6.0627482322763413</v>
      </c>
      <c r="K19">
        <f t="shared" ref="K19" si="37">SQRT(K18)</f>
        <v>8.3116664258782826</v>
      </c>
      <c r="L19">
        <f t="shared" ref="L19" si="38">SQRT(L18)</f>
        <v>11.279542400185921</v>
      </c>
      <c r="M19">
        <f t="shared" ref="M19" si="39">SQRT(M18)</f>
        <v>15.108296231681946</v>
      </c>
      <c r="N19">
        <f t="shared" ref="N19" si="40">SQRT(N18)</f>
        <v>19.871858413558584</v>
      </c>
      <c r="O19">
        <f t="shared" ref="O19" si="41">SQRT(O18)</f>
        <v>25.658282360062675</v>
      </c>
      <c r="P19">
        <f t="shared" ref="P19" si="42">SQRT(P18)</f>
        <v>33.004397024541646</v>
      </c>
      <c r="Q19">
        <f t="shared" ref="Q19" si="43">SQRT(Q18)</f>
        <v>42.282990033026344</v>
      </c>
      <c r="R19">
        <f t="shared" ref="R19" si="44">SQRT(R18)</f>
        <v>51.773624912991856</v>
      </c>
      <c r="S19">
        <f t="shared" ref="S19" si="45">SQRT(S18)</f>
        <v>61.517097643992507</v>
      </c>
      <c r="T19">
        <f t="shared" ref="T19" si="46">SQRT(T18)</f>
        <v>71.373303180442349</v>
      </c>
      <c r="U19">
        <f t="shared" ref="U19" si="47">SQRT(U18)</f>
        <v>68.087151441489198</v>
      </c>
      <c r="V19">
        <f t="shared" ref="V19" si="48">SQRT(V18)</f>
        <v>67.595286606268076</v>
      </c>
      <c r="W19">
        <f t="shared" ref="W19" si="49">SQRT(W18)</f>
        <v>74.185258415726793</v>
      </c>
      <c r="X19">
        <f t="shared" ref="X19" si="50">SQRT(X18)</f>
        <v>68.95250245993148</v>
      </c>
      <c r="Y19">
        <f t="shared" ref="Y19" si="51">SQRT(Y18)</f>
        <v>74.948165812042987</v>
      </c>
      <c r="Z19">
        <f t="shared" ref="Z19" si="52">SQRT(Z18)</f>
        <v>79.655611138706661</v>
      </c>
      <c r="AA19">
        <f t="shared" ref="AA19" si="53">SQRT(AA18)</f>
        <v>53.447377941801221</v>
      </c>
      <c r="AB19" s="43">
        <f t="shared" ref="AB19" si="54">SQRT(AB18)</f>
        <v>28.510443874255316</v>
      </c>
      <c r="AC19" s="44">
        <f t="shared" ref="AC19" si="55">SQRT(AC18)</f>
        <v>19.471683160046723</v>
      </c>
      <c r="AD19" s="44">
        <f t="shared" ref="AD19" si="56">SQRT(AD18)</f>
        <v>3.6194713683869395</v>
      </c>
      <c r="AE19" s="44">
        <f t="shared" ref="AE19" si="57">SQRT(AE18)</f>
        <v>59.441018950146145</v>
      </c>
      <c r="AF19" s="45">
        <f t="shared" ref="AF19" si="58">SQRT(AF18)</f>
        <v>169.42950727419566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6.0347192110215664E-2</v>
      </c>
      <c r="G23" s="3">
        <f t="shared" ref="G23:AF23" si="59">G$3-F$3</f>
        <v>5.0425820330891491E-2</v>
      </c>
      <c r="H23" s="3">
        <f t="shared" si="59"/>
        <v>6.2196173355081874E-2</v>
      </c>
      <c r="I23" s="3">
        <f t="shared" si="59"/>
        <v>9.3435933943746829E-2</v>
      </c>
      <c r="J23" s="3">
        <f t="shared" si="59"/>
        <v>0.15414323627633542</v>
      </c>
      <c r="K23" s="3">
        <f t="shared" si="59"/>
        <v>0.36435728244084786</v>
      </c>
      <c r="L23" s="3">
        <f t="shared" si="59"/>
        <v>0.37568815418643609</v>
      </c>
      <c r="M23" s="3">
        <f t="shared" si="59"/>
        <v>0.45616432990740896</v>
      </c>
      <c r="N23" s="3">
        <f t="shared" si="59"/>
        <v>0.71619364684121978</v>
      </c>
      <c r="O23" s="3">
        <f t="shared" si="59"/>
        <v>1.215852390676543</v>
      </c>
      <c r="P23" s="3">
        <f t="shared" si="59"/>
        <v>1.5751381587335285</v>
      </c>
      <c r="Q23" s="3">
        <f t="shared" si="59"/>
        <v>2.0559375865363423</v>
      </c>
      <c r="R23" s="3">
        <f t="shared" si="59"/>
        <v>4.8794316139168776</v>
      </c>
      <c r="S23" s="3">
        <f t="shared" si="59"/>
        <v>8.3753095749126896</v>
      </c>
      <c r="T23" s="3">
        <f t="shared" si="59"/>
        <v>12.838759306172904</v>
      </c>
      <c r="U23" s="3">
        <f t="shared" si="59"/>
        <v>31.73634981358267</v>
      </c>
      <c r="V23" s="3">
        <f t="shared" si="59"/>
        <v>35.872906669489851</v>
      </c>
      <c r="W23" s="3">
        <f t="shared" si="59"/>
        <v>37.071416746831915</v>
      </c>
      <c r="X23" s="3">
        <f t="shared" si="59"/>
        <v>58.668565937053984</v>
      </c>
      <c r="Y23" s="3">
        <f t="shared" si="59"/>
        <v>58.717974986826704</v>
      </c>
      <c r="Z23" s="3">
        <f t="shared" si="59"/>
        <v>72.435470651957928</v>
      </c>
      <c r="AA23" s="3">
        <f t="shared" si="59"/>
        <v>117.06501290746888</v>
      </c>
      <c r="AB23" s="46">
        <f t="shared" si="59"/>
        <v>130.28028342753339</v>
      </c>
      <c r="AC23" s="47">
        <f t="shared" si="59"/>
        <v>129.4649133672109</v>
      </c>
      <c r="AD23" s="47">
        <f t="shared" si="59"/>
        <v>149.14958196904672</v>
      </c>
      <c r="AE23" s="47">
        <f t="shared" si="59"/>
        <v>204.91894127566547</v>
      </c>
      <c r="AF23" s="48">
        <f t="shared" si="59"/>
        <v>263.32200185413581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3.9057359372451939</v>
      </c>
      <c r="G24">
        <f>$A24*($C24/($C24+F5))*F$4+($B24-$A24)*(F$25)-($B24/(($C24/($C24+F5))*F$4)*(F$25^2))</f>
        <v>5.0560874759619905</v>
      </c>
      <c r="H24">
        <f t="shared" ref="H24:AF24" si="60">$A24*($C24/($C24+G5))*G$4+($B24-$A24)*(G$25)-($B24/(($C24/($C24+G5))*G$4)*(G$25^2))</f>
        <v>5.6274740808184687</v>
      </c>
      <c r="I24">
        <f t="shared" si="60"/>
        <v>6.1096222324335283</v>
      </c>
      <c r="J24">
        <f t="shared" si="60"/>
        <v>6.6069969494200631</v>
      </c>
      <c r="K24">
        <f t="shared" si="60"/>
        <v>7.2168712914396105</v>
      </c>
      <c r="L24">
        <f t="shared" si="60"/>
        <v>7.7406480280998675</v>
      </c>
      <c r="M24">
        <f t="shared" si="60"/>
        <v>8.4352275470365328</v>
      </c>
      <c r="N24">
        <f t="shared" si="60"/>
        <v>9.2045726294650372</v>
      </c>
      <c r="O24">
        <f t="shared" si="60"/>
        <v>10.133945263300184</v>
      </c>
      <c r="P24">
        <f t="shared" si="60"/>
        <v>11.156304756004278</v>
      </c>
      <c r="Q24">
        <f t="shared" si="60"/>
        <v>12.327494166382365</v>
      </c>
      <c r="R24">
        <f t="shared" si="60"/>
        <v>13.734370352362662</v>
      </c>
      <c r="S24">
        <f t="shared" si="60"/>
        <v>15.06789155359591</v>
      </c>
      <c r="T24">
        <f t="shared" si="60"/>
        <v>16.705253410710757</v>
      </c>
      <c r="U24">
        <f t="shared" si="60"/>
        <v>19.944989225462667</v>
      </c>
      <c r="V24">
        <f t="shared" si="60"/>
        <v>24.107992622324449</v>
      </c>
      <c r="W24">
        <f t="shared" si="60"/>
        <v>32.136882670408141</v>
      </c>
      <c r="X24">
        <f t="shared" si="60"/>
        <v>41.607323696153642</v>
      </c>
      <c r="Y24">
        <f t="shared" si="60"/>
        <v>51.355861782018714</v>
      </c>
      <c r="Z24">
        <f t="shared" si="60"/>
        <v>64.479532293526972</v>
      </c>
      <c r="AA24">
        <f t="shared" si="60"/>
        <v>78.067524651551693</v>
      </c>
      <c r="AB24" s="43">
        <f t="shared" si="60"/>
        <v>93.63535846321173</v>
      </c>
      <c r="AC24" s="44">
        <f t="shared" si="60"/>
        <v>115.96590861372405</v>
      </c>
      <c r="AD24" s="44">
        <f t="shared" si="60"/>
        <v>138.55097171724304</v>
      </c>
      <c r="AE24" s="44">
        <f t="shared" si="60"/>
        <v>158.0993556036596</v>
      </c>
      <c r="AF24" s="45">
        <f t="shared" si="60"/>
        <v>181.88922986583233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4.5446187167337975</v>
      </c>
      <c r="G25" s="6">
        <f t="shared" ref="G25:AF25" si="61">F$3+G24</f>
        <v>5.7553174475608095</v>
      </c>
      <c r="H25" s="6">
        <f t="shared" si="61"/>
        <v>6.3771298727481796</v>
      </c>
      <c r="I25" s="6">
        <f t="shared" si="61"/>
        <v>6.9214741977183216</v>
      </c>
      <c r="J25" s="6">
        <f t="shared" si="61"/>
        <v>7.5122848486486031</v>
      </c>
      <c r="K25" s="6">
        <f t="shared" si="61"/>
        <v>8.2763024269444863</v>
      </c>
      <c r="L25" s="6">
        <f t="shared" si="61"/>
        <v>9.16443644604559</v>
      </c>
      <c r="M25" s="6">
        <f t="shared" si="61"/>
        <v>10.234704119168692</v>
      </c>
      <c r="N25" s="6">
        <f t="shared" si="61"/>
        <v>11.460213531504605</v>
      </c>
      <c r="O25" s="6">
        <f t="shared" si="61"/>
        <v>13.105779812180971</v>
      </c>
      <c r="P25" s="6">
        <f t="shared" si="61"/>
        <v>15.343991695561609</v>
      </c>
      <c r="Q25" s="6">
        <f t="shared" si="61"/>
        <v>18.090319264673226</v>
      </c>
      <c r="R25" s="6">
        <f t="shared" si="61"/>
        <v>21.553133037189863</v>
      </c>
      <c r="S25" s="6">
        <f t="shared" si="61"/>
        <v>27.766085852339991</v>
      </c>
      <c r="T25" s="6">
        <f t="shared" si="61"/>
        <v>37.778757284367529</v>
      </c>
      <c r="U25" s="6">
        <f t="shared" si="61"/>
        <v>53.857252405292343</v>
      </c>
      <c r="V25" s="6">
        <f t="shared" si="61"/>
        <v>89.756605615736788</v>
      </c>
      <c r="W25" s="6">
        <f t="shared" si="61"/>
        <v>133.65840233331033</v>
      </c>
      <c r="X25" s="6">
        <f t="shared" si="61"/>
        <v>180.20026010588776</v>
      </c>
      <c r="Y25" s="6">
        <f t="shared" si="61"/>
        <v>248.6173641288068</v>
      </c>
      <c r="Z25" s="6">
        <f t="shared" si="61"/>
        <v>320.45900962714177</v>
      </c>
      <c r="AA25" s="6">
        <f t="shared" si="61"/>
        <v>406.48247263712443</v>
      </c>
      <c r="AB25" s="49">
        <f t="shared" si="61"/>
        <v>539.11531935625339</v>
      </c>
      <c r="AC25" s="50">
        <f t="shared" si="61"/>
        <v>691.72615293429908</v>
      </c>
      <c r="AD25" s="50">
        <f t="shared" si="61"/>
        <v>843.776129405029</v>
      </c>
      <c r="AE25" s="50">
        <f t="shared" si="61"/>
        <v>1012.4740952604923</v>
      </c>
      <c r="AF25" s="51">
        <f t="shared" si="61"/>
        <v>1241.1829107983303</v>
      </c>
    </row>
    <row r="26" spans="1:32" x14ac:dyDescent="0.25">
      <c r="A26" s="16" t="s">
        <v>27</v>
      </c>
      <c r="B26" s="17">
        <f>AF25-$AF$3</f>
        <v>-81.432771988303557</v>
      </c>
      <c r="C26" s="18">
        <f>((AF25-AA25)-($AF$3-$AA$3))</f>
        <v>-42.435283732386324</v>
      </c>
      <c r="D26" s="4" t="s">
        <v>9</v>
      </c>
      <c r="E26" s="5">
        <f>SUM(F26:AA26)</f>
        <v>3031.7405451541199</v>
      </c>
      <c r="F26">
        <f>(F3-F25)^2</f>
        <v>14.78701460121076</v>
      </c>
      <c r="G26">
        <f t="shared" ref="G26:AF26" si="62">(G3-G25)^2</f>
        <v>25.056648610655472</v>
      </c>
      <c r="H26">
        <f t="shared" si="62"/>
        <v>30.972318187300047</v>
      </c>
      <c r="I26">
        <f t="shared" si="62"/>
        <v>36.194497578136179</v>
      </c>
      <c r="J26">
        <f t="shared" si="62"/>
        <v>41.639321043232798</v>
      </c>
      <c r="K26">
        <f t="shared" si="62"/>
        <v>46.956948243524309</v>
      </c>
      <c r="L26">
        <f t="shared" si="62"/>
        <v>54.242633944354942</v>
      </c>
      <c r="M26">
        <f t="shared" si="62"/>
        <v>63.665449822942961</v>
      </c>
      <c r="N26">
        <f t="shared" si="62"/>
        <v>72.052577752649768</v>
      </c>
      <c r="O26">
        <f t="shared" si="62"/>
        <v>79.532380484740571</v>
      </c>
      <c r="P26">
        <f t="shared" si="62"/>
        <v>91.798753364656761</v>
      </c>
      <c r="Q26">
        <f t="shared" si="62"/>
        <v>105.50487457297815</v>
      </c>
      <c r="R26">
        <f t="shared" si="62"/>
        <v>78.409940061627807</v>
      </c>
      <c r="S26">
        <f t="shared" si="62"/>
        <v>44.790653541395436</v>
      </c>
      <c r="T26">
        <f t="shared" si="62"/>
        <v>14.949776660426004</v>
      </c>
      <c r="U26">
        <f t="shared" si="62"/>
        <v>139.03618451906962</v>
      </c>
      <c r="V26">
        <f t="shared" si="62"/>
        <v>138.41320253718987</v>
      </c>
      <c r="W26">
        <f t="shared" si="62"/>
        <v>24.34962655138742</v>
      </c>
      <c r="X26">
        <f t="shared" si="62"/>
        <v>291.08598680268165</v>
      </c>
      <c r="Y26">
        <f t="shared" si="62"/>
        <v>54.200710840408277</v>
      </c>
      <c r="Z26">
        <f t="shared" si="62"/>
        <v>63.296955163153051</v>
      </c>
      <c r="AA26">
        <f t="shared" si="62"/>
        <v>1520.8040902703981</v>
      </c>
      <c r="AB26" s="43">
        <f t="shared" si="62"/>
        <v>1342.8505256407607</v>
      </c>
      <c r="AC26" s="44">
        <f t="shared" si="62"/>
        <v>182.22312933465963</v>
      </c>
      <c r="AD26" s="44">
        <f t="shared" si="62"/>
        <v>112.3305392696368</v>
      </c>
      <c r="AE26" s="44">
        <f t="shared" si="62"/>
        <v>2192.0736024982921</v>
      </c>
      <c r="AF26" s="45">
        <f t="shared" si="62"/>
        <v>6631.2963536990364</v>
      </c>
    </row>
    <row r="27" spans="1:32" ht="15.75" thickBot="1" x14ac:dyDescent="0.3">
      <c r="A27" s="19" t="s">
        <v>30</v>
      </c>
      <c r="B27" s="20">
        <f>(B26/$AF$3)*100</f>
        <v>-6.1569489193362603</v>
      </c>
      <c r="C27" s="21">
        <f>((C26)/($AF$3-$AA$3))*100</f>
        <v>-4.8379381517806044</v>
      </c>
      <c r="D27" s="4" t="s">
        <v>10</v>
      </c>
      <c r="E27" s="5">
        <f>SUM(F27:AA27)</f>
        <v>205.62270604570102</v>
      </c>
      <c r="F27">
        <f>SQRT(F26)</f>
        <v>3.845388745134978</v>
      </c>
      <c r="G27">
        <f t="shared" ref="G27" si="63">SQRT(G26)</f>
        <v>5.0056616556310987</v>
      </c>
      <c r="H27">
        <f t="shared" ref="H27" si="64">SQRT(H26)</f>
        <v>5.5652779074633862</v>
      </c>
      <c r="I27">
        <f t="shared" ref="I27" si="65">SQRT(I26)</f>
        <v>6.0161862984897816</v>
      </c>
      <c r="J27">
        <f t="shared" ref="J27" si="66">SQRT(J26)</f>
        <v>6.4528537131437282</v>
      </c>
      <c r="K27">
        <f t="shared" ref="K27" si="67">SQRT(K26)</f>
        <v>6.8525140089987637</v>
      </c>
      <c r="L27">
        <f t="shared" ref="L27" si="68">SQRT(L26)</f>
        <v>7.3649598739134312</v>
      </c>
      <c r="M27">
        <f t="shared" ref="M27" si="69">SQRT(M26)</f>
        <v>7.9790632171291236</v>
      </c>
      <c r="N27">
        <f t="shared" ref="N27" si="70">SQRT(N26)</f>
        <v>8.4883789826238178</v>
      </c>
      <c r="O27">
        <f t="shared" ref="O27" si="71">SQRT(O26)</f>
        <v>8.9180928726236406</v>
      </c>
      <c r="P27">
        <f t="shared" ref="P27" si="72">SQRT(P26)</f>
        <v>9.5811665972707498</v>
      </c>
      <c r="Q27">
        <f t="shared" ref="Q27" si="73">SQRT(Q26)</f>
        <v>10.271556579846024</v>
      </c>
      <c r="R27">
        <f t="shared" ref="R27" si="74">SQRT(R26)</f>
        <v>8.8549387384457834</v>
      </c>
      <c r="S27">
        <f t="shared" ref="S27" si="75">SQRT(S26)</f>
        <v>6.6925819786832221</v>
      </c>
      <c r="T27">
        <f t="shared" ref="T27" si="76">SQRT(T26)</f>
        <v>3.8664941045378569</v>
      </c>
      <c r="U27">
        <f t="shared" ref="U27" si="77">SQRT(U26)</f>
        <v>11.79136058812</v>
      </c>
      <c r="V27">
        <f t="shared" ref="V27" si="78">SQRT(V26)</f>
        <v>11.764914047165405</v>
      </c>
      <c r="W27">
        <f t="shared" ref="W27" si="79">SQRT(W26)</f>
        <v>4.9345340764237733</v>
      </c>
      <c r="X27">
        <f t="shared" ref="X27" si="80">SQRT(X26)</f>
        <v>17.061242240900327</v>
      </c>
      <c r="Y27">
        <f t="shared" ref="Y27" si="81">SQRT(Y26)</f>
        <v>7.3621132048079971</v>
      </c>
      <c r="Z27">
        <f t="shared" ref="Z27" si="82">SQRT(Z26)</f>
        <v>7.9559383584309558</v>
      </c>
      <c r="AA27">
        <f t="shared" ref="AA27" si="83">SQRT(AA26)</f>
        <v>38.997488255917176</v>
      </c>
      <c r="AB27" s="43">
        <f t="shared" ref="AB27" si="84">SQRT(AB26)</f>
        <v>36.644924964321604</v>
      </c>
      <c r="AC27" s="44">
        <f t="shared" ref="AC27" si="85">SQRT(AC26)</f>
        <v>13.499004753486815</v>
      </c>
      <c r="AD27" s="44">
        <f t="shared" ref="AD27" si="86">SQRT(AD26)</f>
        <v>10.59861025180362</v>
      </c>
      <c r="AE27" s="44">
        <f t="shared" ref="AE27" si="87">SQRT(AE26)</f>
        <v>46.819585672005815</v>
      </c>
      <c r="AF27" s="45">
        <f t="shared" ref="AF27" si="88">SQRT(AF26)</f>
        <v>81.432771988303557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17.846314887651815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104.26412368625364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128.94479540921486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10.910417236898626</v>
      </c>
      <c r="G34" s="12">
        <f t="shared" ref="G34:AF34" si="90">$E$3+$C33*(1/(1+EXP(-$A33*(G32-$B33))))</f>
        <v>13.956975907791563</v>
      </c>
      <c r="H34" s="12">
        <f t="shared" si="90"/>
        <v>17.899238565247611</v>
      </c>
      <c r="I34" s="12">
        <f t="shared" si="90"/>
        <v>22.995188348129908</v>
      </c>
      <c r="J34" s="12">
        <f t="shared" si="90"/>
        <v>29.573505622440809</v>
      </c>
      <c r="K34" s="12">
        <f t="shared" si="90"/>
        <v>38.050524222805777</v>
      </c>
      <c r="L34" s="12">
        <f t="shared" si="90"/>
        <v>48.949623241336987</v>
      </c>
      <c r="M34" s="12">
        <f t="shared" si="90"/>
        <v>62.922227362879738</v>
      </c>
      <c r="N34" s="12">
        <f t="shared" si="90"/>
        <v>80.768542250531553</v>
      </c>
      <c r="O34" s="12">
        <f t="shared" si="90"/>
        <v>103.45451257733383</v>
      </c>
      <c r="P34" s="12">
        <f t="shared" si="90"/>
        <v>132.1191315786069</v>
      </c>
      <c r="Q34" s="12">
        <f t="shared" si="90"/>
        <v>168.06319279491007</v>
      </c>
      <c r="R34" s="12">
        <f t="shared" si="90"/>
        <v>212.70730970891677</v>
      </c>
      <c r="S34" s="12">
        <f t="shared" si="90"/>
        <v>267.50476124126357</v>
      </c>
      <c r="T34" s="12">
        <f t="shared" si="90"/>
        <v>333.79579059683903</v>
      </c>
      <c r="U34" s="12">
        <f t="shared" si="90"/>
        <v>412.5977830327663</v>
      </c>
      <c r="V34" s="12">
        <f t="shared" si="90"/>
        <v>504.34352651139892</v>
      </c>
      <c r="W34" s="12">
        <f t="shared" si="90"/>
        <v>608.60765019765256</v>
      </c>
      <c r="X34" s="12">
        <f t="shared" si="90"/>
        <v>723.8921567065521</v>
      </c>
      <c r="Y34" s="12">
        <f t="shared" si="90"/>
        <v>847.55914779708371</v>
      </c>
      <c r="Z34" s="12">
        <f t="shared" si="90"/>
        <v>975.98203143917669</v>
      </c>
      <c r="AA34" s="12">
        <f t="shared" si="90"/>
        <v>1104.9268268483916</v>
      </c>
      <c r="AB34" s="52">
        <f t="shared" si="90"/>
        <v>1230.0908582344264</v>
      </c>
      <c r="AC34" s="53">
        <f t="shared" si="90"/>
        <v>1347.6599591062622</v>
      </c>
      <c r="AD34" s="53">
        <f t="shared" si="90"/>
        <v>1454.7371524906901</v>
      </c>
      <c r="AE34" s="53">
        <f t="shared" si="90"/>
        <v>1549.5508114060995</v>
      </c>
      <c r="AF34" s="54">
        <f t="shared" si="90"/>
        <v>1631.4346747753993</v>
      </c>
    </row>
    <row r="35" spans="1:32" x14ac:dyDescent="0.25">
      <c r="A35" s="16" t="s">
        <v>27</v>
      </c>
      <c r="B35" s="17">
        <f>AF34-$AF$3</f>
        <v>308.81899198876545</v>
      </c>
      <c r="C35" s="18">
        <f>((AF34-AA34)-($AF$3-$AA$3))</f>
        <v>-350.6278739665845</v>
      </c>
      <c r="D35" s="4" t="s">
        <v>9</v>
      </c>
      <c r="E35" s="5">
        <f>SUM(F35:AA35)</f>
        <v>2242402.1264146352</v>
      </c>
      <c r="F35" s="3">
        <f>(F34-F$3)^2</f>
        <v>104.26834536702093</v>
      </c>
      <c r="G35" s="3">
        <f t="shared" ref="G35:AF35" si="91">(G34-G$3)^2</f>
        <v>174.43330464284909</v>
      </c>
      <c r="H35" s="3">
        <f t="shared" si="91"/>
        <v>291.97878081658894</v>
      </c>
      <c r="I35" s="3">
        <f t="shared" si="91"/>
        <v>487.96370184237287</v>
      </c>
      <c r="J35" s="3">
        <f t="shared" si="91"/>
        <v>813.05244384653065</v>
      </c>
      <c r="K35" s="3">
        <f t="shared" si="91"/>
        <v>1341.5177757190174</v>
      </c>
      <c r="L35" s="3">
        <f t="shared" si="91"/>
        <v>2223.1363309275271</v>
      </c>
      <c r="M35" s="3">
        <f t="shared" si="91"/>
        <v>3680.434712810596</v>
      </c>
      <c r="N35" s="3">
        <f t="shared" si="91"/>
        <v>6052.3277292160865</v>
      </c>
      <c r="O35" s="3">
        <f t="shared" si="91"/>
        <v>9853.9026722007202</v>
      </c>
      <c r="P35" s="3">
        <f t="shared" si="91"/>
        <v>15965.916187347557</v>
      </c>
      <c r="Q35" s="3">
        <f t="shared" si="91"/>
        <v>25678.277381305234</v>
      </c>
      <c r="R35" s="3">
        <f t="shared" si="91"/>
        <v>40003.646247159777</v>
      </c>
      <c r="S35" s="3">
        <f t="shared" si="91"/>
        <v>60728.364607779666</v>
      </c>
      <c r="T35" s="3">
        <f t="shared" si="91"/>
        <v>89930.1300160682</v>
      </c>
      <c r="U35" s="3">
        <f t="shared" si="91"/>
        <v>120373.72659099652</v>
      </c>
      <c r="V35" s="3">
        <f t="shared" si="91"/>
        <v>162265.56920145033</v>
      </c>
      <c r="W35" s="3">
        <f t="shared" si="91"/>
        <v>220913.83117713893</v>
      </c>
      <c r="X35" s="3">
        <f t="shared" si="91"/>
        <v>277339.84611139318</v>
      </c>
      <c r="Y35" s="3">
        <f t="shared" si="91"/>
        <v>349966.50650566648</v>
      </c>
      <c r="Z35" s="3">
        <f t="shared" si="91"/>
        <v>419343.12757260696</v>
      </c>
      <c r="AA35" s="3">
        <f t="shared" si="91"/>
        <v>434870.16901833331</v>
      </c>
      <c r="AB35" s="46">
        <f t="shared" si="91"/>
        <v>428148.55230487761</v>
      </c>
      <c r="AC35" s="47">
        <f t="shared" si="91"/>
        <v>412722.47407359717</v>
      </c>
      <c r="AD35" s="47">
        <f t="shared" si="91"/>
        <v>360435.02674369107</v>
      </c>
      <c r="AE35" s="47">
        <f t="shared" si="91"/>
        <v>240352.05398020978</v>
      </c>
      <c r="AF35" s="48">
        <f t="shared" si="91"/>
        <v>95369.169812957174</v>
      </c>
    </row>
    <row r="36" spans="1:32" ht="15.75" thickBot="1" x14ac:dyDescent="0.3">
      <c r="A36" s="19" t="s">
        <v>30</v>
      </c>
      <c r="B36" s="20">
        <f>(B35/$AF$3)*100</f>
        <v>23.349110101137711</v>
      </c>
      <c r="C36" s="21">
        <f>((C35)/($AF$3-$AA$3))*100</f>
        <v>-39.974187028848441</v>
      </c>
      <c r="D36" s="4" t="s">
        <v>10</v>
      </c>
      <c r="E36" s="5">
        <f>SUM(F36:AA36)</f>
        <v>5090.5516728844377</v>
      </c>
      <c r="F36">
        <f>SQRT(F35)</f>
        <v>10.211187265299806</v>
      </c>
      <c r="G36">
        <f t="shared" ref="G36:AF36" si="92">SQRT(G35)</f>
        <v>13.207320115861851</v>
      </c>
      <c r="H36">
        <f t="shared" si="92"/>
        <v>17.087386599962819</v>
      </c>
      <c r="I36">
        <f t="shared" si="92"/>
        <v>22.089900448901368</v>
      </c>
      <c r="J36">
        <f t="shared" si="92"/>
        <v>28.514074486935932</v>
      </c>
      <c r="K36">
        <f t="shared" si="92"/>
        <v>36.626735804860054</v>
      </c>
      <c r="L36">
        <f t="shared" si="92"/>
        <v>47.15014666920483</v>
      </c>
      <c r="M36">
        <f t="shared" si="92"/>
        <v>60.666586460840172</v>
      </c>
      <c r="N36">
        <f t="shared" si="92"/>
        <v>77.79670770165076</v>
      </c>
      <c r="O36">
        <f t="shared" si="92"/>
        <v>99.266825637776492</v>
      </c>
      <c r="P36">
        <f t="shared" si="92"/>
        <v>126.35630648031604</v>
      </c>
      <c r="Q36">
        <f t="shared" si="92"/>
        <v>160.24443011008287</v>
      </c>
      <c r="R36">
        <f t="shared" si="92"/>
        <v>200.00911541017268</v>
      </c>
      <c r="S36">
        <f t="shared" si="92"/>
        <v>246.4312573676068</v>
      </c>
      <c r="T36">
        <f t="shared" si="92"/>
        <v>299.88352741700936</v>
      </c>
      <c r="U36">
        <f t="shared" si="92"/>
        <v>346.94917003935393</v>
      </c>
      <c r="V36">
        <f t="shared" si="92"/>
        <v>402.8220068484967</v>
      </c>
      <c r="W36">
        <f t="shared" si="92"/>
        <v>470.01471378791848</v>
      </c>
      <c r="X36">
        <f t="shared" si="92"/>
        <v>526.63065435976398</v>
      </c>
      <c r="Y36">
        <f t="shared" si="92"/>
        <v>591.57967046346891</v>
      </c>
      <c r="Z36">
        <f t="shared" si="92"/>
        <v>647.56708345360403</v>
      </c>
      <c r="AA36">
        <f t="shared" si="92"/>
        <v>659.44686595534995</v>
      </c>
      <c r="AB36" s="43">
        <f t="shared" si="92"/>
        <v>654.33061391385138</v>
      </c>
      <c r="AC36" s="44">
        <f t="shared" si="92"/>
        <v>642.43480141847635</v>
      </c>
      <c r="AD36" s="44">
        <f t="shared" si="92"/>
        <v>600.36241283385743</v>
      </c>
      <c r="AE36" s="44">
        <f t="shared" si="92"/>
        <v>490.25713047360136</v>
      </c>
      <c r="AF36" s="45">
        <f t="shared" si="92"/>
        <v>308.81899198876545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3.7676554936283377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8.6838484908003899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17.725915203819007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102.52345105404453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137.92255291189088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10.603599510046465</v>
      </c>
      <c r="G44" s="12">
        <f>$E$3+$C43*F4*(1/(1+EXP(-$A43*(G42-$B43))))</f>
        <v>13.597457157284515</v>
      </c>
      <c r="H44" s="12">
        <f t="shared" ref="H44:AF44" si="118">$E$3+$C43*G4*(1/(1+EXP(-$A43*(H42-$B43))))</f>
        <v>17.365112650912852</v>
      </c>
      <c r="I44" s="12">
        <f t="shared" si="118"/>
        <v>22.274258156425375</v>
      </c>
      <c r="J44" s="12">
        <f t="shared" si="118"/>
        <v>28.636552506560239</v>
      </c>
      <c r="K44" s="12">
        <f>$E$3+$C43*J4*(1/(1+EXP(-$A43*(K42-$B43))))</f>
        <v>37.320400997360629</v>
      </c>
      <c r="L44" s="12">
        <f t="shared" si="118"/>
        <v>47.349321950820631</v>
      </c>
      <c r="M44" s="12">
        <f t="shared" si="118"/>
        <v>61.179655515389804</v>
      </c>
      <c r="N44" s="12">
        <f t="shared" si="118"/>
        <v>78.905570719208811</v>
      </c>
      <c r="O44" s="12">
        <f t="shared" si="118"/>
        <v>102.68197442355505</v>
      </c>
      <c r="P44" s="12">
        <f t="shared" si="118"/>
        <v>132.37346876146063</v>
      </c>
      <c r="Q44" s="12">
        <f t="shared" si="118"/>
        <v>169.44171809682157</v>
      </c>
      <c r="R44" s="12">
        <f t="shared" si="118"/>
        <v>217.49919523180466</v>
      </c>
      <c r="S44" s="12">
        <f t="shared" si="118"/>
        <v>270.06369874367766</v>
      </c>
      <c r="T44" s="12">
        <f t="shared" si="118"/>
        <v>324.12917902300177</v>
      </c>
      <c r="U44" s="12">
        <f t="shared" si="118"/>
        <v>413.62855193620379</v>
      </c>
      <c r="V44" s="12">
        <f t="shared" si="118"/>
        <v>506.45162271231123</v>
      </c>
      <c r="W44" s="12">
        <f t="shared" si="118"/>
        <v>608.97507376635576</v>
      </c>
      <c r="X44" s="12">
        <f t="shared" si="118"/>
        <v>725.29863227126305</v>
      </c>
      <c r="Y44" s="12">
        <f t="shared" si="118"/>
        <v>850.92034194366056</v>
      </c>
      <c r="Z44" s="12">
        <f t="shared" si="118"/>
        <v>969.37206259288007</v>
      </c>
      <c r="AA44" s="12">
        <f t="shared" si="118"/>
        <v>1107.2946155047709</v>
      </c>
      <c r="AB44" s="52">
        <f t="shared" si="118"/>
        <v>1252.248825316055</v>
      </c>
      <c r="AC44" s="53">
        <f t="shared" si="118"/>
        <v>1412.7248822173381</v>
      </c>
      <c r="AD44" s="53">
        <f t="shared" si="118"/>
        <v>1533.3086698327591</v>
      </c>
      <c r="AE44" s="53">
        <f t="shared" si="118"/>
        <v>1618.0202253430987</v>
      </c>
      <c r="AF44" s="54">
        <f t="shared" si="118"/>
        <v>1794.6204552886061</v>
      </c>
    </row>
    <row r="45" spans="1:32" x14ac:dyDescent="0.25">
      <c r="A45" s="16" t="s">
        <v>27</v>
      </c>
      <c r="B45" s="17">
        <f>AF44-$AF$3</f>
        <v>472.00477250197218</v>
      </c>
      <c r="C45" s="18">
        <f>((AF44-AA44)-($AF$3-$AA$3))</f>
        <v>-189.80988210975715</v>
      </c>
      <c r="D45" s="4" t="s">
        <v>9</v>
      </c>
      <c r="E45" s="5">
        <f>SUM(F45:AA45)</f>
        <v>2242294.6995146275</v>
      </c>
      <c r="F45" s="3">
        <f>(F44-F$3)^2</f>
        <v>98.096535954129607</v>
      </c>
      <c r="G45" s="3">
        <f t="shared" ref="G45" si="119">(G44-G$3)^2</f>
        <v>165.06599992361274</v>
      </c>
      <c r="H45" s="3">
        <f t="shared" ref="H45" si="120">(H44-H$3)^2</f>
        <v>274.01043932635957</v>
      </c>
      <c r="I45" s="3">
        <f t="shared" ref="I45" si="121">(I44-I$3)^2</f>
        <v>456.63288985296299</v>
      </c>
      <c r="J45" s="3">
        <f t="shared" ref="J45" si="122">(J44-J$3)^2</f>
        <v>760.49762311391839</v>
      </c>
      <c r="K45" s="3">
        <f t="shared" ref="K45" si="123">(K44-K$3)^2</f>
        <v>1288.5667946766084</v>
      </c>
      <c r="L45" s="3">
        <f t="shared" ref="L45" si="124">(L44-L$3)^2</f>
        <v>2074.7884140224278</v>
      </c>
      <c r="M45" s="3">
        <f t="shared" ref="M45" si="125">(M44-M$3)^2</f>
        <v>3472.0394981543122</v>
      </c>
      <c r="N45" s="3">
        <f t="shared" ref="N45" si="126">(N44-N$3)^2</f>
        <v>5765.9322887849812</v>
      </c>
      <c r="O45" s="3">
        <f t="shared" ref="O45" si="127">(O44-O$3)^2</f>
        <v>9701.1246669803877</v>
      </c>
      <c r="P45" s="3">
        <f t="shared" ref="P45" si="128">(P44-P$3)^2</f>
        <v>16030.255088802151</v>
      </c>
      <c r="Q45" s="3">
        <f t="shared" ref="Q45" si="129">(Q44-Q$3)^2</f>
        <v>26121.979716107526</v>
      </c>
      <c r="R45" s="3">
        <f t="shared" ref="R45" si="130">(R44-R$3)^2</f>
        <v>41943.449983183476</v>
      </c>
      <c r="S45" s="3">
        <f t="shared" ref="S45" si="131">(S44-S$3)^2</f>
        <v>61996.117141410985</v>
      </c>
      <c r="T45" s="3">
        <f t="shared" ref="T45" si="132">(T44-T$3)^2</f>
        <v>84225.858241522845</v>
      </c>
      <c r="U45" s="3">
        <f t="shared" ref="U45" si="133">(U44-U$3)^2</f>
        <v>121090.03790662889</v>
      </c>
      <c r="V45" s="3">
        <f t="shared" ref="V45" si="134">(V44-V$3)^2</f>
        <v>163968.38835560501</v>
      </c>
      <c r="W45" s="3">
        <f t="shared" ref="W45" si="135">(W44-W$3)^2</f>
        <v>221259.3551441837</v>
      </c>
      <c r="X45" s="3">
        <f t="shared" ref="X45" si="136">(X44-X$3)^2</f>
        <v>278823.21057887684</v>
      </c>
      <c r="Y45" s="3">
        <f t="shared" ref="Y45" si="137">(Y44-Y$3)^2</f>
        <v>353954.63238294882</v>
      </c>
      <c r="Z45" s="3">
        <f t="shared" ref="Z45" si="138">(Z44-Z$3)^2</f>
        <v>410826.02276572498</v>
      </c>
      <c r="AA45" s="3">
        <f t="shared" ref="AA45" si="139">(AA44-AA$3)^2</f>
        <v>437998.63705884258</v>
      </c>
      <c r="AB45" s="46">
        <f t="shared" ref="AB45" si="140">(AB44-AB$3)^2</f>
        <v>457636.80021727807</v>
      </c>
      <c r="AC45" s="47">
        <f t="shared" ref="AC45" si="141">(AC44-AC$3)^2</f>
        <v>500555.86020939221</v>
      </c>
      <c r="AD45" s="47">
        <f t="shared" ref="AD45" si="142">(AD44-AD$3)^2</f>
        <v>460951.28154412977</v>
      </c>
      <c r="AE45" s="47">
        <f t="shared" ref="AE45" si="143">(AE44-AE$3)^2</f>
        <v>312175.3514290108</v>
      </c>
      <c r="AF45" s="48">
        <f t="shared" ref="AF45" si="144">(AF44-AF$3)^2</f>
        <v>222788.50526463852</v>
      </c>
    </row>
    <row r="46" spans="1:32" ht="15.75" thickBot="1" x14ac:dyDescent="0.3">
      <c r="A46" s="19" t="s">
        <v>30</v>
      </c>
      <c r="B46" s="20">
        <f>(B45/$AF$3)*100</f>
        <v>35.6872203048054</v>
      </c>
      <c r="C46" s="21">
        <f>((C45)/($AF$3-$AA$3))*100</f>
        <v>-21.639739138657895</v>
      </c>
      <c r="D46" s="4" t="s">
        <v>10</v>
      </c>
      <c r="E46" s="5">
        <f>SUM(F46:AA46)</f>
        <v>5084.3336732672597</v>
      </c>
      <c r="F46">
        <f>SQRT(F45)</f>
        <v>9.9043695384476447</v>
      </c>
      <c r="G46">
        <f t="shared" ref="G46" si="145">SQRT(G45)</f>
        <v>12.847801365354803</v>
      </c>
      <c r="H46">
        <f t="shared" ref="H46" si="146">SQRT(H45)</f>
        <v>16.553260685628061</v>
      </c>
      <c r="I46">
        <f t="shared" ref="I46" si="147">SQRT(I45)</f>
        <v>21.368970257196835</v>
      </c>
      <c r="J46">
        <f t="shared" ref="J46" si="148">SQRT(J45)</f>
        <v>27.577121371055362</v>
      </c>
      <c r="K46">
        <f t="shared" ref="K46" si="149">SQRT(K45)</f>
        <v>35.896612579414906</v>
      </c>
      <c r="L46">
        <f t="shared" ref="L46" si="150">SQRT(L45)</f>
        <v>45.549845378688474</v>
      </c>
      <c r="M46">
        <f t="shared" ref="M46" si="151">SQRT(M45)</f>
        <v>58.924014613350238</v>
      </c>
      <c r="N46">
        <f t="shared" ref="N46" si="152">SQRT(N45)</f>
        <v>75.933736170328018</v>
      </c>
      <c r="O46">
        <f t="shared" ref="O46" si="153">SQRT(O45)</f>
        <v>98.494287483997709</v>
      </c>
      <c r="P46">
        <f t="shared" ref="P46" si="154">SQRT(P45)</f>
        <v>126.61064366316977</v>
      </c>
      <c r="Q46">
        <f t="shared" ref="Q46" si="155">SQRT(Q45)</f>
        <v>161.62295541199438</v>
      </c>
      <c r="R46">
        <f t="shared" ref="R46" si="156">SQRT(R45)</f>
        <v>204.80100093306058</v>
      </c>
      <c r="S46">
        <f t="shared" ref="S46" si="157">SQRT(S45)</f>
        <v>248.9901948700209</v>
      </c>
      <c r="T46">
        <f t="shared" ref="T46" si="158">SQRT(T45)</f>
        <v>290.2169158431721</v>
      </c>
      <c r="U46">
        <f t="shared" ref="U46" si="159">SQRT(U45)</f>
        <v>347.97993894279148</v>
      </c>
      <c r="V46">
        <f t="shared" ref="V46" si="160">SQRT(V45)</f>
        <v>404.93010304940901</v>
      </c>
      <c r="W46">
        <f t="shared" ref="W46" si="161">SQRT(W45)</f>
        <v>470.38213735662168</v>
      </c>
      <c r="X46">
        <f t="shared" ref="X46" si="162">SQRT(X45)</f>
        <v>528.03712992447493</v>
      </c>
      <c r="Y46">
        <f t="shared" ref="Y46" si="163">SQRT(Y45)</f>
        <v>594.94086461004576</v>
      </c>
      <c r="Z46">
        <f t="shared" ref="Z46" si="164">SQRT(Z45)</f>
        <v>640.9571146073074</v>
      </c>
      <c r="AA46">
        <f t="shared" ref="AA46" si="165">SQRT(AA45)</f>
        <v>661.81465461172934</v>
      </c>
      <c r="AB46" s="43">
        <f t="shared" ref="AB46" si="166">SQRT(AB45)</f>
        <v>676.48858099547999</v>
      </c>
      <c r="AC46" s="44">
        <f t="shared" ref="AC46" si="167">SQRT(AC45)</f>
        <v>707.49972452955217</v>
      </c>
      <c r="AD46" s="44">
        <f t="shared" ref="AD46" si="168">SQRT(AD45)</f>
        <v>678.93393017592643</v>
      </c>
      <c r="AE46" s="44">
        <f t="shared" ref="AE46" si="169">SQRT(AE45)</f>
        <v>558.72654441060058</v>
      </c>
      <c r="AF46" s="45">
        <f t="shared" ref="AF46" si="170">SQRT(AF45)</f>
        <v>472.00477250197218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4.7244433367460559</v>
      </c>
      <c r="I53">
        <f t="shared" ref="I53" si="173">J54-I54</f>
        <v>6.2210724060144749</v>
      </c>
      <c r="J53">
        <f t="shared" ref="J53" si="174">K54-J54</f>
        <v>8.5828693826187283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18.061010086658733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101.30213359705493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141.06233109173104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8.9489633394935151</v>
      </c>
      <c r="G54" s="12">
        <f t="shared" ref="G54:AF54" si="196">$E$3+($C53/($C53+F5))*F4*(1/(1+EXP(-$A53*(G52-$B53))))</f>
        <v>11.718377684115771</v>
      </c>
      <c r="H54" s="12">
        <f t="shared" si="196"/>
        <v>15.282093656504621</v>
      </c>
      <c r="I54" s="12">
        <f t="shared" si="196"/>
        <v>20.006536993250677</v>
      </c>
      <c r="J54" s="12">
        <f t="shared" si="196"/>
        <v>26.227609399265152</v>
      </c>
      <c r="K54" s="12">
        <f t="shared" si="196"/>
        <v>34.81047878188388</v>
      </c>
      <c r="L54" s="12">
        <f t="shared" si="196"/>
        <v>44.911447006547704</v>
      </c>
      <c r="M54" s="12">
        <f t="shared" si="196"/>
        <v>58.905209809594389</v>
      </c>
      <c r="N54" s="12">
        <f t="shared" si="196"/>
        <v>76.966219896253122</v>
      </c>
      <c r="O54" s="12">
        <f t="shared" si="196"/>
        <v>101.25142748691056</v>
      </c>
      <c r="P54" s="12">
        <f t="shared" si="196"/>
        <v>131.65632224427037</v>
      </c>
      <c r="Q54" s="12">
        <f t="shared" si="196"/>
        <v>169.58708954887356</v>
      </c>
      <c r="R54" s="12">
        <f t="shared" si="196"/>
        <v>218.56308453665787</v>
      </c>
      <c r="S54" s="12">
        <f t="shared" si="196"/>
        <v>271.90127086302937</v>
      </c>
      <c r="T54" s="12">
        <f t="shared" si="196"/>
        <v>326.3527691328074</v>
      </c>
      <c r="U54" s="12">
        <f t="shared" si="196"/>
        <v>415.89177211925005</v>
      </c>
      <c r="V54" s="12">
        <f t="shared" si="196"/>
        <v>508.06345981587441</v>
      </c>
      <c r="W54" s="12">
        <f t="shared" si="196"/>
        <v>609.36559341292934</v>
      </c>
      <c r="X54" s="12">
        <f t="shared" si="196"/>
        <v>724.2448245902284</v>
      </c>
      <c r="Y54" s="12">
        <f t="shared" si="196"/>
        <v>848.86892022139898</v>
      </c>
      <c r="Z54" s="12">
        <f t="shared" si="196"/>
        <v>967.80518614032007</v>
      </c>
      <c r="AA54" s="12">
        <f t="shared" si="196"/>
        <v>1108.8675172320511</v>
      </c>
      <c r="AB54" s="52">
        <f t="shared" si="196"/>
        <v>1261.0525452212903</v>
      </c>
      <c r="AC54" s="53">
        <f t="shared" si="196"/>
        <v>1434.4426659482665</v>
      </c>
      <c r="AD54" s="53">
        <f t="shared" si="196"/>
        <v>1573.8605586810884</v>
      </c>
      <c r="AE54" s="53">
        <f t="shared" si="196"/>
        <v>1682.9310884137465</v>
      </c>
      <c r="AF54" s="54">
        <f t="shared" si="196"/>
        <v>1895.3855188455659</v>
      </c>
    </row>
    <row r="55" spans="1:32" x14ac:dyDescent="0.25">
      <c r="A55" s="16" t="s">
        <v>27</v>
      </c>
      <c r="B55" s="17">
        <f>AF54-$AF$3</f>
        <v>572.76983605893201</v>
      </c>
      <c r="C55" s="18">
        <f>((AF54-AA54)-($AF$3-$AA$3))</f>
        <v>-90.617720280077492</v>
      </c>
      <c r="D55" s="4" t="s">
        <v>9</v>
      </c>
      <c r="E55" s="5">
        <f>SUM(F55:AA55)</f>
        <v>2243015.3689176468</v>
      </c>
      <c r="F55" s="3">
        <f>(F54-F$3)^2</f>
        <v>68.058100641355153</v>
      </c>
      <c r="G55" s="3">
        <f t="shared" ref="G55" si="197">(G54-G$3)^2</f>
        <v>120.31285994812171</v>
      </c>
      <c r="H55" s="3">
        <f t="shared" ref="H55" si="198">(H54-H$3)^2</f>
        <v>209.38789460231646</v>
      </c>
      <c r="I55" s="3">
        <f t="shared" ref="I55" si="199">(I54-I$3)^2</f>
        <v>364.85771695188151</v>
      </c>
      <c r="J55" s="3">
        <f t="shared" ref="J55" si="200">(J54-J$3)^2</f>
        <v>633.43719711641518</v>
      </c>
      <c r="K55" s="3">
        <f t="shared" ref="K55" si="201">(K54-K$3)^2</f>
        <v>1114.671093457481</v>
      </c>
      <c r="L55" s="3">
        <f t="shared" ref="L55" si="202">(L54-L$3)^2</f>
        <v>1858.6419947379202</v>
      </c>
      <c r="M55" s="3">
        <f t="shared" ref="M55" si="203">(M54-M$3)^2</f>
        <v>3209.1736574118022</v>
      </c>
      <c r="N55" s="3">
        <f t="shared" ref="N55" si="204">(N54-N$3)^2</f>
        <v>5475.1690629354289</v>
      </c>
      <c r="O55" s="3">
        <f t="shared" ref="O55" si="205">(O54-O$3)^2</f>
        <v>9421.369729043905</v>
      </c>
      <c r="P55" s="3">
        <f t="shared" ref="P55" si="206">(P54-P$3)^2</f>
        <v>15849.17262364475</v>
      </c>
      <c r="Q55" s="3">
        <f t="shared" ref="Q55" si="207">(Q54-Q$3)^2</f>
        <v>26168.991576392946</v>
      </c>
      <c r="R55" s="3">
        <f t="shared" ref="R55" si="208">(R54-R$3)^2</f>
        <v>42380.353032668289</v>
      </c>
      <c r="S55" s="3">
        <f t="shared" ref="S55" si="209">(S54-S$3)^2</f>
        <v>62914.568692875</v>
      </c>
      <c r="T55" s="3">
        <f t="shared" ref="T55" si="210">(T54-T$3)^2</f>
        <v>85521.44952203361</v>
      </c>
      <c r="U55" s="3">
        <f t="shared" ref="U55" si="211">(U54-U$3)^2</f>
        <v>122670.27051444685</v>
      </c>
      <c r="V55" s="3">
        <f t="shared" ref="V55" si="212">(V54-V$3)^2</f>
        <v>165276.34910334283</v>
      </c>
      <c r="W55" s="3">
        <f t="shared" ref="W55" si="213">(W54-W$3)^2</f>
        <v>221626.89458184814</v>
      </c>
      <c r="X55" s="3">
        <f t="shared" ref="X55" si="214">(X54-X$3)^2</f>
        <v>277711.4219227336</v>
      </c>
      <c r="Y55" s="3">
        <f t="shared" ref="Y55" si="215">(Y54-Y$3)^2</f>
        <v>351517.89148778713</v>
      </c>
      <c r="Z55" s="3">
        <f t="shared" ref="Z55" si="216">(Z54-Z$3)^2</f>
        <v>408819.87664758449</v>
      </c>
      <c r="AA55" s="3">
        <f t="shared" ref="AA55" si="217">(AA54-AA$3)^2</f>
        <v>440083.04990544252</v>
      </c>
      <c r="AB55" s="46">
        <f t="shared" ref="AB55" si="218">(AB54-AB$3)^2</f>
        <v>469625.53767379653</v>
      </c>
      <c r="AC55" s="47">
        <f t="shared" ref="AC55" si="219">(AC54-AC$3)^2</f>
        <v>531758.17435362411</v>
      </c>
      <c r="AD55" s="47">
        <f t="shared" ref="AD55" si="220">(AD54-AD$3)^2</f>
        <v>517659.84377700411</v>
      </c>
      <c r="AE55" s="47">
        <f t="shared" ref="AE55" si="221">(AE54-AE$3)^2</f>
        <v>388923.61600993265</v>
      </c>
      <c r="AF55" s="48">
        <f t="shared" ref="AF55" si="222">(AF54-AF$3)^2</f>
        <v>328065.28509897587</v>
      </c>
    </row>
    <row r="56" spans="1:32" ht="15.75" thickBot="1" x14ac:dyDescent="0.3">
      <c r="A56" s="19" t="s">
        <v>30</v>
      </c>
      <c r="B56" s="20">
        <f>(B55/$AF$3)*100</f>
        <v>43.305840352063328</v>
      </c>
      <c r="C56" s="21">
        <f>((C55)/($AF$3-$AA$3))*100</f>
        <v>-10.331094495210921</v>
      </c>
      <c r="D56" s="4" t="s">
        <v>10</v>
      </c>
      <c r="E56" s="5">
        <f>SUM(F56:AA56)</f>
        <v>5069.1677830069939</v>
      </c>
      <c r="F56">
        <f>SQRT(F55)</f>
        <v>8.2497333678946951</v>
      </c>
      <c r="G56">
        <f t="shared" ref="G56" si="223">SQRT(G55)</f>
        <v>10.968721892186059</v>
      </c>
      <c r="H56">
        <f t="shared" ref="H56" si="224">SQRT(H55)</f>
        <v>14.470241691219828</v>
      </c>
      <c r="I56">
        <f t="shared" ref="I56" si="225">SQRT(I55)</f>
        <v>19.101249094022137</v>
      </c>
      <c r="J56">
        <f t="shared" ref="J56" si="226">SQRT(J55)</f>
        <v>25.168178263760275</v>
      </c>
      <c r="K56">
        <f t="shared" ref="K56" si="227">SQRT(K55)</f>
        <v>33.386690363938158</v>
      </c>
      <c r="L56">
        <f t="shared" ref="L56" si="228">SQRT(L55)</f>
        <v>43.111970434415547</v>
      </c>
      <c r="M56">
        <f t="shared" ref="M56" si="229">SQRT(M55)</f>
        <v>56.649568907554823</v>
      </c>
      <c r="N56">
        <f t="shared" ref="N56" si="230">SQRT(N55)</f>
        <v>73.994385347372329</v>
      </c>
      <c r="O56">
        <f t="shared" ref="O56" si="231">SQRT(O55)</f>
        <v>97.063740547353234</v>
      </c>
      <c r="P56">
        <f t="shared" ref="P56" si="232">SQRT(P55)</f>
        <v>125.89349714597951</v>
      </c>
      <c r="Q56">
        <f t="shared" ref="Q56" si="233">SQRT(Q55)</f>
        <v>161.76832686404637</v>
      </c>
      <c r="R56">
        <f t="shared" ref="R56" si="234">SQRT(R55)</f>
        <v>205.86489023791378</v>
      </c>
      <c r="S56">
        <f t="shared" ref="S56" si="235">SQRT(S55)</f>
        <v>250.82776698937261</v>
      </c>
      <c r="T56">
        <f t="shared" ref="T56" si="236">SQRT(T55)</f>
        <v>292.44050595297773</v>
      </c>
      <c r="U56">
        <f t="shared" ref="U56" si="237">SQRT(U55)</f>
        <v>350.24315912583768</v>
      </c>
      <c r="V56">
        <f t="shared" ref="V56" si="238">SQRT(V55)</f>
        <v>406.54194015297219</v>
      </c>
      <c r="W56">
        <f t="shared" ref="W56" si="239">SQRT(W55)</f>
        <v>470.77265700319526</v>
      </c>
      <c r="X56">
        <f t="shared" ref="X56" si="240">SQRT(X55)</f>
        <v>526.98332224344028</v>
      </c>
      <c r="Y56">
        <f t="shared" ref="Y56" si="241">SQRT(Y55)</f>
        <v>592.88944288778418</v>
      </c>
      <c r="Z56">
        <f t="shared" ref="Z56" si="242">SQRT(Z55)</f>
        <v>639.39023815474729</v>
      </c>
      <c r="AA56">
        <f t="shared" ref="AA56" si="243">SQRT(AA55)</f>
        <v>663.38755633900951</v>
      </c>
      <c r="AB56" s="43">
        <f t="shared" ref="AB56" si="244">SQRT(AB55)</f>
        <v>685.2923009007153</v>
      </c>
      <c r="AC56" s="44">
        <f t="shared" ref="AC56" si="245">SQRT(AC55)</f>
        <v>729.2175082604806</v>
      </c>
      <c r="AD56" s="44">
        <f t="shared" ref="AD56" si="246">SQRT(AD55)</f>
        <v>719.48581902425576</v>
      </c>
      <c r="AE56" s="44">
        <f t="shared" ref="AE56" si="247">SQRT(AE55)</f>
        <v>623.63740748124837</v>
      </c>
      <c r="AF56" s="45">
        <f t="shared" ref="AF56" si="248">SQRT(AF55)</f>
        <v>572.76983605893201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1.9506509626481821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20.086155408723819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98.986924154216013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144.47644617664787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3.7124957721419118</v>
      </c>
      <c r="G63">
        <f t="shared" ref="G63:AF63" si="274">$E$3+($C62)*(EXP(-EXP($A62-$B62*G61)))</f>
        <v>5.6631467347900939</v>
      </c>
      <c r="H63">
        <f t="shared" si="274"/>
        <v>8.6081197866329351</v>
      </c>
      <c r="I63">
        <f t="shared" si="274"/>
        <v>12.926949851992525</v>
      </c>
      <c r="J63">
        <f t="shared" si="274"/>
        <v>19.090112825159576</v>
      </c>
      <c r="K63">
        <f t="shared" si="274"/>
        <v>27.662798145087493</v>
      </c>
      <c r="L63">
        <f t="shared" si="274"/>
        <v>39.303651327024113</v>
      </c>
      <c r="M63">
        <f t="shared" si="274"/>
        <v>54.757802381161248</v>
      </c>
      <c r="N63">
        <f t="shared" si="274"/>
        <v>74.843957789885067</v>
      </c>
      <c r="O63">
        <f t="shared" si="274"/>
        <v>100.43584234335682</v>
      </c>
      <c r="P63">
        <f t="shared" si="274"/>
        <v>132.43877010339926</v>
      </c>
      <c r="Q63">
        <f t="shared" si="274"/>
        <v>171.76254330197918</v>
      </c>
      <c r="R63">
        <f t="shared" si="274"/>
        <v>219.29217948265907</v>
      </c>
      <c r="S63">
        <f t="shared" si="274"/>
        <v>275.85812443426107</v>
      </c>
      <c r="T63">
        <f t="shared" si="274"/>
        <v>342.20761514700155</v>
      </c>
      <c r="U63">
        <f t="shared" si="274"/>
        <v>418.97872503855439</v>
      </c>
      <c r="V63">
        <f t="shared" si="274"/>
        <v>506.6783790133104</v>
      </c>
      <c r="W63">
        <f t="shared" si="274"/>
        <v>605.66530316752642</v>
      </c>
      <c r="X63">
        <f t="shared" si="274"/>
        <v>716.1385108763568</v>
      </c>
      <c r="Y63">
        <f t="shared" si="274"/>
        <v>838.13155956214962</v>
      </c>
      <c r="Z63">
        <f t="shared" si="274"/>
        <v>971.51247118890706</v>
      </c>
      <c r="AA63">
        <f t="shared" si="274"/>
        <v>1115.9889173655549</v>
      </c>
      <c r="AB63" s="43">
        <f t="shared" si="274"/>
        <v>1271.1180413269944</v>
      </c>
      <c r="AC63" s="44">
        <f t="shared" si="274"/>
        <v>1436.3201303236435</v>
      </c>
      <c r="AD63" s="44">
        <f t="shared" si="274"/>
        <v>1610.8952624213237</v>
      </c>
      <c r="AE63" s="44">
        <f t="shared" si="274"/>
        <v>1794.0420253364073</v>
      </c>
      <c r="AF63" s="45">
        <f t="shared" si="274"/>
        <v>1984.8774320140699</v>
      </c>
    </row>
    <row r="64" spans="1:32" x14ac:dyDescent="0.25">
      <c r="A64" s="16" t="s">
        <v>27</v>
      </c>
      <c r="B64" s="17">
        <f>AF63-$AF$3</f>
        <v>662.26174922743598</v>
      </c>
      <c r="C64" s="18">
        <f>((AF63-AA63)-($AF$3-$AA$3))</f>
        <v>-8.2472072450773339</v>
      </c>
      <c r="D64" s="4" t="s">
        <v>9</v>
      </c>
      <c r="E64" s="5">
        <f>SUM(F64:AA64)</f>
        <v>2243853.0513354698</v>
      </c>
      <c r="F64" s="3">
        <f>(F63-F$3)^2</f>
        <v>9.0797707847226032</v>
      </c>
      <c r="G64" s="3">
        <f t="shared" ref="G64" si="275">(G63-G$3)^2</f>
        <v>24.142393245571014</v>
      </c>
      <c r="H64" s="3">
        <f t="shared" ref="H64" si="276">(H63-H$3)^2</f>
        <v>60.781791942188498</v>
      </c>
      <c r="I64" s="3">
        <f t="shared" ref="I64" si="277">(I63-I$3)^2</f>
        <v>144.5203561065332</v>
      </c>
      <c r="J64" s="3">
        <f t="shared" ref="J64" si="278">(J63-J$3)^2</f>
        <v>325.10548219364921</v>
      </c>
      <c r="K64" s="3">
        <f t="shared" ref="K64" si="279">(K63-K$3)^2</f>
        <v>688.48563146104038</v>
      </c>
      <c r="L64" s="3">
        <f t="shared" ref="L64" si="280">(L63-L$3)^2</f>
        <v>1406.5631240454752</v>
      </c>
      <c r="M64" s="3">
        <f t="shared" ref="M64" si="281">(M63-M$3)^2</f>
        <v>2756.4769599797687</v>
      </c>
      <c r="N64" s="3">
        <f t="shared" ref="N64" si="282">(N63-N$3)^2</f>
        <v>5165.6020991701071</v>
      </c>
      <c r="O64" s="3">
        <f t="shared" ref="O64" si="283">(O63-O$3)^2</f>
        <v>9263.7074186339396</v>
      </c>
      <c r="P64" s="3">
        <f t="shared" ref="P64" si="284">(P63-P$3)^2</f>
        <v>16046.795042937249</v>
      </c>
      <c r="Q64" s="3">
        <f t="shared" ref="Q64" si="285">(Q63-Q$3)^2</f>
        <v>26877.563203044858</v>
      </c>
      <c r="R64" s="3">
        <f t="shared" ref="R64" si="286">(R63-R$3)^2</f>
        <v>42681.074714171686</v>
      </c>
      <c r="S64" s="3">
        <f t="shared" ref="S64" si="287">(S63-S$3)^2</f>
        <v>64915.202874211114</v>
      </c>
      <c r="T64" s="3">
        <f t="shared" ref="T64" si="288">(T63-T$3)^2</f>
        <v>95046.024044562393</v>
      </c>
      <c r="U64" s="3">
        <f t="shared" ref="U64" si="289">(U63-U$3)^2</f>
        <v>124842.16807783266</v>
      </c>
      <c r="V64" s="3">
        <f t="shared" ref="V64" si="290">(V63-V$3)^2</f>
        <v>164152.08067868647</v>
      </c>
      <c r="W64" s="3">
        <f t="shared" ref="W64" si="291">(W63-W$3)^2</f>
        <v>218156.59578872568</v>
      </c>
      <c r="X64" s="3">
        <f t="shared" ref="X64" si="292">(X63-X$3)^2</f>
        <v>269233.34998059407</v>
      </c>
      <c r="Y64" s="3">
        <f t="shared" ref="Y64" si="293">(Y63-Y$3)^2</f>
        <v>338901.04684301879</v>
      </c>
      <c r="Z64" s="3">
        <f t="shared" ref="Z64" si="294">(Z63-Z$3)^2</f>
        <v>413574.42435026309</v>
      </c>
      <c r="AA64" s="3">
        <f t="shared" ref="AA64" si="295">(AA63-AA$3)^2</f>
        <v>449582.26070985873</v>
      </c>
      <c r="AB64" s="46">
        <f t="shared" ref="AB64" si="296">(AB63-AB$3)^2</f>
        <v>483522.46585762082</v>
      </c>
      <c r="AC64" s="47">
        <f t="shared" ref="AC64" si="297">(AC63-AC$3)^2</f>
        <v>534499.85901342542</v>
      </c>
      <c r="AD64" s="47">
        <f t="shared" ref="AD64" si="298">(AD63-AD$3)^2</f>
        <v>572323.30136385874</v>
      </c>
      <c r="AE64" s="47">
        <f t="shared" ref="AE64" si="299">(AE63-AE$3)^2</f>
        <v>539855.12960428558</v>
      </c>
      <c r="AF64" s="48">
        <f t="shared" ref="AF64" si="300">(AF63-AF$3)^2</f>
        <v>438590.62448978331</v>
      </c>
    </row>
    <row r="65" spans="1:32" ht="15.75" thickBot="1" x14ac:dyDescent="0.3">
      <c r="A65" s="19" t="s">
        <v>30</v>
      </c>
      <c r="B65" s="20">
        <f>(B64/$AF$3)*100</f>
        <v>50.072122828009213</v>
      </c>
      <c r="C65" s="21">
        <f>((C64)/($AF$3-$AA$3))*100</f>
        <v>-0.94024300222010848</v>
      </c>
      <c r="D65" s="4" t="s">
        <v>10</v>
      </c>
      <c r="E65" s="5">
        <f>SUM(F65:AA65)</f>
        <v>5030.6295847343736</v>
      </c>
      <c r="F65">
        <f>SQRT(F64)</f>
        <v>3.0132658005430923</v>
      </c>
      <c r="G65">
        <f t="shared" ref="G65" si="301">SQRT(G64)</f>
        <v>4.913490942860383</v>
      </c>
      <c r="H65">
        <f t="shared" ref="H65" si="302">SQRT(H64)</f>
        <v>7.7962678213481418</v>
      </c>
      <c r="I65">
        <f t="shared" ref="I65" si="303">SQRT(I64)</f>
        <v>12.021661952763985</v>
      </c>
      <c r="J65">
        <f t="shared" ref="J65" si="304">SQRT(J64)</f>
        <v>18.030681689654699</v>
      </c>
      <c r="K65">
        <f t="shared" ref="K65" si="305">SQRT(K64)</f>
        <v>26.23900972714177</v>
      </c>
      <c r="L65">
        <f t="shared" ref="L65" si="306">SQRT(L64)</f>
        <v>37.504174754891956</v>
      </c>
      <c r="M65">
        <f t="shared" ref="M65" si="307">SQRT(M64)</f>
        <v>52.502161479121682</v>
      </c>
      <c r="N65">
        <f t="shared" ref="N65" si="308">SQRT(N64)</f>
        <v>71.872123241004275</v>
      </c>
      <c r="O65">
        <f t="shared" ref="O65" si="309">SQRT(O64)</f>
        <v>96.248155403799501</v>
      </c>
      <c r="P65">
        <f t="shared" ref="P65" si="310">SQRT(P64)</f>
        <v>126.6759450051084</v>
      </c>
      <c r="Q65">
        <f t="shared" ref="Q65" si="311">SQRT(Q64)</f>
        <v>163.94378061715199</v>
      </c>
      <c r="R65">
        <f t="shared" ref="R65" si="312">SQRT(R64)</f>
        <v>206.59398518391498</v>
      </c>
      <c r="S65">
        <f t="shared" ref="S65" si="313">SQRT(S64)</f>
        <v>254.78462056060431</v>
      </c>
      <c r="T65">
        <f t="shared" ref="T65" si="314">SQRT(T64)</f>
        <v>308.29535196717188</v>
      </c>
      <c r="U65">
        <f t="shared" ref="U65" si="315">SQRT(U64)</f>
        <v>353.33011204514207</v>
      </c>
      <c r="V65">
        <f t="shared" ref="V65" si="316">SQRT(V64)</f>
        <v>405.15685935040824</v>
      </c>
      <c r="W65">
        <f t="shared" ref="W65" si="317">SQRT(W64)</f>
        <v>467.07236675779234</v>
      </c>
      <c r="X65">
        <f t="shared" ref="X65" si="318">SQRT(X64)</f>
        <v>518.87700852956868</v>
      </c>
      <c r="Y65">
        <f t="shared" ref="Y65" si="319">SQRT(Y64)</f>
        <v>582.15208222853482</v>
      </c>
      <c r="Z65">
        <f t="shared" ref="Z65" si="320">SQRT(Z64)</f>
        <v>643.09752320333428</v>
      </c>
      <c r="AA65">
        <f t="shared" ref="AA65" si="321">SQRT(AA64)</f>
        <v>670.50895647251332</v>
      </c>
      <c r="AB65" s="43">
        <f t="shared" ref="AB65" si="322">SQRT(AB64)</f>
        <v>695.35779700641945</v>
      </c>
      <c r="AC65" s="44">
        <f t="shared" ref="AC65" si="323">SQRT(AC64)</f>
        <v>731.09497263585763</v>
      </c>
      <c r="AD65" s="44">
        <f t="shared" ref="AD65" si="324">SQRT(AD64)</f>
        <v>756.52052276449103</v>
      </c>
      <c r="AE65" s="44">
        <f t="shared" ref="AE65" si="325">SQRT(AE64)</f>
        <v>734.74834440390919</v>
      </c>
      <c r="AF65" s="45">
        <f t="shared" ref="AF65" si="326">SQRT(AF64)</f>
        <v>662.26174922743598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2.1258961499737863</v>
      </c>
      <c r="G72">
        <f t="shared" ref="G72" si="327">H73-G73</f>
        <v>3.0683380132166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8.8049099975777416</v>
      </c>
      <c r="K72">
        <f t="shared" ref="K72" si="331">L73-K73</f>
        <v>10.892760898573258</v>
      </c>
      <c r="L72">
        <f t="shared" ref="L72" si="332">M73-L73</f>
        <v>15.107742408165805</v>
      </c>
      <c r="M72">
        <f t="shared" ref="M72" si="333">N73-M73</f>
        <v>19.579937239398944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98.494148461441171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149.55674063584672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272.11666980485052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4.2658146612229091</v>
      </c>
      <c r="G73">
        <f t="shared" ref="G73:AF73" si="352">$E$3+(F4*$C72)*(EXP(-EXP($A72-$B72*G71)))</f>
        <v>6.3917108111966954</v>
      </c>
      <c r="H73">
        <f t="shared" si="352"/>
        <v>9.4600488244132954</v>
      </c>
      <c r="I73">
        <f t="shared" si="352"/>
        <v>13.865841875587012</v>
      </c>
      <c r="J73">
        <f t="shared" si="352"/>
        <v>20.035713858199994</v>
      </c>
      <c r="K73">
        <f t="shared" si="352"/>
        <v>28.840623855777736</v>
      </c>
      <c r="L73">
        <f t="shared" si="352"/>
        <v>39.733384754350993</v>
      </c>
      <c r="M73">
        <f t="shared" si="352"/>
        <v>54.841127162516798</v>
      </c>
      <c r="N73">
        <f t="shared" si="352"/>
        <v>74.421064401915743</v>
      </c>
      <c r="O73">
        <f t="shared" si="352"/>
        <v>100.51332094661799</v>
      </c>
      <c r="P73">
        <f t="shared" si="352"/>
        <v>132.86845728030576</v>
      </c>
      <c r="Q73">
        <f t="shared" si="352"/>
        <v>172.59702990284529</v>
      </c>
      <c r="R73">
        <f t="shared" si="352"/>
        <v>222.92613864878194</v>
      </c>
      <c r="S73">
        <f t="shared" si="352"/>
        <v>276.68875682907225</v>
      </c>
      <c r="T73">
        <f t="shared" si="352"/>
        <v>330.41273828191129</v>
      </c>
      <c r="U73">
        <f t="shared" si="352"/>
        <v>418.42929127820292</v>
      </c>
      <c r="V73">
        <f t="shared" si="352"/>
        <v>508.0778319926913</v>
      </c>
      <c r="W73">
        <f t="shared" si="352"/>
        <v>606.57198045413247</v>
      </c>
      <c r="X73">
        <f t="shared" si="352"/>
        <v>719.31102580338484</v>
      </c>
      <c r="Y73">
        <f t="shared" si="352"/>
        <v>843.7759790365875</v>
      </c>
      <c r="Z73">
        <f t="shared" si="352"/>
        <v>966.11868894223801</v>
      </c>
      <c r="AA73">
        <f t="shared" si="352"/>
        <v>1115.6754295780847</v>
      </c>
      <c r="AB73" s="43">
        <f t="shared" si="352"/>
        <v>1283.2969375206583</v>
      </c>
      <c r="AC73" s="44">
        <f t="shared" si="352"/>
        <v>1481.2057656664642</v>
      </c>
      <c r="AD73" s="44">
        <f t="shared" si="352"/>
        <v>1653.7346460987189</v>
      </c>
      <c r="AE73" s="44">
        <f t="shared" si="352"/>
        <v>1803.6663346476553</v>
      </c>
      <c r="AF73" s="45">
        <f t="shared" si="352"/>
        <v>2075.7830044525058</v>
      </c>
    </row>
    <row r="74" spans="1:32" x14ac:dyDescent="0.25">
      <c r="A74" s="16" t="s">
        <v>27</v>
      </c>
      <c r="B74" s="17">
        <f>AF73-$AF$3</f>
        <v>753.1673216658719</v>
      </c>
      <c r="C74" s="18">
        <f>((AF73-AA73)-($AF$3-$AA$3))</f>
        <v>82.971852980828771</v>
      </c>
      <c r="D74" s="4" t="s">
        <v>9</v>
      </c>
      <c r="E74" s="5">
        <f>SUM(F74:AA74)</f>
        <v>2243357.2222267678</v>
      </c>
      <c r="F74" s="3">
        <f>(F73-F$3)^2</f>
        <v>12.720526348260963</v>
      </c>
      <c r="G74" s="3">
        <f t="shared" ref="G74" si="353">(G73-G$3)^2</f>
        <v>31.832784840435774</v>
      </c>
      <c r="H74" s="3">
        <f t="shared" ref="H74" si="354">(H73-H$3)^2</f>
        <v>74.791308914240091</v>
      </c>
      <c r="I74" s="3">
        <f t="shared" ref="I74" si="355">(I73-I$3)^2</f>
        <v>167.97595937410142</v>
      </c>
      <c r="J74" s="3">
        <f t="shared" ref="J74" si="356">(J73-J$3)^2</f>
        <v>360.0993059716572</v>
      </c>
      <c r="K74" s="3">
        <f t="shared" ref="K74" si="357">(K73-K$3)^2</f>
        <v>751.68286542516137</v>
      </c>
      <c r="L74" s="3">
        <f t="shared" ref="L74" si="358">(L73-L$3)^2</f>
        <v>1438.9813899770093</v>
      </c>
      <c r="M74" s="3">
        <f t="shared" ref="M74" si="359">(M73-M$3)^2</f>
        <v>2765.2333652508396</v>
      </c>
      <c r="N74" s="3">
        <f t="shared" ref="N74" si="360">(N73-N$3)^2</f>
        <v>5104.9924465918211</v>
      </c>
      <c r="O74" s="3">
        <f t="shared" ref="O74" si="361">(O73-O$3)^2</f>
        <v>9278.6277668622024</v>
      </c>
      <c r="P74" s="3">
        <f t="shared" ref="P74" si="362">(P73-P$3)^2</f>
        <v>16155.841732389663</v>
      </c>
      <c r="Q74" s="3">
        <f t="shared" ref="Q74" si="363">(Q73-Q$3)^2</f>
        <v>27151.877347372578</v>
      </c>
      <c r="R74" s="3">
        <f t="shared" ref="R74" si="364">(R73-R$3)^2</f>
        <v>44195.788585642615</v>
      </c>
      <c r="S74" s="3">
        <f t="shared" ref="S74" si="365">(S73-S$3)^2</f>
        <v>65339.157543461042</v>
      </c>
      <c r="T74" s="3">
        <f t="shared" ref="T74" si="366">(T73-T$3)^2</f>
        <v>87912.531735760131</v>
      </c>
      <c r="U74" s="3">
        <f t="shared" ref="U74" si="367">(U73-U$3)^2</f>
        <v>124454.20697107693</v>
      </c>
      <c r="V74" s="3">
        <f t="shared" ref="V74" si="368">(V73-V$3)^2</f>
        <v>165288.035095197</v>
      </c>
      <c r="W74" s="3">
        <f t="shared" ref="W74" si="369">(W73-W$3)^2</f>
        <v>219004.38566470897</v>
      </c>
      <c r="X74" s="3">
        <f t="shared" ref="X74" si="370">(X73-X$3)^2</f>
        <v>272535.7049412597</v>
      </c>
      <c r="Y74" s="3">
        <f t="shared" ref="Y74" si="371">(Y73-Y$3)^2</f>
        <v>345504.72741425282</v>
      </c>
      <c r="Z74" s="3">
        <f t="shared" ref="Z74" si="372">(Z73-Z$3)^2</f>
        <v>406666.06123012572</v>
      </c>
      <c r="AA74" s="3">
        <f t="shared" ref="AA74" si="373">(AA73-AA$3)^2</f>
        <v>449161.96624596464</v>
      </c>
      <c r="AB74" s="46">
        <f t="shared" ref="AB74" si="374">(AB73-AB$3)^2</f>
        <v>500608.17222450877</v>
      </c>
      <c r="AC74" s="47">
        <f t="shared" ref="AC74" si="375">(AC73-AC$3)^2</f>
        <v>602145.90395895927</v>
      </c>
      <c r="AD74" s="47">
        <f t="shared" ref="AD74" si="376">(AD73-AD$3)^2</f>
        <v>638976.26002678124</v>
      </c>
      <c r="AE74" s="47">
        <f t="shared" ref="AE74" si="377">(AE73-AE$3)^2</f>
        <v>554090.6475989453</v>
      </c>
      <c r="AF74" s="48">
        <f t="shared" ref="AF74" si="378">(AF73-AF$3)^2</f>
        <v>567261.0144253429</v>
      </c>
    </row>
    <row r="75" spans="1:32" ht="15.75" thickBot="1" x14ac:dyDescent="0.3">
      <c r="A75" s="19" t="s">
        <v>30</v>
      </c>
      <c r="B75" s="20">
        <f>(B74/$AF$3)*100</f>
        <v>56.945288905013982</v>
      </c>
      <c r="C75" s="21">
        <f>((C74)/($AF$3-$AA$3))*100</f>
        <v>9.4594087220283463</v>
      </c>
      <c r="D75" s="4" t="s">
        <v>10</v>
      </c>
      <c r="E75" s="5">
        <f>SUM(F75:AA75)</f>
        <v>5034.7936082755214</v>
      </c>
      <c r="F75">
        <f>SQRT(F74)</f>
        <v>3.5665846896240896</v>
      </c>
      <c r="G75">
        <f t="shared" ref="G75" si="379">SQRT(G74)</f>
        <v>5.6420550192669845</v>
      </c>
      <c r="H75">
        <f t="shared" ref="H75" si="380">SQRT(H74)</f>
        <v>8.6481968591285021</v>
      </c>
      <c r="I75">
        <f t="shared" ref="I75" si="381">SQRT(I74)</f>
        <v>12.960553976358472</v>
      </c>
      <c r="J75">
        <f t="shared" ref="J75" si="382">SQRT(J74)</f>
        <v>18.976282722695117</v>
      </c>
      <c r="K75">
        <f t="shared" ref="K75" si="383">SQRT(K74)</f>
        <v>27.416835437832013</v>
      </c>
      <c r="L75">
        <f t="shared" ref="L75" si="384">SQRT(L74)</f>
        <v>37.933908182218836</v>
      </c>
      <c r="M75">
        <f t="shared" ref="M75" si="385">SQRT(M74)</f>
        <v>52.585486260477232</v>
      </c>
      <c r="N75">
        <f t="shared" ref="N75" si="386">SQRT(N74)</f>
        <v>71.44922985303495</v>
      </c>
      <c r="O75">
        <f t="shared" ref="O75" si="387">SQRT(O74)</f>
        <v>96.325634007060671</v>
      </c>
      <c r="P75">
        <f t="shared" ref="P75" si="388">SQRT(P74)</f>
        <v>127.1056321820149</v>
      </c>
      <c r="Q75">
        <f t="shared" ref="Q75" si="389">SQRT(Q74)</f>
        <v>164.7782672180181</v>
      </c>
      <c r="R75">
        <f t="shared" ref="R75" si="390">SQRT(R74)</f>
        <v>210.22794435003786</v>
      </c>
      <c r="S75">
        <f t="shared" ref="S75" si="391">SQRT(S74)</f>
        <v>255.61525295541549</v>
      </c>
      <c r="T75">
        <f t="shared" ref="T75" si="392">SQRT(T74)</f>
        <v>296.50047510208162</v>
      </c>
      <c r="U75">
        <f t="shared" ref="U75" si="393">SQRT(U74)</f>
        <v>352.78067828479061</v>
      </c>
      <c r="V75">
        <f t="shared" ref="V75" si="394">SQRT(V74)</f>
        <v>406.55631232978908</v>
      </c>
      <c r="W75">
        <f t="shared" ref="W75" si="395">SQRT(W74)</f>
        <v>467.97904404439839</v>
      </c>
      <c r="X75">
        <f t="shared" ref="X75" si="396">SQRT(X74)</f>
        <v>522.04952345659672</v>
      </c>
      <c r="Y75">
        <f t="shared" ref="Y75" si="397">SQRT(Y74)</f>
        <v>587.79650170297271</v>
      </c>
      <c r="Z75">
        <f t="shared" ref="Z75" si="398">SQRT(Z74)</f>
        <v>637.70374095666534</v>
      </c>
      <c r="AA75">
        <f t="shared" ref="AA75" si="399">SQRT(AA74)</f>
        <v>670.19546868504312</v>
      </c>
      <c r="AB75" s="43">
        <f t="shared" ref="AB75" si="400">SQRT(AB74)</f>
        <v>707.53669320008328</v>
      </c>
      <c r="AC75" s="44">
        <f t="shared" ref="AC75" si="401">SQRT(AC74)</f>
        <v>775.98060797867834</v>
      </c>
      <c r="AD75" s="44">
        <f t="shared" ref="AD75" si="402">SQRT(AD74)</f>
        <v>799.35990644188632</v>
      </c>
      <c r="AE75" s="44">
        <f t="shared" ref="AE75" si="403">SQRT(AE74)</f>
        <v>744.37265371515718</v>
      </c>
      <c r="AF75" s="45">
        <f t="shared" ref="AF75" si="404">SQRT(AF74)</f>
        <v>753.1673216658719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2.0953072327983966</v>
      </c>
      <c r="G82">
        <f t="shared" ref="G82" si="405">H83-G83</f>
        <v>3.043276329398747</v>
      </c>
      <c r="H82">
        <f t="shared" ref="H82" si="406">I83-H83</f>
        <v>4.3881534514993739</v>
      </c>
      <c r="I82">
        <f t="shared" ref="I82" si="407">J83-I83</f>
        <v>6.1632393167336907</v>
      </c>
      <c r="J82">
        <f t="shared" ref="J82" si="408">K83-J83</f>
        <v>8.8090656843884787</v>
      </c>
      <c r="K82">
        <f t="shared" ref="K82" si="409">L83-K83</f>
        <v>10.918034162412962</v>
      </c>
      <c r="L82">
        <f t="shared" ref="L82" si="410">M83-L83</f>
        <v>15.143232303746359</v>
      </c>
      <c r="M82">
        <f t="shared" ref="M82" si="411">N83-M83</f>
        <v>19.627528157613796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98.444572139634772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149.70231544791261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4.1132896185155241</v>
      </c>
      <c r="G83">
        <f>$E$3+($C82/($C82+F5))*F4*(EXP(-EXP($A82-$B82*G81)))</f>
        <v>6.2085968513139207</v>
      </c>
      <c r="H83">
        <f>$E$3+($C82/($C82+G5))*G4*(EXP(-EXP($A82-$B82*H81)))</f>
        <v>9.2518731807126677</v>
      </c>
      <c r="I83">
        <f t="shared" ref="I83:AF83" si="430">$E$3+($C82/($C82+H5))*H4*(EXP(-EXP($A82-$B82*I81)))</f>
        <v>13.640026632212042</v>
      </c>
      <c r="J83">
        <f t="shared" si="430"/>
        <v>19.803265948945732</v>
      </c>
      <c r="K83">
        <f t="shared" si="430"/>
        <v>28.612331633334211</v>
      </c>
      <c r="L83">
        <f t="shared" si="430"/>
        <v>39.530365795747173</v>
      </c>
      <c r="M83">
        <f t="shared" si="430"/>
        <v>54.673598099493532</v>
      </c>
      <c r="N83">
        <f t="shared" si="430"/>
        <v>74.301126257107327</v>
      </c>
      <c r="O83">
        <f t="shared" si="430"/>
        <v>100.44766475839532</v>
      </c>
      <c r="P83">
        <f t="shared" si="430"/>
        <v>132.85955179582749</v>
      </c>
      <c r="Q83">
        <f t="shared" si="430"/>
        <v>172.63905901820905</v>
      </c>
      <c r="R83">
        <f t="shared" si="430"/>
        <v>223.00631729253794</v>
      </c>
      <c r="S83">
        <f t="shared" si="430"/>
        <v>276.7851398650858</v>
      </c>
      <c r="T83">
        <f t="shared" si="430"/>
        <v>330.49983626072333</v>
      </c>
      <c r="U83">
        <f t="shared" si="430"/>
        <v>418.49126975604986</v>
      </c>
      <c r="V83">
        <f t="shared" si="430"/>
        <v>508.09540121600463</v>
      </c>
      <c r="W83">
        <f t="shared" si="430"/>
        <v>606.5399733556394</v>
      </c>
      <c r="X83">
        <f t="shared" si="430"/>
        <v>719.24133825938111</v>
      </c>
      <c r="Y83">
        <f t="shared" si="430"/>
        <v>843.70278033224702</v>
      </c>
      <c r="Z83">
        <f t="shared" si="430"/>
        <v>966.1028979227259</v>
      </c>
      <c r="AA83">
        <f t="shared" si="430"/>
        <v>1115.8052133706385</v>
      </c>
      <c r="AB83" s="43">
        <f t="shared" si="430"/>
        <v>1283.6948071589868</v>
      </c>
      <c r="AC83" s="44">
        <f t="shared" si="430"/>
        <v>1482.0368025880541</v>
      </c>
      <c r="AD83" s="44">
        <f t="shared" si="430"/>
        <v>1655.163075802154</v>
      </c>
      <c r="AE83" s="44">
        <f t="shared" si="430"/>
        <v>1805.8509356127563</v>
      </c>
      <c r="AF83" s="45">
        <f t="shared" si="430"/>
        <v>2079.0950751927262</v>
      </c>
    </row>
    <row r="84" spans="1:32" x14ac:dyDescent="0.25">
      <c r="A84" s="16" t="s">
        <v>27</v>
      </c>
      <c r="B84" s="17">
        <f>AF83-$AF$3</f>
        <v>756.4793924060923</v>
      </c>
      <c r="C84" s="28">
        <f>((AF83-AA83)-($AF$3-$AA$3))</f>
        <v>86.154139928495397</v>
      </c>
      <c r="D84" s="4" t="s">
        <v>9</v>
      </c>
      <c r="E84" s="5">
        <f>SUM(F84:AA84)</f>
        <v>2243430.1554941451</v>
      </c>
      <c r="F84" s="3">
        <f>(F83-F$3)^2</f>
        <v>11.655803272705013</v>
      </c>
      <c r="G84" s="3">
        <f t="shared" ref="G84" si="431">(G83-G$3)^2</f>
        <v>29.8000374898308</v>
      </c>
      <c r="H84" s="3">
        <f t="shared" ref="H84" si="432">(H83-H$3)^2</f>
        <v>71.233958116872614</v>
      </c>
      <c r="I84" s="3">
        <f t="shared" ref="I84" si="433">(I83-I$3)^2</f>
        <v>162.17357059735025</v>
      </c>
      <c r="J84" s="3">
        <f t="shared" ref="J84" si="434">(J83-J$3)^2</f>
        <v>351.33134351355739</v>
      </c>
      <c r="K84" s="3">
        <f t="shared" ref="K84" si="435">(K83-K$3)^2</f>
        <v>739.21688217504743</v>
      </c>
      <c r="L84" s="3">
        <f t="shared" ref="L84" si="436">(L83-L$3)^2</f>
        <v>1423.6200016047078</v>
      </c>
      <c r="M84" s="3">
        <f t="shared" ref="M84" si="437">(M83-M$3)^2</f>
        <v>2747.6422367541159</v>
      </c>
      <c r="N84" s="3">
        <f t="shared" ref="N84" si="438">(N83-N$3)^2</f>
        <v>5087.8678555972747</v>
      </c>
      <c r="O84" s="3">
        <f t="shared" ref="O84" si="439">(O83-O$3)^2</f>
        <v>9265.9833296831821</v>
      </c>
      <c r="P84" s="3">
        <f t="shared" ref="P84" si="440">(P83-P$3)^2</f>
        <v>16153.57793722832</v>
      </c>
      <c r="Q84" s="3">
        <f t="shared" ref="Q84" si="441">(Q83-Q$3)^2</f>
        <v>27165.730083423809</v>
      </c>
      <c r="R84" s="3">
        <f t="shared" ref="R84" si="442">(R83-R$3)^2</f>
        <v>44229.506597172724</v>
      </c>
      <c r="S84" s="3">
        <f t="shared" ref="S84" si="443">(S83-S$3)^2</f>
        <v>65388.440781413105</v>
      </c>
      <c r="T84" s="3">
        <f t="shared" ref="T84" si="444">(T83-T$3)^2</f>
        <v>87964.188506014441</v>
      </c>
      <c r="U84" s="3">
        <f t="shared" ref="U84" si="445">(U83-U$3)^2</f>
        <v>124497.94043131641</v>
      </c>
      <c r="V84" s="3">
        <f t="shared" ref="V84" si="446">(V83-V$3)^2</f>
        <v>165302.32116115614</v>
      </c>
      <c r="W84" s="3">
        <f t="shared" ref="W84" si="447">(W83-W$3)^2</f>
        <v>218974.42938645248</v>
      </c>
      <c r="X84" s="3">
        <f t="shared" ref="X84" si="448">(X83-X$3)^2</f>
        <v>272462.94909933751</v>
      </c>
      <c r="Y84" s="3">
        <f t="shared" ref="Y84" si="449">(Y83-Y$3)^2</f>
        <v>345418.68088762206</v>
      </c>
      <c r="Z84" s="3">
        <f t="shared" ref="Z84" si="450">(Z83-Z$3)^2</f>
        <v>406645.92149504926</v>
      </c>
      <c r="AA84" s="3">
        <f t="shared" ref="AA84" si="451">(AA83-AA$3)^2</f>
        <v>449335.94410915405</v>
      </c>
      <c r="AB84" s="46">
        <f t="shared" ref="AB84" si="452">(AB83-AB$3)^2</f>
        <v>501171.34526121325</v>
      </c>
      <c r="AC84" s="47">
        <f t="shared" ref="AC84" si="453">(AC83-AC$3)^2</f>
        <v>603436.33165266039</v>
      </c>
      <c r="AD84" s="47">
        <f t="shared" ref="AD84" si="454">(AD83-AD$3)^2</f>
        <v>641261.95930639224</v>
      </c>
      <c r="AE84" s="47">
        <f t="shared" ref="AE84" si="455">(AE83-AE$3)^2</f>
        <v>557347.73451572389</v>
      </c>
      <c r="AF84" s="48">
        <f t="shared" ref="AF84" si="456">(AF83-AF$3)^2</f>
        <v>572261.07113509055</v>
      </c>
    </row>
    <row r="85" spans="1:32" ht="15.75" thickBot="1" x14ac:dyDescent="0.3">
      <c r="A85" s="19" t="s">
        <v>30</v>
      </c>
      <c r="B85" s="20">
        <f>(B84/$AF$3)*100</f>
        <v>57.19570713181453</v>
      </c>
      <c r="C85" s="29">
        <f>((C84)/($AF$3-$AA$3))*100</f>
        <v>9.8222131168598086</v>
      </c>
      <c r="D85" s="4" t="s">
        <v>10</v>
      </c>
      <c r="E85" s="5">
        <f>SUM(F85:AA85)</f>
        <v>5033.3225263163313</v>
      </c>
      <c r="F85">
        <f>SQRT(F84)</f>
        <v>3.4140596469167046</v>
      </c>
      <c r="G85">
        <f t="shared" ref="G85" si="457">SQRT(G84)</f>
        <v>5.4589410593842098</v>
      </c>
      <c r="H85">
        <f t="shared" ref="H85" si="458">SQRT(H84)</f>
        <v>8.4400212154278744</v>
      </c>
      <c r="I85">
        <f t="shared" ref="I85" si="459">SQRT(I84)</f>
        <v>12.734738732983502</v>
      </c>
      <c r="J85">
        <f t="shared" ref="J85" si="460">SQRT(J84)</f>
        <v>18.743834813440856</v>
      </c>
      <c r="K85">
        <f t="shared" ref="K85" si="461">SQRT(K84)</f>
        <v>27.188543215388489</v>
      </c>
      <c r="L85">
        <f t="shared" ref="L85" si="462">SQRT(L84)</f>
        <v>37.730889223615016</v>
      </c>
      <c r="M85">
        <f t="shared" ref="M85" si="463">SQRT(M84)</f>
        <v>52.417957197453966</v>
      </c>
      <c r="N85">
        <f t="shared" ref="N85" si="464">SQRT(N84)</f>
        <v>71.329291708226535</v>
      </c>
      <c r="O85">
        <f t="shared" ref="O85" si="465">SQRT(O84)</f>
        <v>96.259977818837996</v>
      </c>
      <c r="P85">
        <f t="shared" ref="P85" si="466">SQRT(P84)</f>
        <v>127.09672669753662</v>
      </c>
      <c r="Q85">
        <f t="shared" ref="Q85" si="467">SQRT(Q84)</f>
        <v>164.82029633338186</v>
      </c>
      <c r="R85">
        <f t="shared" ref="R85" si="468">SQRT(R84)</f>
        <v>210.30812299379386</v>
      </c>
      <c r="S85">
        <f t="shared" ref="S85" si="469">SQRT(S84)</f>
        <v>255.71163599142903</v>
      </c>
      <c r="T85">
        <f t="shared" ref="T85" si="470">SQRT(T84)</f>
        <v>296.58757308089366</v>
      </c>
      <c r="U85">
        <f t="shared" ref="U85" si="471">SQRT(U84)</f>
        <v>352.84265676263749</v>
      </c>
      <c r="V85">
        <f t="shared" ref="V85" si="472">SQRT(V84)</f>
        <v>406.57388155310241</v>
      </c>
      <c r="W85">
        <f t="shared" ref="W85" si="473">SQRT(W84)</f>
        <v>467.94703694590532</v>
      </c>
      <c r="X85">
        <f t="shared" ref="X85" si="474">SQRT(X84)</f>
        <v>521.97983591259299</v>
      </c>
      <c r="Y85">
        <f t="shared" ref="Y85" si="475">SQRT(Y84)</f>
        <v>587.72330299863222</v>
      </c>
      <c r="Z85">
        <f t="shared" ref="Z85" si="476">SQRT(Z84)</f>
        <v>637.68794993715323</v>
      </c>
      <c r="AA85">
        <f t="shared" ref="AA85" si="477">SQRT(AA84)</f>
        <v>670.32525247759691</v>
      </c>
      <c r="AB85" s="43">
        <f t="shared" ref="AB85" si="478">SQRT(AB84)</f>
        <v>707.93456283841181</v>
      </c>
      <c r="AC85" s="44">
        <f t="shared" ref="AC85" si="479">SQRT(AC84)</f>
        <v>776.81164490026822</v>
      </c>
      <c r="AD85" s="44">
        <f t="shared" ref="AD85" si="480">SQRT(AD84)</f>
        <v>800.78833614532141</v>
      </c>
      <c r="AE85" s="44">
        <f t="shared" ref="AE85" si="481">SQRT(AE84)</f>
        <v>746.55725468025821</v>
      </c>
      <c r="AF85" s="45">
        <f t="shared" ref="AF85" si="482">SQRT(AF84)</f>
        <v>756.4793924060923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0.63888277948860384</v>
      </c>
      <c r="F3" s="7">
        <f>'Models check 1995-2017-2022'!F3</f>
        <v>0.6992299715988195</v>
      </c>
      <c r="G3" s="7">
        <f>'Models check 1995-2017-2022'!G3</f>
        <v>0.74965579192971099</v>
      </c>
      <c r="H3" s="7">
        <f>'Models check 1995-2017-2022'!H3</f>
        <v>0.81185196528479286</v>
      </c>
      <c r="I3" s="7">
        <f>'Models check 1995-2017-2022'!I3</f>
        <v>0.90528789922853969</v>
      </c>
      <c r="J3" s="7">
        <f>'Models check 1995-2017-2022'!J3</f>
        <v>1.0594311355048751</v>
      </c>
      <c r="K3" s="7">
        <f>'Models check 1995-2017-2022'!K3</f>
        <v>1.423788417945723</v>
      </c>
      <c r="L3" s="7">
        <f>'Models check 1995-2017-2022'!L3</f>
        <v>1.7994765721321591</v>
      </c>
      <c r="M3" s="7">
        <f>'Models check 1995-2017-2022'!M3</f>
        <v>2.255640902039568</v>
      </c>
      <c r="N3" s="7">
        <f>'Models check 1995-2017-2022'!N3</f>
        <v>2.9718345488807878</v>
      </c>
      <c r="O3" s="7">
        <f>'Models check 1995-2017-2022'!O3</f>
        <v>4.1876869395573308</v>
      </c>
      <c r="P3" s="7">
        <f>'Models check 1995-2017-2022'!P3</f>
        <v>5.7628250982908593</v>
      </c>
      <c r="Q3" s="7">
        <f>'Models check 1995-2017-2022'!Q3</f>
        <v>7.8187626848272016</v>
      </c>
      <c r="R3" s="7">
        <f>'Models check 1995-2017-2022'!R3</f>
        <v>12.698194298744079</v>
      </c>
      <c r="S3" s="7">
        <f>'Models check 1995-2017-2022'!S3</f>
        <v>21.073503873656769</v>
      </c>
      <c r="T3" s="7">
        <f>'Models check 1995-2017-2022'!T3</f>
        <v>33.912263179829672</v>
      </c>
      <c r="U3" s="7">
        <f>'Models check 1995-2017-2022'!U3</f>
        <v>65.648612993412343</v>
      </c>
      <c r="V3" s="7">
        <f>'Models check 1995-2017-2022'!V3</f>
        <v>101.52151966290219</v>
      </c>
      <c r="W3" s="7">
        <f>'Models check 1995-2017-2022'!W3</f>
        <v>138.59293640973411</v>
      </c>
      <c r="X3" s="7">
        <f>'Models check 1995-2017-2022'!X3</f>
        <v>197.26150234678809</v>
      </c>
      <c r="Y3" s="7">
        <f>'Models check 1995-2017-2022'!Y3</f>
        <v>255.9794773336148</v>
      </c>
      <c r="Z3" s="7">
        <f>'Models check 1995-2017-2022'!Z3</f>
        <v>328.41494798557272</v>
      </c>
      <c r="AA3" s="7">
        <f>'Models check 1995-2017-2022'!AA3</f>
        <v>445.47996089304161</v>
      </c>
      <c r="AB3" s="36">
        <f>'Models check 1995-2017-2022'!AB3</f>
        <v>575.760244320575</v>
      </c>
      <c r="AC3" s="7">
        <f>'Models check 1995-2017-2022'!AC3</f>
        <v>705.2251576877859</v>
      </c>
      <c r="AD3" s="7">
        <f>'Models check 1995-2017-2022'!AD3</f>
        <v>854.37473965683262</v>
      </c>
      <c r="AE3" s="7">
        <f>'Models check 1995-2017-2022'!AE3</f>
        <v>1059.2936809324981</v>
      </c>
      <c r="AF3" s="37">
        <f>'Models check 1995-2017-2022'!AF3</f>
        <v>1322.6156827866339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6.0347192110215664E-2</v>
      </c>
      <c r="G8" s="3">
        <f t="shared" ref="G8:AF8" si="0">G$3-F$3</f>
        <v>5.0425820330891491E-2</v>
      </c>
      <c r="H8" s="3">
        <f t="shared" si="0"/>
        <v>6.2196173355081874E-2</v>
      </c>
      <c r="I8" s="3">
        <f t="shared" si="0"/>
        <v>9.3435933943746829E-2</v>
      </c>
      <c r="J8" s="3">
        <f t="shared" si="0"/>
        <v>0.15414323627633542</v>
      </c>
      <c r="K8" s="3">
        <f t="shared" si="0"/>
        <v>0.36435728244084786</v>
      </c>
      <c r="L8" s="3">
        <f t="shared" si="0"/>
        <v>0.37568815418643609</v>
      </c>
      <c r="M8" s="3">
        <f t="shared" si="0"/>
        <v>0.45616432990740896</v>
      </c>
      <c r="N8" s="3">
        <f t="shared" si="0"/>
        <v>0.71619364684121978</v>
      </c>
      <c r="O8" s="3">
        <f t="shared" si="0"/>
        <v>1.215852390676543</v>
      </c>
      <c r="P8" s="3">
        <f t="shared" si="0"/>
        <v>1.5751381587335285</v>
      </c>
      <c r="Q8" s="3">
        <f t="shared" si="0"/>
        <v>2.0559375865363423</v>
      </c>
      <c r="R8" s="3">
        <f t="shared" si="0"/>
        <v>4.8794316139168776</v>
      </c>
      <c r="S8" s="3">
        <f t="shared" si="0"/>
        <v>8.3753095749126896</v>
      </c>
      <c r="T8" s="3">
        <f t="shared" si="0"/>
        <v>12.838759306172904</v>
      </c>
      <c r="U8" s="3">
        <f t="shared" si="0"/>
        <v>31.73634981358267</v>
      </c>
      <c r="V8" s="3">
        <f t="shared" si="0"/>
        <v>35.872906669489851</v>
      </c>
      <c r="W8" s="3">
        <f t="shared" si="0"/>
        <v>37.071416746831915</v>
      </c>
      <c r="X8" s="3">
        <f t="shared" si="0"/>
        <v>58.668565937053984</v>
      </c>
      <c r="Y8" s="3">
        <f t="shared" si="0"/>
        <v>58.717974986826704</v>
      </c>
      <c r="Z8" s="3">
        <f t="shared" si="0"/>
        <v>72.435470651957928</v>
      </c>
      <c r="AA8" s="3">
        <f t="shared" si="0"/>
        <v>117.06501290746888</v>
      </c>
      <c r="AB8" s="46">
        <f t="shared" si="0"/>
        <v>130.28028342753339</v>
      </c>
      <c r="AC8" s="47">
        <f t="shared" si="0"/>
        <v>129.4649133672109</v>
      </c>
      <c r="AD8" s="47">
        <f t="shared" si="0"/>
        <v>149.14958196904672</v>
      </c>
      <c r="AE8" s="47">
        <f t="shared" si="0"/>
        <v>204.91894127566547</v>
      </c>
      <c r="AF8" s="48">
        <f t="shared" si="0"/>
        <v>263.32200185413581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3.1618929482218046</v>
      </c>
      <c r="G9">
        <f>$A9*$C9+($B9-$A9)*F$10-($B9/$C9)*(F$10^2)</f>
        <v>3.815195179416266</v>
      </c>
      <c r="H9">
        <f t="shared" ref="H9:AF9" si="1">$A9*$C9+($B9-$A9)*G$10-($B9/$C9)*(G$10^2)</f>
        <v>4.6020888452135003</v>
      </c>
      <c r="I9">
        <f t="shared" si="1"/>
        <v>5.5492553290502569</v>
      </c>
      <c r="J9">
        <f t="shared" si="1"/>
        <v>6.6884140767660218</v>
      </c>
      <c r="K9">
        <f t="shared" si="1"/>
        <v>8.0571400175233929</v>
      </c>
      <c r="L9">
        <f t="shared" si="1"/>
        <v>9.6997501146028569</v>
      </c>
      <c r="M9">
        <f t="shared" si="1"/>
        <v>11.668231120336912</v>
      </c>
      <c r="N9">
        <f t="shared" si="1"/>
        <v>14.023158389006049</v>
      </c>
      <c r="O9">
        <f t="shared" si="1"/>
        <v>16.83452337958332</v>
      </c>
      <c r="P9">
        <f t="shared" si="1"/>
        <v>20.182342175401125</v>
      </c>
      <c r="Q9">
        <f t="shared" si="1"/>
        <v>24.15685570718297</v>
      </c>
      <c r="R9">
        <f t="shared" si="1"/>
        <v>28.858051656854176</v>
      </c>
      <c r="S9">
        <f t="shared" si="1"/>
        <v>34.394137400872069</v>
      </c>
      <c r="T9">
        <f t="shared" si="1"/>
        <v>40.878476296962127</v>
      </c>
      <c r="U9">
        <f t="shared" si="1"/>
        <v>48.424377813059806</v>
      </c>
      <c r="V9">
        <f t="shared" si="1"/>
        <v>57.137031013660931</v>
      </c>
      <c r="W9">
        <f t="shared" si="1"/>
        <v>67.101837443612709</v>
      </c>
      <c r="X9">
        <f t="shared" si="1"/>
        <v>78.368508566766408</v>
      </c>
      <c r="Y9">
        <f t="shared" si="1"/>
        <v>90.93065145517879</v>
      </c>
      <c r="Z9">
        <f t="shared" si="1"/>
        <v>104.70130448568366</v>
      </c>
      <c r="AA9">
        <f t="shared" si="1"/>
        <v>119.48612304869079</v>
      </c>
      <c r="AB9" s="43">
        <f>$A9*$C9+($B9-$A9)*AA$10-($B9/$C9)*(AA$10^2)</f>
        <v>134.95769345464768</v>
      </c>
      <c r="AC9" s="44">
        <f t="shared" si="1"/>
        <v>150.63661260886141</v>
      </c>
      <c r="AD9" s="44">
        <f t="shared" si="1"/>
        <v>165.88701037741714</v>
      </c>
      <c r="AE9" s="44">
        <f t="shared" si="1"/>
        <v>179.93517018072706</v>
      </c>
      <c r="AF9" s="45">
        <f t="shared" si="1"/>
        <v>191.91853310893981</v>
      </c>
      <c r="AG9" s="45">
        <f t="shared" ref="AG9" si="2">$A9*$C9+($B9-$A9)*AF$10-($B9/$C9)*(AF$10^2)</f>
        <v>200.96746538575192</v>
      </c>
      <c r="AH9" s="45">
        <f t="shared" ref="AH9" si="3">$A9*$C9+($B9-$A9)*AG$10-($B9/$C9)*(AG$10^2)</f>
        <v>206.31349857269649</v>
      </c>
      <c r="AI9" s="45">
        <f t="shared" ref="AI9" si="4">$A9*$C9+($B9-$A9)*AH$10-($B9/$C9)*(AH$10^2)</f>
        <v>207.40700908300346</v>
      </c>
      <c r="AJ9" s="45">
        <f t="shared" ref="AJ9" si="5">$A9*$C9+($B9-$A9)*AI$10-($B9/$C9)*(AI$10^2)</f>
        <v>204.0184335076604</v>
      </c>
      <c r="AK9" s="45">
        <f t="shared" ref="AK9" si="6">$A9*$C9+($B9-$A9)*AJ$10-($B9/$C9)*(AJ$10^2)</f>
        <v>196.29514926302011</v>
      </c>
      <c r="AL9" s="45">
        <f t="shared" ref="AL9" si="7">$A9*$C9+($B9-$A9)*AK$10-($B9/$C9)*(AK$10^2)</f>
        <v>184.75443479632509</v>
      </c>
      <c r="AM9" s="45">
        <f t="shared" ref="AM9" si="8">$A9*$C9+($B9-$A9)*AL$10-($B9/$C9)*(AL$10^2)</f>
        <v>170.21019976117896</v>
      </c>
      <c r="AN9" s="69">
        <f t="shared" ref="AN9" si="9">$A9*$C9+($B9-$A9)*AM$10-($B9/$C9)*(AM$10^2)</f>
        <v>153.65095550125841</v>
      </c>
      <c r="AO9" s="45">
        <f t="shared" ref="AO9" si="10">$A9*$C9+($B9-$A9)*AN$10-($B9/$C9)*(AN$10^2)</f>
        <v>136.10012497780747</v>
      </c>
      <c r="AP9" s="45">
        <f t="shared" ref="AP9" si="11">$A9*$C9+($B9-$A9)*AO$10-($B9/$C9)*(AO$10^2)</f>
        <v>118.49154105250966</v>
      </c>
      <c r="AQ9" s="45">
        <f t="shared" ref="AQ9" si="12">$A9*$C9+($B9-$A9)*AP$10-($B9/$C9)*(AP$10^2)</f>
        <v>101.58338363318717</v>
      </c>
      <c r="AR9" s="45">
        <f t="shared" ref="AR9" si="13">$A9*$C9+($B9-$A9)*AQ$10-($B9/$C9)*(AQ$10^2)</f>
        <v>85.918695333178221</v>
      </c>
      <c r="AS9" s="45">
        <f t="shared" ref="AS9" si="14">$A9*$C9+($B9-$A9)*AR$10-($B9/$C9)*(AR$10^2)</f>
        <v>71.827016272189667</v>
      </c>
      <c r="AT9" s="45">
        <f t="shared" ref="AT9" si="15">$A9*$C9+($B9-$A9)*AS$10-($B9/$C9)*(AS$10^2)</f>
        <v>59.453945974439989</v>
      </c>
      <c r="AU9" s="45">
        <f t="shared" ref="AU9" si="16">$A9*$C9+($B9-$A9)*AT$10-($B9/$C9)*(AT$10^2)</f>
        <v>48.804067184847213</v>
      </c>
      <c r="AV9" s="45">
        <f t="shared" ref="AV9" si="17">$A9*$C9+($B9-$A9)*AU$10-($B9/$C9)*(AU$10^2)</f>
        <v>39.785552746099711</v>
      </c>
      <c r="AW9" s="45">
        <f t="shared" ref="AW9" si="18">$A9*$C9+($B9-$A9)*AV$10-($B9/$C9)*(AV$10^2)</f>
        <v>32.249231768407981</v>
      </c>
      <c r="AX9" s="69">
        <f t="shared" ref="AX9" si="19">$A9*$C9+($B9-$A9)*AW$10-($B9/$C9)*(AW$10^2)</f>
        <v>26.01896856226756</v>
      </c>
      <c r="AY9" s="45">
        <f t="shared" ref="AY9" si="20">$A9*$C9+($B9-$A9)*AX$10-($B9/$C9)*(AX$10^2)</f>
        <v>20.913043902320737</v>
      </c>
      <c r="AZ9" s="45">
        <f t="shared" ref="AZ9" si="21">$A9*$C9+($B9-$A9)*AY$10-($B9/$C9)*(AY$10^2)</f>
        <v>16.757765407429474</v>
      </c>
      <c r="BA9" s="45">
        <f t="shared" ref="BA9" si="22">$A9*$C9+($B9-$A9)*AZ$10-($B9/$C9)*(AZ$10^2)</f>
        <v>13.39509569725044</v>
      </c>
      <c r="BB9" s="45">
        <f t="shared" ref="BB9" si="23">$A9*$C9+($B9-$A9)*BA$10-($B9/$C9)*(BA$10^2)</f>
        <v>10.686066184923561</v>
      </c>
      <c r="BC9" s="45">
        <f t="shared" ref="BC9" si="24">$A9*$C9+($B9-$A9)*BB$10-($B9/$C9)*(BB$10^2)</f>
        <v>8.5114530878396408</v>
      </c>
      <c r="BD9" s="45">
        <f t="shared" ref="BD9" si="25">$A9*$C9+($B9-$A9)*BC$10-($B9/$C9)*(BC$10^2)</f>
        <v>6.7708275382854026</v>
      </c>
      <c r="BE9" s="45">
        <f t="shared" ref="BE9" si="26">$A9*$C9+($B9-$A9)*BD$10-($B9/$C9)*(BD$10^2)</f>
        <v>5.380754953462656</v>
      </c>
      <c r="BF9" s="45">
        <f t="shared" ref="BF9" si="27">$A9*$C9+($B9-$A9)*BE$10-($B9/$C9)*(BE$10^2)</f>
        <v>4.2726490315144474</v>
      </c>
      <c r="BG9" s="45">
        <f t="shared" ref="BG9" si="28">$A9*$C9+($B9-$A9)*BF$10-($B9/$C9)*(BF$10^2)</f>
        <v>3.3905878611515163</v>
      </c>
      <c r="BH9" s="69">
        <f t="shared" ref="BH9" si="29">$A9*$C9+($B9-$A9)*BG$10-($B9/$C9)*(BG$10^2)</f>
        <v>2.6892636660739981</v>
      </c>
    </row>
    <row r="10" spans="1:60" ht="15.75" thickBot="1" x14ac:dyDescent="0.3">
      <c r="A10" s="13" t="s">
        <v>68</v>
      </c>
      <c r="B10" s="65">
        <f>AN10</f>
        <v>3146.3103948446228</v>
      </c>
      <c r="C10" s="74">
        <f>AN10/$AN$4</f>
        <v>9.4001389986733228E-2</v>
      </c>
      <c r="D10" s="4" t="s">
        <v>8</v>
      </c>
      <c r="F10" s="6">
        <f>E$3+F9</f>
        <v>3.8007757277104082</v>
      </c>
      <c r="G10" s="6">
        <f>F10+G9</f>
        <v>7.6159709071266741</v>
      </c>
      <c r="H10" s="6">
        <f t="shared" ref="H10:AF10" si="30">G10+H9</f>
        <v>12.218059752340174</v>
      </c>
      <c r="I10" s="6">
        <f t="shared" si="30"/>
        <v>17.767315081390432</v>
      </c>
      <c r="J10" s="6">
        <f t="shared" si="30"/>
        <v>24.455729158156455</v>
      </c>
      <c r="K10" s="6">
        <f t="shared" si="30"/>
        <v>32.512869175679846</v>
      </c>
      <c r="L10" s="6">
        <f t="shared" si="30"/>
        <v>42.212619290282703</v>
      </c>
      <c r="M10" s="6">
        <f t="shared" si="30"/>
        <v>53.880850410619615</v>
      </c>
      <c r="N10" s="6">
        <f t="shared" si="30"/>
        <v>67.904008799625672</v>
      </c>
      <c r="O10" s="6">
        <f t="shared" si="30"/>
        <v>84.738532179208988</v>
      </c>
      <c r="P10" s="6">
        <f t="shared" si="30"/>
        <v>104.92087435461011</v>
      </c>
      <c r="Q10" s="6">
        <f t="shared" si="30"/>
        <v>129.07773006179309</v>
      </c>
      <c r="R10" s="6">
        <f t="shared" si="30"/>
        <v>157.93578171864726</v>
      </c>
      <c r="S10" s="6">
        <f t="shared" si="30"/>
        <v>192.32991911951933</v>
      </c>
      <c r="T10" s="6">
        <f t="shared" si="30"/>
        <v>233.20839541648147</v>
      </c>
      <c r="U10" s="6">
        <f t="shared" si="30"/>
        <v>281.63277322954127</v>
      </c>
      <c r="V10" s="6">
        <f t="shared" si="30"/>
        <v>338.7698042432022</v>
      </c>
      <c r="W10" s="6">
        <f t="shared" si="30"/>
        <v>405.87164168681488</v>
      </c>
      <c r="X10" s="6">
        <f t="shared" si="30"/>
        <v>484.24015025358131</v>
      </c>
      <c r="Y10" s="6">
        <f t="shared" si="30"/>
        <v>575.17080170876011</v>
      </c>
      <c r="Z10" s="6">
        <f t="shared" si="30"/>
        <v>679.87210619444375</v>
      </c>
      <c r="AA10" s="6">
        <f t="shared" si="30"/>
        <v>799.35822924313447</v>
      </c>
      <c r="AB10" s="49">
        <f t="shared" si="30"/>
        <v>934.31592269778218</v>
      </c>
      <c r="AC10" s="50">
        <f t="shared" si="30"/>
        <v>1084.9525353066435</v>
      </c>
      <c r="AD10" s="50">
        <f t="shared" si="30"/>
        <v>1250.8395456840608</v>
      </c>
      <c r="AE10" s="50">
        <f t="shared" si="30"/>
        <v>1430.7747158647878</v>
      </c>
      <c r="AF10" s="51">
        <f t="shared" si="30"/>
        <v>1622.6932489737276</v>
      </c>
      <c r="AG10" s="51">
        <f t="shared" ref="AG10" si="31">AF10+AG9</f>
        <v>1823.6607143594795</v>
      </c>
      <c r="AH10" s="51">
        <f t="shared" ref="AH10" si="32">AG10+AH9</f>
        <v>2029.974212932176</v>
      </c>
      <c r="AI10" s="51">
        <f t="shared" ref="AI10" si="33">AH10+AI9</f>
        <v>2237.3812220151794</v>
      </c>
      <c r="AJ10" s="51">
        <f t="shared" ref="AJ10" si="34">AI10+AJ9</f>
        <v>2441.39965552284</v>
      </c>
      <c r="AK10" s="51">
        <f t="shared" ref="AK10" si="35">AJ10+AK9</f>
        <v>2637.69480478586</v>
      </c>
      <c r="AL10" s="51">
        <f t="shared" ref="AL10" si="36">AK10+AL9</f>
        <v>2822.4492395821853</v>
      </c>
      <c r="AM10" s="51">
        <f t="shared" ref="AM10" si="37">AL10+AM9</f>
        <v>2992.6594393433643</v>
      </c>
      <c r="AN10" s="70">
        <f t="shared" ref="AN10" si="38">AM10+AN9</f>
        <v>3146.3103948446228</v>
      </c>
      <c r="AO10" s="51">
        <f t="shared" ref="AO10" si="39">AN10+AO9</f>
        <v>3282.4105198224302</v>
      </c>
      <c r="AP10" s="51">
        <f t="shared" ref="AP10" si="40">AO10+AP9</f>
        <v>3400.9020608749397</v>
      </c>
      <c r="AQ10" s="51">
        <f t="shared" ref="AQ10" si="41">AP10+AQ9</f>
        <v>3502.4854445081269</v>
      </c>
      <c r="AR10" s="51">
        <f t="shared" ref="AR10" si="42">AQ10+AR9</f>
        <v>3588.4041398413051</v>
      </c>
      <c r="AS10" s="51">
        <f t="shared" ref="AS10" si="43">AR10+AS9</f>
        <v>3660.2311561134948</v>
      </c>
      <c r="AT10" s="51">
        <f t="shared" ref="AT10" si="44">AS10+AT9</f>
        <v>3719.6851020879349</v>
      </c>
      <c r="AU10" s="51">
        <f t="shared" ref="AU10" si="45">AT10+AU9</f>
        <v>3768.489169272782</v>
      </c>
      <c r="AV10" s="51">
        <f t="shared" ref="AV10" si="46">AU10+AV9</f>
        <v>3808.2747220188817</v>
      </c>
      <c r="AW10" s="51">
        <f t="shared" ref="AW10" si="47">AV10+AW9</f>
        <v>3840.5239537872894</v>
      </c>
      <c r="AX10" s="70">
        <f t="shared" ref="AX10" si="48">AW10+AX9</f>
        <v>3866.5429223495571</v>
      </c>
      <c r="AY10" s="51">
        <f t="shared" ref="AY10" si="49">AX10+AY9</f>
        <v>3887.4559662518777</v>
      </c>
      <c r="AZ10" s="51">
        <f t="shared" ref="AZ10" si="50">AY10+AZ9</f>
        <v>3904.2137316593071</v>
      </c>
      <c r="BA10" s="51">
        <f t="shared" ref="BA10" si="51">AZ10+BA9</f>
        <v>3917.6088273565574</v>
      </c>
      <c r="BB10" s="51">
        <f t="shared" ref="BB10" si="52">BA10+BB9</f>
        <v>3928.2948935414811</v>
      </c>
      <c r="BC10" s="51">
        <f t="shared" ref="BC10" si="53">BB10+BC9</f>
        <v>3936.8063466293206</v>
      </c>
      <c r="BD10" s="51">
        <f t="shared" ref="BD10" si="54">BC10+BD9</f>
        <v>3943.5771741676062</v>
      </c>
      <c r="BE10" s="51">
        <f t="shared" ref="BE10" si="55">BD10+BE9</f>
        <v>3948.9579291210689</v>
      </c>
      <c r="BF10" s="51">
        <f t="shared" ref="BF10" si="56">BE10+BF9</f>
        <v>3953.2305781525833</v>
      </c>
      <c r="BG10" s="51">
        <f t="shared" ref="BG10" si="57">BF10+BG9</f>
        <v>3956.6211660137351</v>
      </c>
      <c r="BH10" s="70">
        <f t="shared" ref="BH10" si="58">BG10+BH9</f>
        <v>3959.3104296798092</v>
      </c>
    </row>
    <row r="11" spans="1:60" ht="15.75" thickBot="1" x14ac:dyDescent="0.3">
      <c r="A11" s="13" t="s">
        <v>69</v>
      </c>
      <c r="B11" s="17">
        <f>AX10</f>
        <v>3866.5429223495571</v>
      </c>
      <c r="C11" s="73">
        <f>AX10/$AX$4</f>
        <v>9.8094594623044998E-2</v>
      </c>
      <c r="D11" s="4" t="s">
        <v>9</v>
      </c>
      <c r="E11" s="5">
        <f>SUM(F11:AF11)</f>
        <v>1397015.5685335603</v>
      </c>
      <c r="F11">
        <f>(F10-F3)^2</f>
        <v>9.6195860772538069</v>
      </c>
      <c r="G11">
        <f t="shared" ref="G11:AF11" si="59">(G10-G3)^2</f>
        <v>47.146283261182283</v>
      </c>
      <c r="H11">
        <f t="shared" si="59"/>
        <v>130.10157608148282</v>
      </c>
      <c r="I11">
        <f t="shared" si="59"/>
        <v>284.3279606919665</v>
      </c>
      <c r="J11">
        <f t="shared" si="59"/>
        <v>547.38676116473016</v>
      </c>
      <c r="K11">
        <f t="shared" si="59"/>
        <v>966.5309423609142</v>
      </c>
      <c r="L11">
        <f t="shared" si="59"/>
        <v>1633.2221043576044</v>
      </c>
      <c r="M11">
        <f t="shared" si="59"/>
        <v>2665.1622568047837</v>
      </c>
      <c r="N11">
        <f t="shared" si="59"/>
        <v>4216.1872529290958</v>
      </c>
      <c r="O11">
        <f t="shared" si="59"/>
        <v>6488.438668822313</v>
      </c>
      <c r="P11">
        <f t="shared" si="59"/>
        <v>9832.3187323186339</v>
      </c>
      <c r="Q11">
        <f t="shared" si="59"/>
        <v>14703.737169328077</v>
      </c>
      <c r="R11">
        <f t="shared" si="59"/>
        <v>21093.956799554016</v>
      </c>
      <c r="S11">
        <f t="shared" si="59"/>
        <v>29328.759762863308</v>
      </c>
      <c r="T11">
        <f t="shared" si="59"/>
        <v>39718.948324489</v>
      </c>
      <c r="U11">
        <f t="shared" si="59"/>
        <v>46649.157472905819</v>
      </c>
      <c r="V11">
        <f t="shared" si="59"/>
        <v>56286.748536295017</v>
      </c>
      <c r="W11">
        <f t="shared" si="59"/>
        <v>71437.906294592627</v>
      </c>
      <c r="X11">
        <f t="shared" si="59"/>
        <v>82356.744354411174</v>
      </c>
      <c r="Y11">
        <f t="shared" si="59"/>
        <v>101883.10155635924</v>
      </c>
      <c r="Z11">
        <f t="shared" si="59"/>
        <v>123522.1340562554</v>
      </c>
      <c r="AA11">
        <f t="shared" si="59"/>
        <v>125229.82881046034</v>
      </c>
      <c r="AB11" s="43">
        <f t="shared" si="59"/>
        <v>128562.17449653924</v>
      </c>
      <c r="AC11" s="44">
        <f t="shared" si="59"/>
        <v>144192.88131329452</v>
      </c>
      <c r="AD11" s="44">
        <f t="shared" si="59"/>
        <v>157184.34241820767</v>
      </c>
      <c r="AE11" s="44">
        <f t="shared" si="59"/>
        <v>137998.15931436507</v>
      </c>
      <c r="AF11" s="45">
        <f t="shared" si="59"/>
        <v>90046.54572876959</v>
      </c>
    </row>
    <row r="12" spans="1:60" ht="15.75" thickBot="1" x14ac:dyDescent="0.3">
      <c r="A12" s="13" t="s">
        <v>70</v>
      </c>
      <c r="B12" s="66">
        <f>BH10</f>
        <v>3959.3104296798092</v>
      </c>
      <c r="C12" s="75">
        <f>BH10/$BH$4</f>
        <v>8.7282433968567982E-2</v>
      </c>
      <c r="D12" s="4" t="s">
        <v>10</v>
      </c>
      <c r="E12" s="5">
        <f>SUM(F12:AF12)</f>
        <v>4904.7730099508308</v>
      </c>
      <c r="F12">
        <f>SQRT(F11)</f>
        <v>3.1015457561115887</v>
      </c>
      <c r="G12">
        <f t="shared" ref="G12:AF12" si="60">SQRT(G11)</f>
        <v>6.8663151151969632</v>
      </c>
      <c r="H12">
        <f t="shared" si="60"/>
        <v>11.406207787055381</v>
      </c>
      <c r="I12">
        <f t="shared" si="60"/>
        <v>16.862027182161892</v>
      </c>
      <c r="J12">
        <f t="shared" si="60"/>
        <v>23.396298022651578</v>
      </c>
      <c r="K12">
        <f t="shared" si="60"/>
        <v>31.089080757734123</v>
      </c>
      <c r="L12">
        <f t="shared" si="60"/>
        <v>40.413142718150546</v>
      </c>
      <c r="M12">
        <f t="shared" si="60"/>
        <v>51.625209508580049</v>
      </c>
      <c r="N12">
        <f t="shared" si="60"/>
        <v>64.932174250744879</v>
      </c>
      <c r="O12">
        <f t="shared" si="60"/>
        <v>80.550845239651665</v>
      </c>
      <c r="P12">
        <f t="shared" si="60"/>
        <v>99.158049256319245</v>
      </c>
      <c r="Q12">
        <f t="shared" si="60"/>
        <v>121.25896737696588</v>
      </c>
      <c r="R12">
        <f t="shared" si="60"/>
        <v>145.23758741990318</v>
      </c>
      <c r="S12">
        <f t="shared" si="60"/>
        <v>171.25641524586257</v>
      </c>
      <c r="T12">
        <f t="shared" si="60"/>
        <v>199.2961322366518</v>
      </c>
      <c r="U12">
        <f t="shared" si="60"/>
        <v>215.98416023612893</v>
      </c>
      <c r="V12">
        <f t="shared" si="60"/>
        <v>237.24828458030001</v>
      </c>
      <c r="W12">
        <f t="shared" si="60"/>
        <v>267.2787052770808</v>
      </c>
      <c r="X12">
        <f t="shared" si="60"/>
        <v>286.97864790679319</v>
      </c>
      <c r="Y12">
        <f t="shared" si="60"/>
        <v>319.19132437514531</v>
      </c>
      <c r="Z12">
        <f t="shared" si="60"/>
        <v>351.45715820887102</v>
      </c>
      <c r="AA12">
        <f t="shared" si="60"/>
        <v>353.87826835009287</v>
      </c>
      <c r="AB12" s="43">
        <f t="shared" si="60"/>
        <v>358.55567837720719</v>
      </c>
      <c r="AC12" s="44">
        <f t="shared" si="60"/>
        <v>379.72737761885764</v>
      </c>
      <c r="AD12" s="44">
        <f t="shared" si="60"/>
        <v>396.46480602722818</v>
      </c>
      <c r="AE12" s="44">
        <f t="shared" si="60"/>
        <v>371.48103493228973</v>
      </c>
      <c r="AF12" s="45">
        <f t="shared" si="60"/>
        <v>300.07756618709368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6.0347192110215664E-2</v>
      </c>
      <c r="G15" s="3">
        <f t="shared" ref="G15:AF15" si="61">G$3-F$3</f>
        <v>5.0425820330891491E-2</v>
      </c>
      <c r="H15" s="3">
        <f t="shared" si="61"/>
        <v>6.2196173355081874E-2</v>
      </c>
      <c r="I15" s="3">
        <f t="shared" si="61"/>
        <v>9.3435933943746829E-2</v>
      </c>
      <c r="J15" s="3">
        <f t="shared" si="61"/>
        <v>0.15414323627633542</v>
      </c>
      <c r="K15" s="3">
        <f t="shared" si="61"/>
        <v>0.36435728244084786</v>
      </c>
      <c r="L15" s="3">
        <f t="shared" si="61"/>
        <v>0.37568815418643609</v>
      </c>
      <c r="M15" s="3">
        <f t="shared" si="61"/>
        <v>0.45616432990740896</v>
      </c>
      <c r="N15" s="3">
        <f t="shared" si="61"/>
        <v>0.71619364684121978</v>
      </c>
      <c r="O15" s="3">
        <f t="shared" si="61"/>
        <v>1.215852390676543</v>
      </c>
      <c r="P15" s="3">
        <f t="shared" si="61"/>
        <v>1.5751381587335285</v>
      </c>
      <c r="Q15" s="3">
        <f t="shared" si="61"/>
        <v>2.0559375865363423</v>
      </c>
      <c r="R15" s="3">
        <f t="shared" si="61"/>
        <v>4.8794316139168776</v>
      </c>
      <c r="S15" s="3">
        <f t="shared" si="61"/>
        <v>8.3753095749126896</v>
      </c>
      <c r="T15" s="3">
        <f t="shared" si="61"/>
        <v>12.838759306172904</v>
      </c>
      <c r="U15" s="3">
        <f t="shared" si="61"/>
        <v>31.73634981358267</v>
      </c>
      <c r="V15" s="3">
        <f t="shared" si="61"/>
        <v>35.872906669489851</v>
      </c>
      <c r="W15" s="3">
        <f t="shared" si="61"/>
        <v>37.071416746831915</v>
      </c>
      <c r="X15" s="3">
        <f t="shared" si="61"/>
        <v>58.668565937053984</v>
      </c>
      <c r="Y15" s="3">
        <f t="shared" si="61"/>
        <v>58.717974986826704</v>
      </c>
      <c r="Z15" s="3">
        <f t="shared" si="61"/>
        <v>72.435470651957928</v>
      </c>
      <c r="AA15" s="3">
        <f t="shared" si="61"/>
        <v>117.06501290746888</v>
      </c>
      <c r="AB15" s="46">
        <f t="shared" si="61"/>
        <v>130.28028342753339</v>
      </c>
      <c r="AC15" s="47">
        <f t="shared" si="61"/>
        <v>129.4649133672109</v>
      </c>
      <c r="AD15" s="47">
        <f t="shared" si="61"/>
        <v>149.14958196904672</v>
      </c>
      <c r="AE15" s="47">
        <f t="shared" si="61"/>
        <v>204.91894127566547</v>
      </c>
      <c r="AF15" s="48">
        <f t="shared" si="61"/>
        <v>263.32200185413581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2.6042483660943008</v>
      </c>
      <c r="G16">
        <f>$A16*($C16*F$4)+($B16-$A16)*(F$17)-($B16/($C16*F$4))*(F17^2)</f>
        <v>3.2723512351920911</v>
      </c>
      <c r="H16">
        <f t="shared" ref="H16:AF16" si="62">$A16*($C16*G$4)+($B16-$A16)*(G$17)-($B16/($C16*G$4))*(G17^2)</f>
        <v>4.0800764519813404</v>
      </c>
      <c r="I16">
        <f t="shared" si="62"/>
        <v>5.055658810138592</v>
      </c>
      <c r="J16">
        <f t="shared" si="62"/>
        <v>6.2326381733442702</v>
      </c>
      <c r="K16">
        <f t="shared" si="62"/>
        <v>7.650680387430203</v>
      </c>
      <c r="L16">
        <f t="shared" si="62"/>
        <v>9.3564457205197336</v>
      </c>
      <c r="M16">
        <f t="shared" si="62"/>
        <v>11.404466044571398</v>
      </c>
      <c r="N16">
        <f t="shared" si="62"/>
        <v>13.857967110257688</v>
      </c>
      <c r="O16">
        <f t="shared" si="62"/>
        <v>16.789537968587283</v>
      </c>
      <c r="P16">
        <f t="shared" si="62"/>
        <v>20.28150390849952</v>
      </c>
      <c r="Q16">
        <f t="shared" si="62"/>
        <v>24.425800863863515</v>
      </c>
      <c r="R16">
        <f t="shared" si="62"/>
        <v>29.323078323743559</v>
      </c>
      <c r="S16">
        <f t="shared" si="62"/>
        <v>35.080677738307827</v>
      </c>
      <c r="T16">
        <f t="shared" si="62"/>
        <v>41.809053132708797</v>
      </c>
      <c r="U16">
        <f t="shared" si="62"/>
        <v>49.616137640966194</v>
      </c>
      <c r="V16">
        <f t="shared" si="62"/>
        <v>58.59914367736426</v>
      </c>
      <c r="W16">
        <f t="shared" si="62"/>
        <v>68.833360341852568</v>
      </c>
      <c r="X16">
        <f t="shared" si="62"/>
        <v>80.357739429967737</v>
      </c>
      <c r="Y16">
        <f t="shared" si="62"/>
        <v>93.157509474274775</v>
      </c>
      <c r="Z16">
        <f t="shared" si="62"/>
        <v>107.14478346659682</v>
      </c>
      <c r="AA16">
        <f t="shared" si="62"/>
        <v>122.13914172010078</v>
      </c>
      <c r="AB16" s="43">
        <f t="shared" si="62"/>
        <v>137.85138820806887</v>
      </c>
      <c r="AC16" s="44">
        <f t="shared" si="62"/>
        <v>153.87484867569421</v>
      </c>
      <c r="AD16" s="44">
        <f t="shared" si="62"/>
        <v>169.68926033052702</v>
      </c>
      <c r="AE16" s="44">
        <f t="shared" si="62"/>
        <v>184.68190512598855</v>
      </c>
      <c r="AF16" s="45">
        <f t="shared" si="62"/>
        <v>198.18859998975879</v>
      </c>
      <c r="AG16" s="45">
        <f t="shared" ref="AG16" si="63">$A16*($C16*AF$4)+($B16-$A16)*(AF$17)-($B16/($C16*AF$4))*(AF17^2)</f>
        <v>209.55327011945266</v>
      </c>
      <c r="AH16" s="45">
        <f t="shared" ref="AH16" si="64">$A16*($C16*AG$4)+($B16-$A16)*(AG$17)-($B16/($C16*AG$4))*(AG17^2)</f>
        <v>221.97223706602571</v>
      </c>
      <c r="AI16" s="45">
        <f t="shared" ref="AI16" si="65">$A16*($C16*AH$4)+($B16-$A16)*(AH$17)-($B16/($C16*AH$4))*(AH17^2)</f>
        <v>223.68981749530269</v>
      </c>
      <c r="AJ16" s="45">
        <f t="shared" ref="AJ16" si="66">$A16*($C16*AI$4)+($B16-$A16)*(AI$17)-($B16/($C16*AI$4))*(AI17^2)</f>
        <v>225.76688435740783</v>
      </c>
      <c r="AK16" s="45">
        <f t="shared" ref="AK16" si="67">$A16*($C16*AJ$4)+($B16-$A16)*(AJ$17)-($B16/($C16*AJ$4))*(AJ17^2)</f>
        <v>224.51825047801299</v>
      </c>
      <c r="AL16" s="45">
        <f t="shared" ref="AL16" si="68">$A16*($C16*AK$4)+($B16-$A16)*(AK$17)-($B16/($C16*AK$4))*(AK17^2)</f>
        <v>220.21011601437635</v>
      </c>
      <c r="AM16" s="45">
        <f t="shared" ref="AM16" si="69">$A16*($C16*AL$4)+($B16-$A16)*(AL$17)-($B16/($C16*AL$4))*(AL17^2)</f>
        <v>213.30329642471014</v>
      </c>
      <c r="AN16" s="69">
        <f t="shared" ref="AN16" si="70">$A16*($C16*AM$4)+($B16-$A16)*(AM$17)-($B16/($C16*AM$4))*(AM17^2)</f>
        <v>204.3877246374052</v>
      </c>
      <c r="AO16" s="45">
        <f t="shared" ref="AO16" si="71">$A16*($C16*AN$4)+($B16-$A16)*(AN$17)-($B16/($C16*AN$4))*(AN17^2)</f>
        <v>194.10660547508405</v>
      </c>
      <c r="AP16" s="45">
        <f t="shared" ref="AP16" si="72">$A16*($C16*AO$4)+($B16-$A16)*(AO$17)-($B16/($C16*AO$4))*(AO17^2)</f>
        <v>183.0854934462767</v>
      </c>
      <c r="AQ16" s="45">
        <f t="shared" ref="AQ16" si="73">$A16*($C16*AP$4)+($B16-$A16)*(AP$17)-($B16/($C16*AP$4))*(AP17^2)</f>
        <v>171.87766800794236</v>
      </c>
      <c r="AR16" s="45">
        <f t="shared" ref="AR16" si="74">$A16*($C16*AQ$4)+($B16-$A16)*(AQ$17)-($B16/($C16*AQ$4))*(AQ17^2)</f>
        <v>160.93108688600364</v>
      </c>
      <c r="AS16" s="45">
        <f t="shared" ref="AS16" si="75">$A16*($C16*AR$4)+($B16-$A16)*(AR$17)-($B16/($C16*AR$4))*(AR17^2)</f>
        <v>150.5763751095692</v>
      </c>
      <c r="AT16" s="45">
        <f t="shared" ref="AT16" si="76">$A16*($C16*AS$4)+($B16-$A16)*(AS$17)-($B16/($C16*AS$4))*(AS17^2)</f>
        <v>141.03140303679345</v>
      </c>
      <c r="AU16" s="45">
        <f t="shared" ref="AU16" si="77">$A16*($C16*AT$4)+($B16-$A16)*(AT$17)-($B16/($C16*AT$4))*(AT17^2)</f>
        <v>132.41645942878404</v>
      </c>
      <c r="AV16" s="45">
        <f t="shared" ref="AV16" si="78">$A16*($C16*AU$4)+($B16-$A16)*(AU$17)-($B16/($C16*AU$4))*(AU17^2)</f>
        <v>124.77435350557539</v>
      </c>
      <c r="AW16" s="45">
        <f t="shared" ref="AW16" si="79">$A16*($C16*AV$4)+($B16-$A16)*(AV$17)-($B16/($C16*AV$4))*(AV17^2)</f>
        <v>118.09113505029438</v>
      </c>
      <c r="AX16" s="69">
        <f t="shared" ref="AX16" si="80">$A16*($C16*AW$4)+($B16-$A16)*(AW$17)-($B16/($C16*AW$4))*(AW17^2)</f>
        <v>112.31473999247032</v>
      </c>
      <c r="AY16" s="45">
        <f t="shared" ref="AY16" si="81">$A16*($C16*AX$4)+($B16-$A16)*(AX$17)-($B16/($C16*AX$4))*(AX17^2)</f>
        <v>107.37027247577066</v>
      </c>
      <c r="AZ16" s="45">
        <f t="shared" ref="AZ16" si="82">$A16*($C16*AY$4)+($B16-$A16)*(AY$17)-($B16/($C16*AY$4))*(AY17^2)</f>
        <v>103.17163104425538</v>
      </c>
      <c r="BA16" s="45">
        <f t="shared" ref="BA16" si="83">$A16*($C16*AZ$4)+($B16-$A16)*(AZ$17)-($B16/($C16*AZ$4))*(AZ17^2)</f>
        <v>99.629776207479836</v>
      </c>
      <c r="BB16" s="45">
        <f t="shared" ref="BB16" si="84">$A16*($C16*BA$4)+($B16-$A16)*(BA$17)-($B16/($C16*BA$4))*(BA17^2)</f>
        <v>96.658209494874541</v>
      </c>
      <c r="BC16" s="45">
        <f t="shared" ref="BC16" si="85">$A16*($C16*BB$4)+($B16-$A16)*(BB$17)-($B16/($C16*BB$4))*(BB17^2)</f>
        <v>94.176299580700515</v>
      </c>
      <c r="BD16" s="45">
        <f t="shared" ref="BD16" si="86">$A16*($C16*BC$4)+($B16-$A16)*(BC$17)-($B16/($C16*BC$4))*(BC17^2)</f>
        <v>92.111041780296546</v>
      </c>
      <c r="BE16" s="45">
        <f t="shared" ref="BE16" si="87">$A16*($C16*BD$4)+($B16-$A16)*(BD$17)-($B16/($C16*BD$4))*(BD17^2)</f>
        <v>90.397738059377161</v>
      </c>
      <c r="BF16" s="45">
        <f t="shared" ref="BF16" si="88">$A16*($C16*BE$4)+($B16-$A16)*(BE$17)-($B16/($C16*BE$4))*(BE17^2)</f>
        <v>88.979974850045437</v>
      </c>
      <c r="BG16" s="45">
        <f t="shared" ref="BG16" si="89">$A16*($C16*BF$4)+($B16-$A16)*(BF$17)-($B16/($C16*BF$4))*(BF17^2)</f>
        <v>87.80917563273033</v>
      </c>
      <c r="BH16" s="69">
        <f t="shared" ref="BH16" si="90">$A16*($C16*BG$4)+($B16-$A16)*(BG$17)-($B16/($C16*BG$4))*(BG17^2)</f>
        <v>86.843922506607669</v>
      </c>
    </row>
    <row r="17" spans="1:62" ht="15.75" thickBot="1" x14ac:dyDescent="0.3">
      <c r="A17" s="13" t="s">
        <v>68</v>
      </c>
      <c r="B17" s="65">
        <f>AN17</f>
        <v>3399.3984816885832</v>
      </c>
      <c r="C17" s="74">
        <f>AN17/$AN$4</f>
        <v>0.10156282829599776</v>
      </c>
      <c r="D17" s="4" t="s">
        <v>8</v>
      </c>
      <c r="F17" s="6">
        <f>E$3+F16</f>
        <v>3.2431311455829048</v>
      </c>
      <c r="G17" s="6">
        <f>F17+G16</f>
        <v>6.515482380774996</v>
      </c>
      <c r="H17" s="6">
        <f t="shared" ref="H17:AF17" si="91">G17+H16</f>
        <v>10.595558832756335</v>
      </c>
      <c r="I17" s="6">
        <f t="shared" si="91"/>
        <v>15.651217642894927</v>
      </c>
      <c r="J17" s="6">
        <f t="shared" si="91"/>
        <v>21.883855816239198</v>
      </c>
      <c r="K17" s="6">
        <f t="shared" si="91"/>
        <v>29.534536203669401</v>
      </c>
      <c r="L17" s="6">
        <f t="shared" si="91"/>
        <v>38.890981924189134</v>
      </c>
      <c r="M17" s="6">
        <f t="shared" si="91"/>
        <v>50.295447968760534</v>
      </c>
      <c r="N17" s="6">
        <f t="shared" si="91"/>
        <v>64.153415079018217</v>
      </c>
      <c r="O17" s="6">
        <f t="shared" si="91"/>
        <v>80.942953047605499</v>
      </c>
      <c r="P17" s="6">
        <f t="shared" si="91"/>
        <v>101.22445695610502</v>
      </c>
      <c r="Q17" s="6">
        <f t="shared" si="91"/>
        <v>125.65025781996853</v>
      </c>
      <c r="R17" s="6">
        <f t="shared" si="91"/>
        <v>154.97333614371209</v>
      </c>
      <c r="S17" s="6">
        <f t="shared" si="91"/>
        <v>190.05401388201992</v>
      </c>
      <c r="T17" s="6">
        <f t="shared" si="91"/>
        <v>231.8630670147287</v>
      </c>
      <c r="U17" s="6">
        <f t="shared" si="91"/>
        <v>281.4792046556949</v>
      </c>
      <c r="V17" s="6">
        <f t="shared" si="91"/>
        <v>340.07834833305918</v>
      </c>
      <c r="W17" s="6">
        <f t="shared" si="91"/>
        <v>408.91170867491178</v>
      </c>
      <c r="X17" s="6">
        <f t="shared" si="91"/>
        <v>489.26944810487953</v>
      </c>
      <c r="Y17" s="6">
        <f t="shared" si="91"/>
        <v>582.4269575791543</v>
      </c>
      <c r="Z17" s="6">
        <f t="shared" si="91"/>
        <v>689.57174104575108</v>
      </c>
      <c r="AA17" s="6">
        <f t="shared" si="91"/>
        <v>811.71088276585192</v>
      </c>
      <c r="AB17" s="49">
        <f t="shared" si="91"/>
        <v>949.56227097392082</v>
      </c>
      <c r="AC17" s="50">
        <f t="shared" si="91"/>
        <v>1103.4371196496149</v>
      </c>
      <c r="AD17" s="50">
        <f t="shared" si="91"/>
        <v>1273.126379980142</v>
      </c>
      <c r="AE17" s="50">
        <f t="shared" si="91"/>
        <v>1457.8082851061306</v>
      </c>
      <c r="AF17" s="51">
        <f t="shared" si="91"/>
        <v>1655.9968850958894</v>
      </c>
      <c r="AG17" s="51">
        <f t="shared" ref="AG17" si="92">AF17+AG16</f>
        <v>1865.5501552153421</v>
      </c>
      <c r="AH17" s="51">
        <f t="shared" ref="AH17" si="93">AG17+AH16</f>
        <v>2087.522392281368</v>
      </c>
      <c r="AI17" s="51">
        <f t="shared" ref="AI17" si="94">AH17+AI16</f>
        <v>2311.2122097766705</v>
      </c>
      <c r="AJ17" s="51">
        <f t="shared" ref="AJ17" si="95">AI17+AJ16</f>
        <v>2536.9790941340784</v>
      </c>
      <c r="AK17" s="51">
        <f t="shared" ref="AK17" si="96">AJ17+AK16</f>
        <v>2761.4973446120912</v>
      </c>
      <c r="AL17" s="51">
        <f t="shared" ref="AL17" si="97">AK17+AL16</f>
        <v>2981.7074606264678</v>
      </c>
      <c r="AM17" s="51">
        <f t="shared" ref="AM17" si="98">AL17+AM16</f>
        <v>3195.0107570511777</v>
      </c>
      <c r="AN17" s="70">
        <f t="shared" ref="AN17" si="99">AM17+AN16</f>
        <v>3399.3984816885832</v>
      </c>
      <c r="AO17" s="51">
        <f t="shared" ref="AO17" si="100">AN17+AO16</f>
        <v>3593.5050871636672</v>
      </c>
      <c r="AP17" s="51">
        <f t="shared" ref="AP17" si="101">AO17+AP16</f>
        <v>3776.590580609944</v>
      </c>
      <c r="AQ17" s="51">
        <f t="shared" ref="AQ17" si="102">AP17+AQ16</f>
        <v>3948.4682486178863</v>
      </c>
      <c r="AR17" s="51">
        <f t="shared" ref="AR17" si="103">AQ17+AR16</f>
        <v>4109.3993355038901</v>
      </c>
      <c r="AS17" s="51">
        <f t="shared" ref="AS17" si="104">AR17+AS16</f>
        <v>4259.9757106134593</v>
      </c>
      <c r="AT17" s="51">
        <f t="shared" ref="AT17" si="105">AS17+AT16</f>
        <v>4401.0071136502529</v>
      </c>
      <c r="AU17" s="51">
        <f t="shared" ref="AU17" si="106">AT17+AU16</f>
        <v>4533.4235730790369</v>
      </c>
      <c r="AV17" s="51">
        <f t="shared" ref="AV17" si="107">AU17+AV16</f>
        <v>4658.1979265846121</v>
      </c>
      <c r="AW17" s="51">
        <f t="shared" ref="AW17" si="108">AV17+AW16</f>
        <v>4776.2890616349068</v>
      </c>
      <c r="AX17" s="70">
        <f t="shared" ref="AX17" si="109">AW17+AX16</f>
        <v>4888.6038016273769</v>
      </c>
      <c r="AY17" s="51">
        <f t="shared" ref="AY17" si="110">AX17+AY16</f>
        <v>4995.9740741031474</v>
      </c>
      <c r="AZ17" s="51">
        <f t="shared" ref="AZ17" si="111">AY17+AZ16</f>
        <v>5099.1457051474026</v>
      </c>
      <c r="BA17" s="51">
        <f t="shared" ref="BA17" si="112">AZ17+BA16</f>
        <v>5198.7754813548827</v>
      </c>
      <c r="BB17" s="51">
        <f t="shared" ref="BB17" si="113">BA17+BB16</f>
        <v>5295.4336908497571</v>
      </c>
      <c r="BC17" s="51">
        <f t="shared" ref="BC17" si="114">BB17+BC16</f>
        <v>5389.6099904304574</v>
      </c>
      <c r="BD17" s="51">
        <f t="shared" ref="BD17" si="115">BC17+BD16</f>
        <v>5481.7210322107539</v>
      </c>
      <c r="BE17" s="51">
        <f t="shared" ref="BE17" si="116">BD17+BE16</f>
        <v>5572.1187702701309</v>
      </c>
      <c r="BF17" s="51">
        <f t="shared" ref="BF17" si="117">BE17+BF16</f>
        <v>5661.0987451201763</v>
      </c>
      <c r="BG17" s="51">
        <f t="shared" ref="BG17" si="118">BF17+BG16</f>
        <v>5748.9079207529066</v>
      </c>
      <c r="BH17" s="70">
        <f t="shared" ref="BH17" si="119">BG17+BH16</f>
        <v>5835.7518432595143</v>
      </c>
    </row>
    <row r="18" spans="1:62" ht="15.75" thickBot="1" x14ac:dyDescent="0.3">
      <c r="A18" s="13" t="s">
        <v>69</v>
      </c>
      <c r="B18" s="17">
        <f>AX17</f>
        <v>4888.6038016273769</v>
      </c>
      <c r="C18" s="73">
        <f>AX17/$AX$4</f>
        <v>0.12402438504469306</v>
      </c>
      <c r="D18" s="4" t="s">
        <v>9</v>
      </c>
      <c r="E18" s="5">
        <f>SUM(F18:AF18)</f>
        <v>1502444.1760941348</v>
      </c>
      <c r="F18">
        <f>(F3-F17)^2</f>
        <v>6.4714331829976075</v>
      </c>
      <c r="G18">
        <f t="shared" ref="G18:AF18" si="120">(G3-G17)^2</f>
        <v>33.244756252635256</v>
      </c>
      <c r="H18">
        <f t="shared" si="120"/>
        <v>95.720920068609814</v>
      </c>
      <c r="I18">
        <f>(I3-I17)^2</f>
        <v>217.44244400514506</v>
      </c>
      <c r="J18">
        <f t="shared" si="120"/>
        <v>433.65666328357673</v>
      </c>
      <c r="K18">
        <f t="shared" si="120"/>
        <v>790.21414107256862</v>
      </c>
      <c r="L18">
        <f t="shared" si="120"/>
        <v>1375.7797692816714</v>
      </c>
      <c r="M18">
        <f t="shared" si="120"/>
        <v>2307.8230630077737</v>
      </c>
      <c r="N18">
        <f t="shared" si="120"/>
        <v>3743.1857961656915</v>
      </c>
      <c r="O18">
        <f t="shared" si="120"/>
        <v>5891.3708753172887</v>
      </c>
      <c r="P18">
        <f t="shared" si="120"/>
        <v>9112.9231569568383</v>
      </c>
      <c r="Q18">
        <f t="shared" si="120"/>
        <v>13884.261245782833</v>
      </c>
      <c r="R18">
        <f t="shared" si="120"/>
        <v>20242.215987005766</v>
      </c>
      <c r="S18">
        <f t="shared" si="120"/>
        <v>28554.412762686519</v>
      </c>
      <c r="T18">
        <f t="shared" si="120"/>
        <v>39184.520738882675</v>
      </c>
      <c r="U18">
        <f t="shared" si="120"/>
        <v>46582.844297290954</v>
      </c>
      <c r="V18">
        <f t="shared" si="120"/>
        <v>56909.360505162636</v>
      </c>
      <c r="W18">
        <f t="shared" si="120"/>
        <v>73072.238638953</v>
      </c>
      <c r="X18">
        <f t="shared" si="120"/>
        <v>85268.640385860461</v>
      </c>
      <c r="Y18">
        <f t="shared" si="120"/>
        <v>106567.95735866191</v>
      </c>
      <c r="Z18">
        <f t="shared" si="120"/>
        <v>130434.22917351249</v>
      </c>
      <c r="AA18">
        <f t="shared" si="120"/>
        <v>134125.0881358085</v>
      </c>
      <c r="AB18" s="43">
        <f t="shared" si="120"/>
        <v>139727.95513014865</v>
      </c>
      <c r="AC18" s="44">
        <f t="shared" si="120"/>
        <v>158572.76664948917</v>
      </c>
      <c r="AD18" s="44">
        <f t="shared" si="120"/>
        <v>175352.93627346228</v>
      </c>
      <c r="AE18" s="44">
        <f t="shared" si="120"/>
        <v>158813.88973966701</v>
      </c>
      <c r="AF18" s="45">
        <f t="shared" si="120"/>
        <v>111143.02605316475</v>
      </c>
    </row>
    <row r="19" spans="1:62" ht="15.75" thickBot="1" x14ac:dyDescent="0.3">
      <c r="A19" s="13" t="s">
        <v>70</v>
      </c>
      <c r="B19" s="66">
        <f>BH17</f>
        <v>5835.7518432595143</v>
      </c>
      <c r="C19" s="75">
        <f>BH17/$BH$4</f>
        <v>0.12864831741860652</v>
      </c>
      <c r="D19" s="4" t="s">
        <v>10</v>
      </c>
      <c r="E19" s="5">
        <f>SUM(F19:AF19)</f>
        <v>5020.5530475341839</v>
      </c>
      <c r="F19">
        <f>SQRT(F18)</f>
        <v>2.5439011739840853</v>
      </c>
      <c r="G19">
        <f t="shared" ref="G19:AF19" si="121">SQRT(G18)</f>
        <v>5.7658265888452851</v>
      </c>
      <c r="H19">
        <f t="shared" si="121"/>
        <v>9.7837068674715422</v>
      </c>
      <c r="I19">
        <f t="shared" si="121"/>
        <v>14.745929743666387</v>
      </c>
      <c r="J19">
        <f t="shared" si="121"/>
        <v>20.824424680734321</v>
      </c>
      <c r="K19">
        <f t="shared" si="121"/>
        <v>28.110747785723678</v>
      </c>
      <c r="L19">
        <f t="shared" si="121"/>
        <v>37.091505352056977</v>
      </c>
      <c r="M19">
        <f t="shared" si="121"/>
        <v>48.039807066720968</v>
      </c>
      <c r="N19">
        <f t="shared" si="121"/>
        <v>61.181580530137431</v>
      </c>
      <c r="O19">
        <f t="shared" si="121"/>
        <v>76.755266108048176</v>
      </c>
      <c r="P19">
        <f t="shared" si="121"/>
        <v>95.461631857814155</v>
      </c>
      <c r="Q19">
        <f t="shared" si="121"/>
        <v>117.83149513514132</v>
      </c>
      <c r="R19">
        <f t="shared" si="121"/>
        <v>142.275141844968</v>
      </c>
      <c r="S19">
        <f t="shared" si="121"/>
        <v>168.98051000836315</v>
      </c>
      <c r="T19">
        <f t="shared" si="121"/>
        <v>197.95080383489903</v>
      </c>
      <c r="U19">
        <f t="shared" si="121"/>
        <v>215.83059166228256</v>
      </c>
      <c r="V19">
        <f t="shared" si="121"/>
        <v>238.55682867015699</v>
      </c>
      <c r="W19">
        <f t="shared" si="121"/>
        <v>270.3187722651777</v>
      </c>
      <c r="X19">
        <f t="shared" si="121"/>
        <v>292.00794575809141</v>
      </c>
      <c r="Y19">
        <f t="shared" si="121"/>
        <v>326.44748024553951</v>
      </c>
      <c r="Z19">
        <f t="shared" si="121"/>
        <v>361.15679306017836</v>
      </c>
      <c r="AA19">
        <f t="shared" si="121"/>
        <v>366.23092187281031</v>
      </c>
      <c r="AB19" s="43">
        <f t="shared" si="121"/>
        <v>373.80202665334582</v>
      </c>
      <c r="AC19" s="44">
        <f t="shared" si="121"/>
        <v>398.21196196182905</v>
      </c>
      <c r="AD19" s="44">
        <f t="shared" si="121"/>
        <v>418.7516403233094</v>
      </c>
      <c r="AE19" s="44">
        <f t="shared" si="121"/>
        <v>398.51460417363251</v>
      </c>
      <c r="AF19" s="45">
        <f t="shared" si="121"/>
        <v>333.38120230925551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6.0347192110215664E-2</v>
      </c>
      <c r="G23" s="3">
        <f t="shared" ref="G23:AF23" si="122">G$3-F$3</f>
        <v>5.0425820330891491E-2</v>
      </c>
      <c r="H23" s="3">
        <f t="shared" si="122"/>
        <v>6.2196173355081874E-2</v>
      </c>
      <c r="I23" s="3">
        <f t="shared" si="122"/>
        <v>9.3435933943746829E-2</v>
      </c>
      <c r="J23" s="3">
        <f t="shared" si="122"/>
        <v>0.15414323627633542</v>
      </c>
      <c r="K23" s="3">
        <f t="shared" si="122"/>
        <v>0.36435728244084786</v>
      </c>
      <c r="L23" s="3">
        <f t="shared" si="122"/>
        <v>0.37568815418643609</v>
      </c>
      <c r="M23" s="3">
        <f t="shared" si="122"/>
        <v>0.45616432990740896</v>
      </c>
      <c r="N23" s="3">
        <f t="shared" si="122"/>
        <v>0.71619364684121978</v>
      </c>
      <c r="O23" s="3">
        <f t="shared" si="122"/>
        <v>1.215852390676543</v>
      </c>
      <c r="P23" s="3">
        <f t="shared" si="122"/>
        <v>1.5751381587335285</v>
      </c>
      <c r="Q23" s="3">
        <f t="shared" si="122"/>
        <v>2.0559375865363423</v>
      </c>
      <c r="R23" s="3">
        <f t="shared" si="122"/>
        <v>4.8794316139168776</v>
      </c>
      <c r="S23" s="3">
        <f t="shared" si="122"/>
        <v>8.3753095749126896</v>
      </c>
      <c r="T23" s="3">
        <f t="shared" si="122"/>
        <v>12.838759306172904</v>
      </c>
      <c r="U23" s="3">
        <f t="shared" si="122"/>
        <v>31.73634981358267</v>
      </c>
      <c r="V23" s="3">
        <f t="shared" si="122"/>
        <v>35.872906669489851</v>
      </c>
      <c r="W23" s="3">
        <f t="shared" si="122"/>
        <v>37.071416746831915</v>
      </c>
      <c r="X23" s="3">
        <f t="shared" si="122"/>
        <v>58.668565937053984</v>
      </c>
      <c r="Y23" s="3">
        <f t="shared" si="122"/>
        <v>58.717974986826704</v>
      </c>
      <c r="Z23" s="3">
        <f t="shared" si="122"/>
        <v>72.435470651957928</v>
      </c>
      <c r="AA23" s="3">
        <f t="shared" si="122"/>
        <v>117.06501290746888</v>
      </c>
      <c r="AB23" s="46">
        <f t="shared" si="122"/>
        <v>130.28028342753339</v>
      </c>
      <c r="AC23" s="47">
        <f t="shared" si="122"/>
        <v>129.4649133672109</v>
      </c>
      <c r="AD23" s="47">
        <f t="shared" si="122"/>
        <v>149.14958196904672</v>
      </c>
      <c r="AE23" s="47">
        <f t="shared" si="122"/>
        <v>204.91894127566547</v>
      </c>
      <c r="AF23" s="48">
        <f t="shared" si="122"/>
        <v>263.32200185413581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1.9381313458670946</v>
      </c>
      <c r="G24">
        <f>$A24*($C24/($C24+F5))*F$4+($B24-$A24)*(F$25)-($B24/(($C24/($C24+F5))*F$4)*(F$25^2))</f>
        <v>2.5592206756302907</v>
      </c>
      <c r="H24">
        <f t="shared" ref="H24:AF24" si="123">$A24*($C24/($C24+G5))*G$4+($B24-$A24)*(G$25)-($B24/(($C24/($C24+G5))*G$4)*(G$25^2))</f>
        <v>3.3300028270706421</v>
      </c>
      <c r="I24">
        <f t="shared" si="123"/>
        <v>4.2824011284741887</v>
      </c>
      <c r="J24">
        <f t="shared" si="123"/>
        <v>5.4543611266312668</v>
      </c>
      <c r="K24">
        <f t="shared" si="123"/>
        <v>6.8907127713820069</v>
      </c>
      <c r="L24">
        <f t="shared" si="123"/>
        <v>8.6440394414770108</v>
      </c>
      <c r="M24">
        <f t="shared" si="123"/>
        <v>10.775492407794856</v>
      </c>
      <c r="N24">
        <f t="shared" si="123"/>
        <v>13.35545897463351</v>
      </c>
      <c r="O24">
        <f t="shared" si="123"/>
        <v>16.463953917045043</v>
      </c>
      <c r="P24">
        <f t="shared" si="123"/>
        <v>20.190557109394959</v>
      </c>
      <c r="Q24">
        <f t="shared" si="123"/>
        <v>24.63366739794715</v>
      </c>
      <c r="R24">
        <f t="shared" si="123"/>
        <v>29.898788794180074</v>
      </c>
      <c r="S24">
        <f t="shared" si="123"/>
        <v>36.095519438479599</v>
      </c>
      <c r="T24">
        <f t="shared" si="123"/>
        <v>43.332892055001672</v>
      </c>
      <c r="U24">
        <f t="shared" si="123"/>
        <v>51.712739517842955</v>
      </c>
      <c r="V24">
        <f t="shared" si="123"/>
        <v>61.320860260843695</v>
      </c>
      <c r="W24">
        <f t="shared" si="123"/>
        <v>72.215968760518066</v>
      </c>
      <c r="X24">
        <f t="shared" si="123"/>
        <v>84.416764925048071</v>
      </c>
      <c r="Y24">
        <f t="shared" si="123"/>
        <v>97.887952914906165</v>
      </c>
      <c r="Z24">
        <f t="shared" si="123"/>
        <v>112.52665569533214</v>
      </c>
      <c r="AA24">
        <f t="shared" si="123"/>
        <v>128.15131639503088</v>
      </c>
      <c r="AB24" s="43">
        <f t="shared" si="123"/>
        <v>144.49568618417891</v>
      </c>
      <c r="AC24" s="44">
        <f t="shared" si="123"/>
        <v>161.21064051373259</v>
      </c>
      <c r="AD24" s="44">
        <f t="shared" si="123"/>
        <v>177.87609571243252</v>
      </c>
      <c r="AE24" s="44">
        <f t="shared" si="123"/>
        <v>194.02405200005637</v>
      </c>
      <c r="AF24" s="45">
        <f t="shared" si="123"/>
        <v>209.17180698331231</v>
      </c>
      <c r="AG24" s="45">
        <f t="shared" ref="AG24" si="124">$A24*($C24/($C24+AF5))*AF$4+($B24-$A24)*(AF$25)-($B24/(($C24/($C24+AF5))*AF$4)*(AF$25^2))</f>
        <v>222.86200455097281</v>
      </c>
      <c r="AH24" s="45">
        <f t="shared" ref="AH24" si="125">$A24*($C24/($C24+AG5))*AG$4+($B24-$A24)*(AG$25)-($B24/(($C24/($C24+AG5))*AG$4)*(AG$25^2))</f>
        <v>239.31957824564356</v>
      </c>
      <c r="AI24" s="45">
        <f t="shared" ref="AI24" si="126">$A24*($C24/($C24+AH5))*AH$4+($B24-$A24)*(AH$25)-($B24/(($C24/($C24+AH5))*AH$4)*(AH$25^2))</f>
        <v>244.34089469860805</v>
      </c>
      <c r="AJ24" s="45">
        <f t="shared" ref="AJ24" si="127">$A24*($C24/($C24+AI5))*AI$4+($B24-$A24)*(AI$25)-($B24/(($C24/($C24+AI5))*AI$4)*(AI$25^2))</f>
        <v>251.68028148567066</v>
      </c>
      <c r="AK24" s="45">
        <f t="shared" ref="AK24" si="128">$A24*($C24/($C24+AJ5))*AJ$4+($B24-$A24)*(AJ$25)-($B24/(($C24/($C24+AJ5))*AJ$4)*(AJ$25^2))</f>
        <v>256.7076024157675</v>
      </c>
      <c r="AL24" s="45">
        <f t="shared" ref="AL24" si="129">$A24*($C24/($C24+AK5))*AK$4+($B24-$A24)*(AK$25)-($B24/(($C24/($C24+AK5))*AK$4)*(AK$25^2))</f>
        <v>259.53019731586824</v>
      </c>
      <c r="AM24" s="45">
        <f t="shared" ref="AM24" si="130">$A24*($C24/($C24+AL5))*AL$4+($B24-$A24)*(AL$25)-($B24/(($C24/($C24+AL5))*AL$4)*(AL$25^2))</f>
        <v>260.36030313184455</v>
      </c>
      <c r="AN24" s="69">
        <f t="shared" ref="AN24" si="131">$A24*($C24/($C24+AM5))*AM$4+($B24-$A24)*(AM$25)-($B24/(($C24/($C24+AM5))*AM$4)*(AM$25^2))</f>
        <v>259.48347860390106</v>
      </c>
      <c r="AO24" s="45">
        <f t="shared" ref="AO24" si="132">$A24*($C24/($C24+AN5))*AN$4+($B24-$A24)*(AN$25)-($B24/(($C24/($C24+AN5))*AN$4)*(AN$25^2))</f>
        <v>257.22396388023685</v>
      </c>
      <c r="AP24" s="45">
        <f t="shared" ref="AP24" si="133">$A24*($C24/($C24+AO5))*AO$4+($B24-$A24)*(AO$25)-($B24/(($C24/($C24+AO5))*AO$4)*(AO$25^2))</f>
        <v>253.91247931875967</v>
      </c>
      <c r="AQ24" s="45">
        <f t="shared" ref="AQ24" si="134">$A24*($C24/($C24+AP5))*AP$4+($B24-$A24)*(AP$25)-($B24/(($C24/($C24+AP5))*AP$4)*(AP$25^2))</f>
        <v>249.86034118362954</v>
      </c>
      <c r="AR24" s="45">
        <f t="shared" ref="AR24" si="135">$A24*($C24/($C24+AQ5))*AQ$4+($B24-$A24)*(AQ$25)-($B24/(($C24/($C24+AQ5))*AQ$4)*(AQ$25^2))</f>
        <v>245.34173588716908</v>
      </c>
      <c r="AS24" s="45">
        <f t="shared" ref="AS24" si="136">$A24*($C24/($C24+AR5))*AR$4+($B24-$A24)*(AR$25)-($B24/(($C24/($C24+AR5))*AR$4)*(AR$25^2))</f>
        <v>240.58416556129964</v>
      </c>
      <c r="AT24" s="45">
        <f t="shared" ref="AT24" si="137">$A24*($C24/($C24+AS5))*AS$4+($B24-$A24)*(AS$25)-($B24/(($C24/($C24+AS5))*AS$4)*(AS$25^2))</f>
        <v>235.76581916584541</v>
      </c>
      <c r="AU24" s="45">
        <f t="shared" ref="AU24" si="138">$A24*($C24/($C24+AT5))*AT$4+($B24-$A24)*(AT$25)-($B24/(($C24/($C24+AT5))*AT$4)*(AT$25^2))</f>
        <v>231.0180180180854</v>
      </c>
      <c r="AV24" s="45">
        <f t="shared" ref="AV24" si="139">$A24*($C24/($C24+AU5))*AU$4+($B24-$A24)*(AU$25)-($B24/(($C24/($C24+AU5))*AU$4)*(AU$25^2))</f>
        <v>226.43081771040988</v>
      </c>
      <c r="AW24" s="45">
        <f t="shared" ref="AW24" si="140">$A24*($C24/($C24+AV5))*AV$4+($B24-$A24)*(AV$25)-($B24/(($C24/($C24+AV5))*AV$4)*(AV$25^2))</f>
        <v>222.06012151428217</v>
      </c>
      <c r="AX24" s="69">
        <f t="shared" ref="AX24" si="141">$A24*($C24/($C24+AW5))*AW$4+($B24-$A24)*(AW$25)-($B24/(($C24/($C24+AW5))*AW$4)*(AW$25^2))</f>
        <v>217.93508184810207</v>
      </c>
      <c r="AY24" s="45">
        <f t="shared" ref="AY24" si="142">$A24*($C24/($C24+AX5))*AX$4+($B24-$A24)*(AX$25)-($B24/(($C24/($C24+AX5))*AX$4)*(AX$25^2))</f>
        <v>214.06499729764528</v>
      </c>
      <c r="AZ24" s="45">
        <f t="shared" ref="AZ24" si="143">$A24*($C24/($C24+AY5))*AY$4+($B24-$A24)*(AY$25)-($B24/(($C24/($C24+AY5))*AY$4)*(AY$25^2))</f>
        <v>210.44527562851317</v>
      </c>
      <c r="BA24" s="45">
        <f t="shared" ref="BA24" si="144">$A24*($C24/($C24+AZ5))*AZ$4+($B24-$A24)*(AZ$25)-($B24/(($C24/($C24+AZ5))*AZ$4)*(AZ$25^2))</f>
        <v>207.062300181929</v>
      </c>
      <c r="BB24" s="45">
        <f t="shared" ref="BB24" si="145">$A24*($C24/($C24+BA5))*BA$4+($B24-$A24)*(BA$25)-($B24/(($C24/($C24+BA5))*BA$4)*(BA$25^2))</f>
        <v>203.89721086694885</v>
      </c>
      <c r="BC24" s="45">
        <f t="shared" ref="BC24" si="146">$A24*($C24/($C24+BB5))*BB$4+($B24-$A24)*(BB$25)-($B24/(($C24/($C24+BB5))*BB$4)*(BB$25^2))</f>
        <v>200.92870923140936</v>
      </c>
      <c r="BD24" s="45">
        <f t="shared" ref="BD24" si="147">$A24*($C24/($C24+BC5))*BC$4+($B24-$A24)*(BC$25)-($B24/(($C24/($C24+BC5))*BC$4)*(BC$25^2))</f>
        <v>198.13504117321258</v>
      </c>
      <c r="BE24" s="45">
        <f t="shared" ref="BE24" si="148">$A24*($C24/($C24+BD5))*BD$4+($B24-$A24)*(BD$25)-($B24/(($C24/($C24+BD5))*BD$4)*(BD$25^2))</f>
        <v>195.49532002237765</v>
      </c>
      <c r="BF24" s="45">
        <f t="shared" ref="BF24" si="149">$A24*($C24/($C24+BE5))*BE$4+($B24-$A24)*(BE$25)-($B24/(($C24/($C24+BE5))*BE$4)*(BE$25^2))</f>
        <v>192.99034191112469</v>
      </c>
      <c r="BG24" s="45">
        <f t="shared" ref="BG24" si="150">$A24*($C24/($C24+BF5))*BF$4+($B24-$A24)*(BF$25)-($B24/(($C24/($C24+BF5))*BF$4)*(BF$25^2))</f>
        <v>190.60302493066752</v>
      </c>
      <c r="BH24" s="69">
        <f t="shared" ref="BH24" si="151">$A24*($C24/($C24+BG5))*BG$4+($B24-$A24)*(BG$25)-($B24/(($C24/($C24+BG5))*BG$4)*(BG$25^2))</f>
        <v>188.31858011834265</v>
      </c>
    </row>
    <row r="25" spans="1:62" ht="15.75" thickBot="1" x14ac:dyDescent="0.3">
      <c r="A25" s="13" t="s">
        <v>68</v>
      </c>
      <c r="B25" s="65">
        <f>AN25</f>
        <v>3717.7789625020087</v>
      </c>
      <c r="C25" s="74">
        <f>AN25/$AN$4</f>
        <v>0.11107498825012854</v>
      </c>
      <c r="D25" s="4" t="s">
        <v>8</v>
      </c>
      <c r="F25" s="6">
        <f>E$3+F24</f>
        <v>2.5770141253556984</v>
      </c>
      <c r="G25" s="6">
        <f>F$25+G24</f>
        <v>5.1362348009859886</v>
      </c>
      <c r="H25" s="6">
        <f t="shared" ref="H25:BH25" si="152">G$25+H24</f>
        <v>8.4662376280566303</v>
      </c>
      <c r="I25" s="6">
        <f t="shared" si="152"/>
        <v>12.74863875653082</v>
      </c>
      <c r="J25" s="6">
        <f t="shared" si="152"/>
        <v>18.202999883162086</v>
      </c>
      <c r="K25" s="6">
        <f t="shared" si="152"/>
        <v>25.093712654544092</v>
      </c>
      <c r="L25" s="6">
        <f t="shared" si="152"/>
        <v>33.737752096021104</v>
      </c>
      <c r="M25" s="6">
        <f t="shared" si="152"/>
        <v>44.513244503815962</v>
      </c>
      <c r="N25" s="6">
        <f t="shared" si="152"/>
        <v>57.868703478449476</v>
      </c>
      <c r="O25" s="6">
        <f t="shared" si="152"/>
        <v>74.332657395494522</v>
      </c>
      <c r="P25" s="6">
        <f t="shared" si="152"/>
        <v>94.523214504889481</v>
      </c>
      <c r="Q25" s="6">
        <f t="shared" si="152"/>
        <v>119.15688190283663</v>
      </c>
      <c r="R25" s="6">
        <f t="shared" si="152"/>
        <v>149.05567069701669</v>
      </c>
      <c r="S25" s="6">
        <f t="shared" si="152"/>
        <v>185.15119013549628</v>
      </c>
      <c r="T25" s="6">
        <f t="shared" si="152"/>
        <v>228.48408219049796</v>
      </c>
      <c r="U25" s="6">
        <f t="shared" si="152"/>
        <v>280.19682170834091</v>
      </c>
      <c r="V25" s="6">
        <f t="shared" si="152"/>
        <v>341.51768196918459</v>
      </c>
      <c r="W25" s="6">
        <f t="shared" si="152"/>
        <v>413.73365072970267</v>
      </c>
      <c r="X25" s="6">
        <f t="shared" si="152"/>
        <v>498.15041565475076</v>
      </c>
      <c r="Y25" s="6">
        <f t="shared" si="152"/>
        <v>596.03836856965688</v>
      </c>
      <c r="Z25" s="6">
        <f t="shared" si="152"/>
        <v>708.56502426498901</v>
      </c>
      <c r="AA25" s="6">
        <f t="shared" si="152"/>
        <v>836.71634066001991</v>
      </c>
      <c r="AB25" s="6">
        <f t="shared" si="152"/>
        <v>981.21202684419882</v>
      </c>
      <c r="AC25" s="6">
        <f t="shared" si="152"/>
        <v>1142.4226673579315</v>
      </c>
      <c r="AD25" s="6">
        <f t="shared" si="152"/>
        <v>1320.298763070364</v>
      </c>
      <c r="AE25" s="6">
        <f t="shared" si="152"/>
        <v>1514.3228150704203</v>
      </c>
      <c r="AF25" s="6">
        <f t="shared" si="152"/>
        <v>1723.4946220537327</v>
      </c>
      <c r="AG25" s="6">
        <f t="shared" si="152"/>
        <v>1946.3566266047055</v>
      </c>
      <c r="AH25" s="6">
        <f t="shared" si="152"/>
        <v>2185.6762048503492</v>
      </c>
      <c r="AI25" s="6">
        <f t="shared" si="152"/>
        <v>2430.017099548957</v>
      </c>
      <c r="AJ25" s="6">
        <f t="shared" si="152"/>
        <v>2681.6973810346276</v>
      </c>
      <c r="AK25" s="6">
        <f t="shared" si="152"/>
        <v>2938.4049834503949</v>
      </c>
      <c r="AL25" s="6">
        <f t="shared" si="152"/>
        <v>3197.9351807662633</v>
      </c>
      <c r="AM25" s="6">
        <f t="shared" si="152"/>
        <v>3458.2954838981077</v>
      </c>
      <c r="AN25" s="71">
        <f t="shared" si="152"/>
        <v>3717.7789625020087</v>
      </c>
      <c r="AO25" s="6">
        <f t="shared" si="152"/>
        <v>3975.0029263822453</v>
      </c>
      <c r="AP25" s="6">
        <f t="shared" si="152"/>
        <v>4228.9154057010046</v>
      </c>
      <c r="AQ25" s="6">
        <f t="shared" si="152"/>
        <v>4478.7757468846339</v>
      </c>
      <c r="AR25" s="6">
        <f t="shared" si="152"/>
        <v>4724.1174827718032</v>
      </c>
      <c r="AS25" s="6">
        <f t="shared" si="152"/>
        <v>4964.7016483331026</v>
      </c>
      <c r="AT25" s="6">
        <f t="shared" si="152"/>
        <v>5200.4674674989483</v>
      </c>
      <c r="AU25" s="6">
        <f t="shared" si="152"/>
        <v>5431.4854855170333</v>
      </c>
      <c r="AV25" s="6">
        <f t="shared" si="152"/>
        <v>5657.9163032274428</v>
      </c>
      <c r="AW25" s="6">
        <f t="shared" si="152"/>
        <v>5879.9764247417252</v>
      </c>
      <c r="AX25" s="71">
        <f t="shared" si="152"/>
        <v>6097.9115065898277</v>
      </c>
      <c r="AY25" s="6">
        <f t="shared" si="152"/>
        <v>6311.976503887473</v>
      </c>
      <c r="AZ25" s="6">
        <f t="shared" si="152"/>
        <v>6522.4217795159857</v>
      </c>
      <c r="BA25" s="6">
        <f t="shared" si="152"/>
        <v>6729.4840796979151</v>
      </c>
      <c r="BB25" s="6">
        <f t="shared" si="152"/>
        <v>6933.3812905648638</v>
      </c>
      <c r="BC25" s="6">
        <f t="shared" si="152"/>
        <v>7134.3099997962727</v>
      </c>
      <c r="BD25" s="6">
        <f t="shared" si="152"/>
        <v>7332.4450409694855</v>
      </c>
      <c r="BE25" s="6">
        <f t="shared" si="152"/>
        <v>7527.9403609918627</v>
      </c>
      <c r="BF25" s="6">
        <f>BE$25+BF24</f>
        <v>7720.9307029029878</v>
      </c>
      <c r="BG25" s="6">
        <f t="shared" si="152"/>
        <v>7911.5337278336556</v>
      </c>
      <c r="BH25" s="71">
        <f t="shared" si="152"/>
        <v>8099.8523079519982</v>
      </c>
    </row>
    <row r="26" spans="1:62" ht="15.75" thickBot="1" x14ac:dyDescent="0.3">
      <c r="A26" s="13" t="s">
        <v>69</v>
      </c>
      <c r="B26" s="17">
        <f>AX25</f>
        <v>6097.9115065898277</v>
      </c>
      <c r="C26" s="73">
        <f>AX25/$AX$4</f>
        <v>0.15470464683801916</v>
      </c>
      <c r="D26" s="4" t="s">
        <v>9</v>
      </c>
      <c r="E26" s="5">
        <f>SUM(F26:AF26)</f>
        <v>1738922.2767047409</v>
      </c>
      <c r="F26">
        <f>(F3-F25)^2</f>
        <v>3.5260733281004377</v>
      </c>
      <c r="G26">
        <f t="shared" ref="G26:AF26" si="153">(G3-G25)^2</f>
        <v>19.242075402693157</v>
      </c>
      <c r="H26">
        <f t="shared" si="153"/>
        <v>58.589619874447052</v>
      </c>
      <c r="I26">
        <f t="shared" si="153"/>
        <v>140.26495952916264</v>
      </c>
      <c r="J26">
        <f t="shared" si="153"/>
        <v>293.90194940564896</v>
      </c>
      <c r="K26">
        <f t="shared" si="153"/>
        <v>560.26531336630694</v>
      </c>
      <c r="L26">
        <f t="shared" si="153"/>
        <v>1020.0534434398436</v>
      </c>
      <c r="M26">
        <f t="shared" si="153"/>
        <v>1785.7050621648655</v>
      </c>
      <c r="N26">
        <f t="shared" si="153"/>
        <v>3013.6662182702444</v>
      </c>
      <c r="O26">
        <f t="shared" si="153"/>
        <v>4920.3168802643022</v>
      </c>
      <c r="P26">
        <f t="shared" si="153"/>
        <v>7878.4067276110245</v>
      </c>
      <c r="Q26">
        <f t="shared" si="153"/>
        <v>12396.17679100368</v>
      </c>
      <c r="R26">
        <f t="shared" si="153"/>
        <v>18593.361369705472</v>
      </c>
      <c r="S26">
        <f t="shared" si="153"/>
        <v>26921.48712903864</v>
      </c>
      <c r="T26">
        <f t="shared" si="153"/>
        <v>37858.19275312026</v>
      </c>
      <c r="U26">
        <f t="shared" si="153"/>
        <v>46030.93386278455</v>
      </c>
      <c r="V26">
        <f t="shared" si="153"/>
        <v>57598.157921743448</v>
      </c>
      <c r="W26">
        <f t="shared" si="153"/>
        <v>75702.412676502543</v>
      </c>
      <c r="X26">
        <f t="shared" si="153"/>
        <v>90534.13815164665</v>
      </c>
      <c r="Y26">
        <f t="shared" si="153"/>
        <v>115640.04950868631</v>
      </c>
      <c r="Z26">
        <f t="shared" si="153"/>
        <v>144514.08049524602</v>
      </c>
      <c r="AA26">
        <f t="shared" si="153"/>
        <v>153065.90485317126</v>
      </c>
      <c r="AB26" s="43">
        <f t="shared" si="153"/>
        <v>164391.14795158396</v>
      </c>
      <c r="AC26" s="44">
        <f t="shared" si="153"/>
        <v>191141.66246177701</v>
      </c>
      <c r="AD26" s="44">
        <f t="shared" si="153"/>
        <v>217085.19559385293</v>
      </c>
      <c r="AE26" s="44">
        <f t="shared" si="153"/>
        <v>207051.51291430724</v>
      </c>
      <c r="AF26" s="45">
        <f t="shared" si="153"/>
        <v>160703.92394791424</v>
      </c>
    </row>
    <row r="27" spans="1:62" ht="15.75" thickBot="1" x14ac:dyDescent="0.3">
      <c r="A27" s="13" t="s">
        <v>70</v>
      </c>
      <c r="B27" s="66">
        <f>BH25</f>
        <v>8099.8523079519982</v>
      </c>
      <c r="C27" s="75">
        <f>BH25/$BH$4</f>
        <v>0.17856008938433923</v>
      </c>
      <c r="D27" s="4" t="s">
        <v>10</v>
      </c>
      <c r="E27" s="5">
        <f>SUM(F27:AF27)</f>
        <v>5267.419536417603</v>
      </c>
      <c r="F27">
        <f>SQRT(F26)</f>
        <v>1.8777841537568789</v>
      </c>
      <c r="G27">
        <f t="shared" ref="G27:AF27" si="154">SQRT(G26)</f>
        <v>4.3865790090562777</v>
      </c>
      <c r="H27">
        <f t="shared" si="154"/>
        <v>7.654385662771837</v>
      </c>
      <c r="I27">
        <f t="shared" si="154"/>
        <v>11.84335085730228</v>
      </c>
      <c r="J27">
        <f t="shared" si="154"/>
        <v>17.143568747657209</v>
      </c>
      <c r="K27">
        <f t="shared" si="154"/>
        <v>23.669924236598369</v>
      </c>
      <c r="L27">
        <f t="shared" si="154"/>
        <v>31.938275523888944</v>
      </c>
      <c r="M27">
        <f t="shared" si="154"/>
        <v>42.257603601776395</v>
      </c>
      <c r="N27">
        <f t="shared" si="154"/>
        <v>54.89686892956869</v>
      </c>
      <c r="O27">
        <f t="shared" si="154"/>
        <v>70.144970455937198</v>
      </c>
      <c r="P27">
        <f t="shared" si="154"/>
        <v>88.76038940659862</v>
      </c>
      <c r="Q27">
        <f t="shared" si="154"/>
        <v>111.33811921800942</v>
      </c>
      <c r="R27">
        <f t="shared" si="154"/>
        <v>136.35747639827261</v>
      </c>
      <c r="S27">
        <f t="shared" si="154"/>
        <v>164.07768626183952</v>
      </c>
      <c r="T27">
        <f t="shared" si="154"/>
        <v>194.57181901066829</v>
      </c>
      <c r="U27">
        <f t="shared" si="154"/>
        <v>214.54820871492856</v>
      </c>
      <c r="V27">
        <f t="shared" si="154"/>
        <v>239.9961623062824</v>
      </c>
      <c r="W27">
        <f t="shared" si="154"/>
        <v>275.14071431996854</v>
      </c>
      <c r="X27">
        <f t="shared" si="154"/>
        <v>300.88891330796264</v>
      </c>
      <c r="Y27">
        <f t="shared" si="154"/>
        <v>340.05889123604209</v>
      </c>
      <c r="Z27">
        <f t="shared" si="154"/>
        <v>380.15007627941628</v>
      </c>
      <c r="AA27">
        <f t="shared" si="154"/>
        <v>391.2363797669783</v>
      </c>
      <c r="AB27" s="43">
        <f t="shared" si="154"/>
        <v>405.45178252362382</v>
      </c>
      <c r="AC27" s="44">
        <f t="shared" si="154"/>
        <v>437.19750967014556</v>
      </c>
      <c r="AD27" s="44">
        <f t="shared" si="154"/>
        <v>465.92402341353136</v>
      </c>
      <c r="AE27" s="44">
        <f t="shared" si="154"/>
        <v>455.02913413792226</v>
      </c>
      <c r="AF27" s="45">
        <f t="shared" si="154"/>
        <v>400.87893926709876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12.499375015215925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94.721939384911764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155.98972626329919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3254.2042390662973</v>
      </c>
      <c r="C34" s="74">
        <f>AN34/$AN$4</f>
        <v>9.7224902626957127E-2</v>
      </c>
      <c r="D34" s="4" t="s">
        <v>8</v>
      </c>
      <c r="F34" s="12">
        <f>$E$3+$C33*(1/(1+EXP(-$A33*(F32-$B33))))</f>
        <v>20.148388945909829</v>
      </c>
      <c r="G34" s="12">
        <f t="shared" ref="G34:BH34" si="156">$E$3+$C33*(1/(1+EXP(-$A33*(G32-$B33))))</f>
        <v>24.645964156789343</v>
      </c>
      <c r="H34" s="12">
        <f t="shared" si="156"/>
        <v>30.172218996006361</v>
      </c>
      <c r="I34" s="12">
        <f t="shared" si="156"/>
        <v>36.958254188788672</v>
      </c>
      <c r="J34" s="12">
        <f t="shared" si="156"/>
        <v>45.284958201021205</v>
      </c>
      <c r="K34" s="12">
        <f t="shared" si="156"/>
        <v>55.492648686941997</v>
      </c>
      <c r="L34" s="12">
        <f t="shared" si="156"/>
        <v>67.992023702157923</v>
      </c>
      <c r="M34" s="12">
        <f t="shared" si="156"/>
        <v>83.276297633259631</v>
      </c>
      <c r="N34" s="12">
        <f t="shared" si="156"/>
        <v>101.93418697318376</v>
      </c>
      <c r="O34" s="12">
        <f t="shared" si="156"/>
        <v>124.66309094318532</v>
      </c>
      <c r="P34" s="12">
        <f t="shared" si="156"/>
        <v>152.28134721138161</v>
      </c>
      <c r="Q34" s="12">
        <f t="shared" si="156"/>
        <v>185.73780167546198</v>
      </c>
      <c r="R34" s="12">
        <f t="shared" si="156"/>
        <v>226.1160972208354</v>
      </c>
      <c r="S34" s="12">
        <f t="shared" si="156"/>
        <v>274.63008287559455</v>
      </c>
      <c r="T34" s="12">
        <f t="shared" si="156"/>
        <v>332.60567242558545</v>
      </c>
      <c r="U34" s="12">
        <f t="shared" si="156"/>
        <v>401.44356876815192</v>
      </c>
      <c r="V34" s="12">
        <f t="shared" si="156"/>
        <v>482.55692640977378</v>
      </c>
      <c r="W34" s="12">
        <f t="shared" si="156"/>
        <v>577.27886579468554</v>
      </c>
      <c r="X34" s="12">
        <f t="shared" si="156"/>
        <v>686.73754619074555</v>
      </c>
      <c r="Y34" s="12">
        <f t="shared" si="156"/>
        <v>811.70195020823098</v>
      </c>
      <c r="Z34" s="12">
        <f t="shared" si="156"/>
        <v>952.40983544181313</v>
      </c>
      <c r="AA34" s="12">
        <f t="shared" si="156"/>
        <v>1108.3995617051123</v>
      </c>
      <c r="AB34" s="52">
        <f t="shared" si="156"/>
        <v>1278.3771630512531</v>
      </c>
      <c r="AC34" s="53">
        <f t="shared" si="156"/>
        <v>1460.1549787098281</v>
      </c>
      <c r="AD34" s="53">
        <f t="shared" si="156"/>
        <v>1650.6938690214438</v>
      </c>
      <c r="AE34" s="53">
        <f t="shared" si="156"/>
        <v>1846.2649814565098</v>
      </c>
      <c r="AF34" s="54">
        <f t="shared" si="156"/>
        <v>2042.7211970751453</v>
      </c>
      <c r="AG34" s="54">
        <f>$E$3+$C33*(1/(1+EXP(-$A33*(AG32-$B33))))</f>
        <v>2235.8401638781393</v>
      </c>
      <c r="AH34" s="54">
        <f t="shared" si="156"/>
        <v>2421.6805919454364</v>
      </c>
      <c r="AI34" s="54">
        <f t="shared" si="156"/>
        <v>2596.8895994169211</v>
      </c>
      <c r="AJ34" s="54">
        <f t="shared" si="156"/>
        <v>2758.9130315856714</v>
      </c>
      <c r="AK34" s="54">
        <f t="shared" si="156"/>
        <v>2906.0868440087388</v>
      </c>
      <c r="AL34" s="54">
        <f t="shared" si="156"/>
        <v>3037.6156320948435</v>
      </c>
      <c r="AM34" s="54">
        <f t="shared" si="156"/>
        <v>3153.4650854795136</v>
      </c>
      <c r="AN34" s="69">
        <f t="shared" si="156"/>
        <v>3254.2042390662973</v>
      </c>
      <c r="AO34" s="54">
        <f t="shared" si="156"/>
        <v>3340.8317940609231</v>
      </c>
      <c r="AP34" s="54">
        <f t="shared" si="156"/>
        <v>3414.6125202625271</v>
      </c>
      <c r="AQ34" s="54">
        <f t="shared" si="156"/>
        <v>3476.9393333195749</v>
      </c>
      <c r="AR34" s="54">
        <f t="shared" si="156"/>
        <v>3529.2273303743223</v>
      </c>
      <c r="AS34" s="54">
        <f t="shared" si="156"/>
        <v>3572.8394075378092</v>
      </c>
      <c r="AT34" s="54">
        <f t="shared" si="156"/>
        <v>3609.0392535561318</v>
      </c>
      <c r="AU34" s="54">
        <f t="shared" si="156"/>
        <v>3638.9659564403028</v>
      </c>
      <c r="AV34" s="54">
        <f t="shared" si="156"/>
        <v>3663.6243962715334</v>
      </c>
      <c r="AW34" s="54">
        <f t="shared" si="156"/>
        <v>3683.8863348402497</v>
      </c>
      <c r="AX34" s="69">
        <f t="shared" si="156"/>
        <v>3700.4981557118631</v>
      </c>
      <c r="AY34" s="54">
        <f t="shared" si="156"/>
        <v>3714.0922587805085</v>
      </c>
      <c r="AZ34" s="54">
        <f t="shared" si="156"/>
        <v>3725.2000242436775</v>
      </c>
      <c r="BA34" s="54">
        <f t="shared" si="156"/>
        <v>3734.2649821121554</v>
      </c>
      <c r="BB34" s="54">
        <f t="shared" si="156"/>
        <v>3741.6553582626375</v>
      </c>
      <c r="BC34" s="54">
        <f t="shared" si="156"/>
        <v>3747.6755441658484</v>
      </c>
      <c r="BD34" s="54">
        <f t="shared" si="156"/>
        <v>3752.576289178246</v>
      </c>
      <c r="BE34" s="54">
        <f t="shared" si="156"/>
        <v>3756.5635741940414</v>
      </c>
      <c r="BF34" s="54">
        <f t="shared" si="156"/>
        <v>3759.8062206126165</v>
      </c>
      <c r="BG34" s="54">
        <f t="shared" si="156"/>
        <v>3762.4423399159223</v>
      </c>
      <c r="BH34" s="69">
        <f t="shared" si="156"/>
        <v>3764.584752014925</v>
      </c>
    </row>
    <row r="35" spans="1:60" ht="15.75" thickBot="1" x14ac:dyDescent="0.3">
      <c r="A35" s="13" t="s">
        <v>69</v>
      </c>
      <c r="B35" s="17">
        <f>AX34</f>
        <v>3700.4981557118631</v>
      </c>
      <c r="C35" s="73">
        <f>AX34/$AX$4</f>
        <v>9.3882021686519823E-2</v>
      </c>
      <c r="D35" s="4" t="s">
        <v>9</v>
      </c>
      <c r="E35" s="5">
        <f>SUM(F35:AF35)</f>
        <v>4958650.2783012632</v>
      </c>
      <c r="F35" s="3">
        <f>(F34-F$3)^2</f>
        <v>378.26978480802256</v>
      </c>
      <c r="G35" s="3">
        <f t="shared" ref="G35:AF35" si="157">(G34-G$3)^2</f>
        <v>571.03355346846035</v>
      </c>
      <c r="H35" s="3">
        <f t="shared" si="157"/>
        <v>862.03115217868208</v>
      </c>
      <c r="I35" s="3">
        <f t="shared" si="157"/>
        <v>1299.8163782761592</v>
      </c>
      <c r="J35" s="3">
        <f t="shared" si="157"/>
        <v>1955.8972442227175</v>
      </c>
      <c r="K35" s="3">
        <f t="shared" si="157"/>
        <v>2923.4416507882438</v>
      </c>
      <c r="L35" s="3">
        <f t="shared" si="157"/>
        <v>4381.453295560681</v>
      </c>
      <c r="M35" s="3">
        <f t="shared" si="157"/>
        <v>6564.3468171581944</v>
      </c>
      <c r="N35" s="3">
        <f t="shared" si="157"/>
        <v>9793.5471973519434</v>
      </c>
      <c r="O35" s="3">
        <f t="shared" si="157"/>
        <v>14514.322969837385</v>
      </c>
      <c r="P35" s="3">
        <f t="shared" si="157"/>
        <v>21467.677322204268</v>
      </c>
      <c r="Q35" s="3">
        <f t="shared" si="157"/>
        <v>31655.184435351021</v>
      </c>
      <c r="R35" s="3">
        <f t="shared" si="157"/>
        <v>45547.201287663192</v>
      </c>
      <c r="S35" s="3">
        <f t="shared" si="157"/>
        <v>64290.938755165924</v>
      </c>
      <c r="T35" s="3">
        <f t="shared" si="157"/>
        <v>89217.752726852545</v>
      </c>
      <c r="U35" s="3">
        <f t="shared" si="157"/>
        <v>112758.25232375933</v>
      </c>
      <c r="V35" s="3">
        <f t="shared" si="157"/>
        <v>145187.98119475384</v>
      </c>
      <c r="W35" s="3">
        <f t="shared" si="157"/>
        <v>192445.34464033862</v>
      </c>
      <c r="X35" s="3">
        <f t="shared" si="157"/>
        <v>239586.79749713175</v>
      </c>
      <c r="Y35" s="3">
        <f t="shared" si="157"/>
        <v>308827.46685787855</v>
      </c>
      <c r="Z35" s="3">
        <f t="shared" si="157"/>
        <v>389369.61957152607</v>
      </c>
      <c r="AA35" s="3">
        <f t="shared" si="157"/>
        <v>439462.39714083518</v>
      </c>
      <c r="AB35" s="46">
        <f t="shared" si="157"/>
        <v>493670.53448659228</v>
      </c>
      <c r="AC35" s="47">
        <f t="shared" si="157"/>
        <v>569919.03466837271</v>
      </c>
      <c r="AD35" s="47">
        <f t="shared" si="157"/>
        <v>634124.15579201235</v>
      </c>
      <c r="AE35" s="47">
        <f t="shared" si="157"/>
        <v>619323.82784845424</v>
      </c>
      <c r="AF35" s="48">
        <f t="shared" si="157"/>
        <v>518551.95170872146</v>
      </c>
    </row>
    <row r="36" spans="1:60" ht="15.75" thickBot="1" x14ac:dyDescent="0.3">
      <c r="A36" s="13" t="s">
        <v>70</v>
      </c>
      <c r="B36" s="66">
        <f>BH34</f>
        <v>3764.584752014925</v>
      </c>
      <c r="C36" s="75">
        <f>BH34/$BH$4</f>
        <v>8.2989734165247839E-2</v>
      </c>
      <c r="D36" s="4" t="s">
        <v>10</v>
      </c>
      <c r="E36" s="5">
        <f>SUM(F36:AF36)</f>
        <v>8912.3815813799538</v>
      </c>
      <c r="F36">
        <f>SQRT(F35)</f>
        <v>19.449158974311011</v>
      </c>
      <c r="G36">
        <f t="shared" ref="G36:AF36" si="158">SQRT(G35)</f>
        <v>23.896308364859632</v>
      </c>
      <c r="H36">
        <f t="shared" si="158"/>
        <v>29.360367030721569</v>
      </c>
      <c r="I36">
        <f t="shared" si="158"/>
        <v>36.052966289560132</v>
      </c>
      <c r="J36">
        <f t="shared" si="158"/>
        <v>44.225527065516332</v>
      </c>
      <c r="K36">
        <f t="shared" si="158"/>
        <v>54.068860268996275</v>
      </c>
      <c r="L36">
        <f t="shared" si="158"/>
        <v>66.192547130025758</v>
      </c>
      <c r="M36">
        <f t="shared" si="158"/>
        <v>81.020656731220058</v>
      </c>
      <c r="N36">
        <f t="shared" si="158"/>
        <v>98.962352424302964</v>
      </c>
      <c r="O36">
        <f t="shared" si="158"/>
        <v>120.475404003628</v>
      </c>
      <c r="P36">
        <f t="shared" si="158"/>
        <v>146.51852211309077</v>
      </c>
      <c r="Q36">
        <f t="shared" si="158"/>
        <v>177.91903899063479</v>
      </c>
      <c r="R36">
        <f t="shared" si="158"/>
        <v>213.41790292209132</v>
      </c>
      <c r="S36">
        <f t="shared" si="158"/>
        <v>253.55657900193779</v>
      </c>
      <c r="T36">
        <f t="shared" si="158"/>
        <v>298.69340924575579</v>
      </c>
      <c r="U36">
        <f t="shared" si="158"/>
        <v>335.79495577473961</v>
      </c>
      <c r="V36">
        <f t="shared" si="158"/>
        <v>381.03540674687156</v>
      </c>
      <c r="W36">
        <f t="shared" si="158"/>
        <v>438.68592938495146</v>
      </c>
      <c r="X36">
        <f t="shared" si="158"/>
        <v>489.47604384395743</v>
      </c>
      <c r="Y36">
        <f t="shared" si="158"/>
        <v>555.72247287461619</v>
      </c>
      <c r="Z36">
        <f t="shared" si="158"/>
        <v>623.99488745624035</v>
      </c>
      <c r="AA36">
        <f t="shared" si="158"/>
        <v>662.91960081207071</v>
      </c>
      <c r="AB36" s="43">
        <f t="shared" si="158"/>
        <v>702.61691873067809</v>
      </c>
      <c r="AC36" s="44">
        <f t="shared" si="158"/>
        <v>754.92982102204223</v>
      </c>
      <c r="AD36" s="44">
        <f t="shared" si="158"/>
        <v>796.31912936461117</v>
      </c>
      <c r="AE36" s="44">
        <f t="shared" si="158"/>
        <v>786.97130052401167</v>
      </c>
      <c r="AF36" s="45">
        <f t="shared" si="158"/>
        <v>720.10551428851136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15.420171651319933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95.343592121030952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154.15117662850992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118.06741320601668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-5538.6919075662063</v>
      </c>
    </row>
    <row r="44" spans="1:60" ht="15.75" thickBot="1" x14ac:dyDescent="0.3">
      <c r="A44" s="13" t="s">
        <v>68</v>
      </c>
      <c r="B44" s="65">
        <f>AN44</f>
        <v>3531.5997723160353</v>
      </c>
      <c r="C44" s="74">
        <f>AN44/$AN$4</f>
        <v>0.10551256736096191</v>
      </c>
      <c r="D44" s="4" t="s">
        <v>8</v>
      </c>
      <c r="F44" s="12">
        <f>$E$3+$C43*E4*(1/(1+EXP(-$A43*(F42-$B43))))</f>
        <v>16.856508356018377</v>
      </c>
      <c r="G44" s="12">
        <f>$E$3+$C43*F4*(1/(1+EXP(-$A43*(G42-$B43))))</f>
        <v>21.104067226483163</v>
      </c>
      <c r="H44" s="12">
        <f t="shared" ref="H44:AF44" si="188">$E$3+$C43*G4*(1/(1+EXP(-$A43*(H42-$B43))))</f>
        <v>26.40083046372628</v>
      </c>
      <c r="I44" s="12">
        <f t="shared" si="188"/>
        <v>32.991649992946272</v>
      </c>
      <c r="J44" s="12">
        <f t="shared" si="188"/>
        <v>41.174107501517973</v>
      </c>
      <c r="K44" s="12">
        <f>$E$3+$C43*J4*(1/(1+EXP(-$A43*(K42-$B43))))</f>
        <v>51.308141824472813</v>
      </c>
      <c r="L44" s="12">
        <f t="shared" si="188"/>
        <v>63.826658943617304</v>
      </c>
      <c r="M44" s="12">
        <f t="shared" si="188"/>
        <v>79.246830594937236</v>
      </c>
      <c r="N44" s="12">
        <f t="shared" si="188"/>
        <v>98.181537362332932</v>
      </c>
      <c r="O44" s="12">
        <f t="shared" si="188"/>
        <v>121.35006468351213</v>
      </c>
      <c r="P44" s="12">
        <f t="shared" si="188"/>
        <v>149.58670285420726</v>
      </c>
      <c r="Q44" s="12">
        <f t="shared" si="188"/>
        <v>183.84533775978954</v>
      </c>
      <c r="R44" s="12">
        <f t="shared" si="188"/>
        <v>225.197480917934</v>
      </c>
      <c r="S44" s="12">
        <f t="shared" si="188"/>
        <v>274.82055929727807</v>
      </c>
      <c r="T44" s="12">
        <f t="shared" si="188"/>
        <v>333.97282420537715</v>
      </c>
      <c r="U44" s="12">
        <f t="shared" si="188"/>
        <v>403.9511906596245</v>
      </c>
      <c r="V44" s="12">
        <f t="shared" si="188"/>
        <v>486.02901363914441</v>
      </c>
      <c r="W44" s="12">
        <f t="shared" si="188"/>
        <v>581.37260576017536</v>
      </c>
      <c r="X44" s="12">
        <f t="shared" si="188"/>
        <v>690.9384705700968</v>
      </c>
      <c r="Y44" s="12">
        <f t="shared" si="188"/>
        <v>815.35774520614461</v>
      </c>
      <c r="Z44" s="12">
        <f t="shared" si="188"/>
        <v>954.81967320151728</v>
      </c>
      <c r="AA44" s="12">
        <f t="shared" si="188"/>
        <v>1108.9708498300272</v>
      </c>
      <c r="AB44" s="52">
        <f t="shared" si="188"/>
        <v>1276.8497174333845</v>
      </c>
      <c r="AC44" s="53">
        <f t="shared" si="188"/>
        <v>1456.8744817683</v>
      </c>
      <c r="AD44" s="53">
        <f t="shared" si="188"/>
        <v>1646.8961894111351</v>
      </c>
      <c r="AE44" s="53">
        <f t="shared" si="188"/>
        <v>1844.317699490017</v>
      </c>
      <c r="AF44" s="54">
        <f t="shared" si="188"/>
        <v>2046.2662045867608</v>
      </c>
      <c r="AG44" s="54">
        <f t="shared" ref="AG44" si="189">$E$3+$C43*AF4*(1/(1+EXP(-$A43*(AG42-$B43))))</f>
        <v>2249.7956250243283</v>
      </c>
      <c r="AH44" s="54">
        <f t="shared" ref="AH44" si="190">$E$3+$C43*AG4*(1/(1+EXP(-$A43*(AH42-$B43))))</f>
        <v>2501.8190419132666</v>
      </c>
      <c r="AI44" s="54">
        <f t="shared" ref="AI44" si="191">$E$3+$C43*AH4*(1/(1+EXP(-$A43*(AI42-$B43))))</f>
        <v>2650.6343351583228</v>
      </c>
      <c r="AJ44" s="54">
        <f t="shared" ref="AJ44" si="192">$E$3+$C43*AI4*(1/(1+EXP(-$A43*(AJ42-$B43))))</f>
        <v>2843.3479279999538</v>
      </c>
      <c r="AK44" s="54">
        <f t="shared" ref="AK44" si="193">$E$3+$C43*AJ4*(1/(1+EXP(-$A43*(AK42-$B43))))</f>
        <v>3028.6448867639888</v>
      </c>
      <c r="AL44" s="54">
        <f t="shared" ref="AL44" si="194">$E$3+$C43*AK4*(1/(1+EXP(-$A43*(AL42-$B43))))</f>
        <v>3205.4498743374388</v>
      </c>
      <c r="AM44" s="54">
        <f t="shared" ref="AM44" si="195">$E$3+$C43*AL4*(1/(1+EXP(-$A43*(AM42-$B43))))</f>
        <v>3373.1638692270581</v>
      </c>
      <c r="AN44" s="69">
        <f t="shared" ref="AN44" si="196">$E$3+$C43*AM4*(1/(1+EXP(-$A43*(AN42-$B43))))</f>
        <v>3531.5997723160353</v>
      </c>
      <c r="AO44" s="54">
        <f t="shared" ref="AO44" si="197">$E$3+$C43*AN4*(1/(1+EXP(-$A43*(AO42-$B43))))</f>
        <v>3680.9020690131338</v>
      </c>
      <c r="AP44" s="54">
        <f t="shared" ref="AP44" si="198">$E$3+$C43*AO4*(1/(1+EXP(-$A43*(AP42-$B43))))</f>
        <v>3821.4631397779158</v>
      </c>
      <c r="AQ44" s="54">
        <f t="shared" ref="AQ44" si="199">$E$3+$C43*AP4*(1/(1+EXP(-$A43*(AQ42-$B43))))</f>
        <v>3953.8452000325374</v>
      </c>
      <c r="AR44" s="54">
        <f t="shared" ref="AR44" si="200">$E$3+$C43*AQ4*(1/(1+EXP(-$A43*(AR42-$B43))))</f>
        <v>4078.7131537582791</v>
      </c>
      <c r="AS44" s="54">
        <f t="shared" ref="AS44" si="201">$E$3+$C43*AR4*(1/(1+EXP(-$A43*(AS42-$B43))))</f>
        <v>4196.7805669642958</v>
      </c>
      <c r="AT44" s="54">
        <f t="shared" ref="AT44" si="202">$E$3+$C43*AS4*(1/(1+EXP(-$A43*(AT42-$B43))))</f>
        <v>4308.7687787883033</v>
      </c>
      <c r="AU44" s="54">
        <f t="shared" ref="AU44" si="203">$E$3+$C43*AT4*(1/(1+EXP(-$A43*(AU42-$B43))))</f>
        <v>4415.3778449072215</v>
      </c>
      <c r="AV44" s="54">
        <f t="shared" ref="AV44" si="204">$E$3+$C43*AU4*(1/(1+EXP(-$A43*(AV42-$B43))))</f>
        <v>4517.2673769463072</v>
      </c>
      <c r="AW44" s="54">
        <f t="shared" ref="AW44" si="205">$E$3+$C43*AV4*(1/(1+EXP(-$A43*(AW42-$B43))))</f>
        <v>4615.0451893657701</v>
      </c>
      <c r="AX44" s="69">
        <f t="shared" ref="AX44" si="206">$E$3+$C43*AW4*(1/(1+EXP(-$A43*(AX42-$B43))))</f>
        <v>4709.2618003723073</v>
      </c>
      <c r="AY44" s="54">
        <f t="shared" ref="AY44" si="207">$E$3+$C43*AX4*(1/(1+EXP(-$A43*(AY42-$B43))))</f>
        <v>4800.4091106810456</v>
      </c>
      <c r="AZ44" s="54">
        <f t="shared" ref="AZ44" si="208">$E$3+$C43*AY4*(1/(1+EXP(-$A43*(AZ42-$B43))))</f>
        <v>4888.92190679945</v>
      </c>
      <c r="BA44" s="54">
        <f t="shared" ref="BA44" si="209">$E$3+$C43*AZ4*(1/(1+EXP(-$A43*(BA42-$B43))))</f>
        <v>4975.1811471660467</v>
      </c>
      <c r="BB44" s="54">
        <f t="shared" ref="BB44" si="210">$E$3+$C43*BA4*(1/(1+EXP(-$A43*(BB42-$B43))))</f>
        <v>5059.5182617458677</v>
      </c>
      <c r="BC44" s="54">
        <f t="shared" ref="BC44" si="211">$E$3+$C43*BB4*(1/(1+EXP(-$A43*(BC42-$B43))))</f>
        <v>5142.2199186238213</v>
      </c>
      <c r="BD44" s="54">
        <f t="shared" ref="BD44" si="212">$E$3+$C43*BC4*(1/(1+EXP(-$A43*(BD42-$B43))))</f>
        <v>5223.5328852586244</v>
      </c>
      <c r="BE44" s="54">
        <f t="shared" ref="BE44" si="213">$E$3+$C43*BD4*(1/(1+EXP(-$A43*(BE42-$B43))))</f>
        <v>5303.668743014784</v>
      </c>
      <c r="BF44" s="54">
        <f t="shared" ref="BF44" si="214">$E$3+$C43*BE4*(1/(1+EXP(-$A43*(BF42-$B43))))</f>
        <v>5382.8083089034935</v>
      </c>
      <c r="BG44" s="54">
        <f t="shared" ref="BG44" si="215">$E$3+$C43*BF4*(1/(1+EXP(-$A43*(BG42-$B43))))</f>
        <v>5461.1056857053918</v>
      </c>
      <c r="BH44" s="69">
        <f t="shared" ref="BH44" si="216">$E$3+$C43*BG4*(1/(1+EXP(-$A43*(BH42-$B43))))</f>
        <v>5538.6919075662063</v>
      </c>
    </row>
    <row r="45" spans="1:60" ht="15.75" thickBot="1" x14ac:dyDescent="0.3">
      <c r="A45" s="13" t="s">
        <v>69</v>
      </c>
      <c r="B45" s="17">
        <f>AX44</f>
        <v>4709.2618003723073</v>
      </c>
      <c r="C45" s="73">
        <f>AX44/$AX$4</f>
        <v>0.11947445988795605</v>
      </c>
      <c r="D45" s="4" t="s">
        <v>9</v>
      </c>
      <c r="E45" s="77">
        <f>SUM(F45:AF45)</f>
        <v>4962373.4782290617</v>
      </c>
      <c r="F45" s="3">
        <f>(F44-F$3)^2</f>
        <v>261.0576447916315</v>
      </c>
      <c r="G45" s="3">
        <f t="shared" ref="G45:AF45" si="217">(G44-G$3)^2</f>
        <v>414.30206484708032</v>
      </c>
      <c r="H45" s="3">
        <f t="shared" si="217"/>
        <v>654.7958205937008</v>
      </c>
      <c r="I45" s="3">
        <f t="shared" si="217"/>
        <v>1029.5346324091661</v>
      </c>
      <c r="J45" s="3">
        <f t="shared" si="217"/>
        <v>1609.18725994997</v>
      </c>
      <c r="K45" s="3">
        <f t="shared" si="217"/>
        <v>2488.448714787291</v>
      </c>
      <c r="L45" s="3">
        <f t="shared" si="217"/>
        <v>3847.3713529454776</v>
      </c>
      <c r="M45" s="3">
        <f t="shared" si="217"/>
        <v>5927.6432903277509</v>
      </c>
      <c r="N45" s="3">
        <f t="shared" si="217"/>
        <v>9064.8875098258759</v>
      </c>
      <c r="O45" s="3">
        <f t="shared" si="217"/>
        <v>13727.022758617157</v>
      </c>
      <c r="P45" s="3">
        <f t="shared" si="217"/>
        <v>20685.30781274879</v>
      </c>
      <c r="Q45" s="3">
        <f t="shared" si="217"/>
        <v>30985.355132621356</v>
      </c>
      <c r="R45" s="3">
        <f t="shared" si="217"/>
        <v>45155.946813664625</v>
      </c>
      <c r="S45" s="3">
        <f t="shared" si="217"/>
        <v>64387.568136158341</v>
      </c>
      <c r="T45" s="3">
        <f t="shared" si="217"/>
        <v>90036.34028296631</v>
      </c>
      <c r="U45" s="3">
        <f t="shared" si="217"/>
        <v>114448.63405560353</v>
      </c>
      <c r="V45" s="3">
        <f t="shared" si="217"/>
        <v>147846.01292388997</v>
      </c>
      <c r="W45" s="3">
        <f t="shared" si="217"/>
        <v>196053.83559008612</v>
      </c>
      <c r="X45" s="3">
        <f t="shared" si="217"/>
        <v>243716.94895415773</v>
      </c>
      <c r="Y45" s="3">
        <f t="shared" si="217"/>
        <v>312904.0465680717</v>
      </c>
      <c r="Z45" s="3">
        <f t="shared" si="217"/>
        <v>392382.87977286306</v>
      </c>
      <c r="AA45" s="3">
        <f t="shared" si="217"/>
        <v>440220.15970239136</v>
      </c>
      <c r="AB45" s="46">
        <f t="shared" si="217"/>
        <v>491526.44930959685</v>
      </c>
      <c r="AC45" s="47">
        <f t="shared" si="217"/>
        <v>564976.70639069378</v>
      </c>
      <c r="AD45" s="47">
        <f t="shared" si="217"/>
        <v>628090.24832066137</v>
      </c>
      <c r="AE45" s="47">
        <f t="shared" si="217"/>
        <v>616262.70971219591</v>
      </c>
      <c r="AF45" s="48">
        <f t="shared" si="217"/>
        <v>523670.07770159584</v>
      </c>
    </row>
    <row r="46" spans="1:60" ht="15.75" thickBot="1" x14ac:dyDescent="0.3">
      <c r="A46" s="13" t="s">
        <v>70</v>
      </c>
      <c r="B46" s="66">
        <f>BH44</f>
        <v>5538.6919075662063</v>
      </c>
      <c r="C46" s="75">
        <f>BH44/$BH$4</f>
        <v>0.12209967348619452</v>
      </c>
      <c r="D46" s="4" t="s">
        <v>10</v>
      </c>
      <c r="E46" s="5">
        <f>SUM(F46:AF46)</f>
        <v>8884.209247251636</v>
      </c>
      <c r="F46">
        <f>SQRT(F45)</f>
        <v>16.157278384419559</v>
      </c>
      <c r="G46">
        <f t="shared" ref="G46:AF46" si="218">SQRT(G45)</f>
        <v>20.354411434553452</v>
      </c>
      <c r="H46">
        <f t="shared" si="218"/>
        <v>25.588978498441488</v>
      </c>
      <c r="I46">
        <f t="shared" si="218"/>
        <v>32.086362093717732</v>
      </c>
      <c r="J46">
        <f t="shared" si="218"/>
        <v>40.1146763660131</v>
      </c>
      <c r="K46">
        <f t="shared" si="218"/>
        <v>49.88435340652709</v>
      </c>
      <c r="L46">
        <f t="shared" si="218"/>
        <v>62.027182371485146</v>
      </c>
      <c r="M46">
        <f t="shared" si="218"/>
        <v>76.991189692897663</v>
      </c>
      <c r="N46">
        <f t="shared" si="218"/>
        <v>95.209702813452139</v>
      </c>
      <c r="O46">
        <f t="shared" si="218"/>
        <v>117.16237774395481</v>
      </c>
      <c r="P46">
        <f t="shared" si="218"/>
        <v>143.82387775591641</v>
      </c>
      <c r="Q46">
        <f t="shared" si="218"/>
        <v>176.02657507496235</v>
      </c>
      <c r="R46">
        <f t="shared" si="218"/>
        <v>212.49928661918992</v>
      </c>
      <c r="S46">
        <f t="shared" si="218"/>
        <v>253.7470554236213</v>
      </c>
      <c r="T46">
        <f t="shared" si="218"/>
        <v>300.06056102554749</v>
      </c>
      <c r="U46">
        <f t="shared" si="218"/>
        <v>338.30257766621219</v>
      </c>
      <c r="V46">
        <f t="shared" si="218"/>
        <v>384.50749397624224</v>
      </c>
      <c r="W46">
        <f t="shared" si="218"/>
        <v>442.77966935044128</v>
      </c>
      <c r="X46">
        <f t="shared" si="218"/>
        <v>493.67696822330868</v>
      </c>
      <c r="Y46">
        <f t="shared" si="218"/>
        <v>559.37826787252982</v>
      </c>
      <c r="Z46">
        <f t="shared" si="218"/>
        <v>626.40472521594461</v>
      </c>
      <c r="AA46">
        <f t="shared" si="218"/>
        <v>663.49088893698558</v>
      </c>
      <c r="AB46" s="43">
        <f t="shared" si="218"/>
        <v>701.08947311280951</v>
      </c>
      <c r="AC46" s="44">
        <f t="shared" si="218"/>
        <v>751.64932408051413</v>
      </c>
      <c r="AD46" s="44">
        <f t="shared" si="218"/>
        <v>792.52144975430247</v>
      </c>
      <c r="AE46" s="44">
        <f t="shared" si="218"/>
        <v>785.02401855751896</v>
      </c>
      <c r="AF46" s="45">
        <f t="shared" si="218"/>
        <v>723.65052180012685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15.407599401213908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96.180335077009602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152.15721824347327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211.77584755061116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-7482.9400174956127</v>
      </c>
    </row>
    <row r="54" spans="1:60" ht="15.75" thickBot="1" x14ac:dyDescent="0.3">
      <c r="A54" s="13" t="s">
        <v>68</v>
      </c>
      <c r="B54" s="65">
        <f>AN54</f>
        <v>3808.158866688239</v>
      </c>
      <c r="C54" s="74">
        <f>AN54/$AN$4</f>
        <v>0.11377524205671236</v>
      </c>
      <c r="D54" s="4" t="s">
        <v>8</v>
      </c>
      <c r="F54" s="12">
        <f>$E$3+($C53/($C53+E5))*E4*(1/(1+EXP(-$A53*(F52-$B53))))</f>
        <v>13.691836740012622</v>
      </c>
      <c r="G54" s="12">
        <f t="shared" ref="G54:AF54" si="248">$E$3+($C53/($C53+F5))*F4*(1/(1+EXP(-$A53*(G52-$B53))))</f>
        <v>17.528595159996065</v>
      </c>
      <c r="H54" s="12">
        <f t="shared" si="248"/>
        <v>22.415174694901623</v>
      </c>
      <c r="I54" s="12">
        <f t="shared" si="248"/>
        <v>28.615472348732606</v>
      </c>
      <c r="J54" s="12">
        <f t="shared" si="248"/>
        <v>36.451641117742881</v>
      </c>
      <c r="K54" s="12">
        <f t="shared" si="248"/>
        <v>46.313868372789543</v>
      </c>
      <c r="L54" s="12">
        <f t="shared" si="248"/>
        <v>58.670530845378131</v>
      </c>
      <c r="M54" s="12">
        <f t="shared" si="248"/>
        <v>74.078130246592039</v>
      </c>
      <c r="N54" s="12">
        <f t="shared" si="248"/>
        <v>93.190123093021327</v>
      </c>
      <c r="O54" s="12">
        <f t="shared" si="248"/>
        <v>116.76341837646929</v>
      </c>
      <c r="P54" s="12">
        <f t="shared" si="248"/>
        <v>145.66095582869491</v>
      </c>
      <c r="Q54" s="12">
        <f t="shared" si="248"/>
        <v>180.84845035742848</v>
      </c>
      <c r="R54" s="12">
        <f t="shared" si="248"/>
        <v>223.38318122894552</v>
      </c>
      <c r="S54" s="12">
        <f t="shared" si="248"/>
        <v>274.39273547882436</v>
      </c>
      <c r="T54" s="12">
        <f t="shared" si="248"/>
        <v>335.04202029128874</v>
      </c>
      <c r="U54" s="12">
        <f t="shared" si="248"/>
        <v>406.48776360757063</v>
      </c>
      <c r="V54" s="12">
        <f t="shared" si="248"/>
        <v>489.82118951403078</v>
      </c>
      <c r="W54" s="12">
        <f t="shared" si="248"/>
        <v>586.00152459104038</v>
      </c>
      <c r="X54" s="12">
        <f t="shared" si="248"/>
        <v>695.78522395346135</v>
      </c>
      <c r="Y54" s="12">
        <f t="shared" si="248"/>
        <v>819.65786770385557</v>
      </c>
      <c r="Z54" s="12">
        <f t="shared" si="248"/>
        <v>957.77700126232514</v>
      </c>
      <c r="AA54" s="12">
        <f t="shared" si="248"/>
        <v>1109.9342195057984</v>
      </c>
      <c r="AB54" s="52">
        <f t="shared" si="248"/>
        <v>1275.5431859811345</v>
      </c>
      <c r="AC54" s="53">
        <f t="shared" si="248"/>
        <v>1453.65710306968</v>
      </c>
      <c r="AD54" s="53">
        <f t="shared" si="248"/>
        <v>1643.0149549399873</v>
      </c>
      <c r="AE54" s="53">
        <f t="shared" si="248"/>
        <v>1842.1115487100678</v>
      </c>
      <c r="AF54" s="54">
        <f t="shared" si="248"/>
        <v>2049.2829870315381</v>
      </c>
      <c r="AG54" s="54">
        <f t="shared" ref="AG54" si="249">$E$3+($C53/($C53+AF5))*AF4*(1/(1+EXP(-$A53*(AG52-$B53))))</f>
        <v>2262.7974790680946</v>
      </c>
      <c r="AH54" s="54">
        <f t="shared" ref="AH54" si="250">$E$3+($C53/($C53+AG5))*AG4*(1/(1+EXP(-$A53*(AH52-$B53))))</f>
        <v>2531.256689736118</v>
      </c>
      <c r="AI54" s="54">
        <f t="shared" ref="AI54" si="251">$E$3+($C53/($C53+AH5))*AH4*(1/(1+EXP(-$A53*(AI52-$B53))))</f>
        <v>2702.0940736446214</v>
      </c>
      <c r="AJ54" s="54">
        <f t="shared" ref="AJ54" si="252">$E$3+($C53/($C53+AI5))*AI4*(1/(1+EXP(-$A53*(AJ52-$B53))))</f>
        <v>2924.7817950416493</v>
      </c>
      <c r="AK54" s="54">
        <f t="shared" ref="AK54" si="253">$E$3+($C53/($C53+AJ5))*AJ4*(1/(1+EXP(-$A53*(AK52-$B53))))</f>
        <v>3147.7165043815116</v>
      </c>
      <c r="AL54" s="54">
        <f t="shared" ref="AL54" si="254">$E$3+($C53/($C53+AK5))*AK4*(1/(1+EXP(-$A53*(AL52-$B53))))</f>
        <v>3369.8125932727435</v>
      </c>
      <c r="AM54" s="54">
        <f t="shared" ref="AM54" si="255">$E$3+($C53/($C53+AL5))*AL4*(1/(1+EXP(-$A53*(AM52-$B53))))</f>
        <v>3590.188995920762</v>
      </c>
      <c r="AN54" s="69">
        <f t="shared" ref="AN54" si="256">$E$3+($C53/($C53+AM5))*AM4*(1/(1+EXP(-$A53*(AN52-$B53))))</f>
        <v>3808.158866688239</v>
      </c>
      <c r="AO54" s="54">
        <f t="shared" ref="AO54" si="257">$E$3+($C53/($C53+AN5))*AN4*(1/(1+EXP(-$A53*(AO52-$B53))))</f>
        <v>4023.2110379650508</v>
      </c>
      <c r="AP54" s="54">
        <f t="shared" ref="AP54" si="258">$E$3+($C53/($C53+AO5))*AO4*(1/(1+EXP(-$A53*(AP52-$B53))))</f>
        <v>4234.9868855156619</v>
      </c>
      <c r="AQ54" s="54">
        <f t="shared" ref="AQ54" si="259">$E$3+($C53/($C53+AP5))*AP4*(1/(1+EXP(-$A53*(AQ52-$B53))))</f>
        <v>4443.2555503924177</v>
      </c>
      <c r="AR54" s="54">
        <f t="shared" ref="AR54" si="260">$E$3+($C53/($C53+AQ5))*AQ4*(1/(1+EXP(-$A53*(AR52-$B53))))</f>
        <v>4647.8896800588254</v>
      </c>
      <c r="AS54" s="54">
        <f t="shared" ref="AS54" si="261">$E$3+($C53/($C53+AR5))*AR4*(1/(1+EXP(-$A53*(AS52-$B53))))</f>
        <v>4848.8431037046903</v>
      </c>
      <c r="AT54" s="54">
        <f t="shared" ref="AT54" si="262">$E$3+($C53/($C53+AS5))*AS4*(1/(1+EXP(-$A53*(AT52-$B53))))</f>
        <v>5046.1312295097378</v>
      </c>
      <c r="AU54" s="54">
        <f t="shared" ref="AU54" si="263">$E$3+($C53/($C53+AT5))*AT4*(1/(1+EXP(-$A53*(AU52-$B53))))</f>
        <v>5239.8144747899332</v>
      </c>
      <c r="AV54" s="54">
        <f t="shared" ref="AV54" si="264">$E$3+($C53/($C53+AU5))*AU4*(1/(1+EXP(-$A53*(AV52-$B53))))</f>
        <v>5429.9847096116664</v>
      </c>
      <c r="AW54" s="54">
        <f t="shared" ref="AW54" si="265">$E$3+($C53/($C53+AV5))*AV4*(1/(1+EXP(-$A53*(AW52-$B53))))</f>
        <v>5616.7544886138121</v>
      </c>
      <c r="AX54" s="69">
        <f t="shared" ref="AX54" si="266">$E$3+($C53/($C53+AW5))*AW4*(1/(1+EXP(-$A53*(AX52-$B53))))</f>
        <v>5800.2487359958777</v>
      </c>
      <c r="AY54" s="54">
        <f t="shared" ref="AY54" si="267">$E$3+($C53/($C53+AX5))*AX4*(1/(1+EXP(-$A53*(AY52-$B53))))</f>
        <v>5980.5985070852666</v>
      </c>
      <c r="AZ54" s="54">
        <f t="shared" ref="AZ54" si="268">$E$3+($C53/($C53+AY5))*AY4*(1/(1+EXP(-$A53*(AZ52-$B53))))</f>
        <v>6157.9364529427567</v>
      </c>
      <c r="BA54" s="54">
        <f t="shared" ref="BA54" si="269">$E$3+($C53/($C53+AZ5))*AZ4*(1/(1+EXP(-$A53*(BA52-$B53))))</f>
        <v>6332.3936438103992</v>
      </c>
      <c r="BB54" s="54">
        <f t="shared" ref="BB54" si="270">$E$3+($C53/($C53+BA5))*BA4*(1/(1+EXP(-$A53*(BB52-$B53))))</f>
        <v>6504.097449727592</v>
      </c>
      <c r="BC54" s="54">
        <f t="shared" ref="BC54" si="271">$E$3+($C53/($C53+BB5))*BB4*(1/(1+EXP(-$A53*(BC52-$B53))))</f>
        <v>6673.1702235668681</v>
      </c>
      <c r="BD54" s="54">
        <f t="shared" ref="BD54" si="272">$E$3+($C53/($C53+BC5))*BC4*(1/(1+EXP(-$A53*(BD52-$B53))))</f>
        <v>6839.7285776454328</v>
      </c>
      <c r="BE54" s="54">
        <f t="shared" ref="BE54" si="273">$E$3+($C53/($C53+BD5))*BD4*(1/(1+EXP(-$A53*(BE52-$B53))))</f>
        <v>7003.8830869306175</v>
      </c>
      <c r="BF54" s="54">
        <f t="shared" ref="BF54" si="274">$E$3+($C53/($C53+BE5))*BE4*(1/(1+EXP(-$A53*(BF52-$B53))))</f>
        <v>7165.738288284906</v>
      </c>
      <c r="BG54" s="54">
        <f t="shared" ref="BG54" si="275">$E$3+($C53/($C53+BF5))*BF4*(1/(1+EXP(-$A53*(BG52-$B53))))</f>
        <v>7325.3928758200727</v>
      </c>
      <c r="BH54" s="69">
        <f t="shared" ref="BH54" si="276">$E$3+($C53/($C53+BG5))*BG4*(1/(1+EXP(-$A53*(BH52-$B53))))</f>
        <v>7482.9400174956127</v>
      </c>
    </row>
    <row r="55" spans="1:60" ht="15.75" thickBot="1" x14ac:dyDescent="0.3">
      <c r="A55" s="13" t="s">
        <v>69</v>
      </c>
      <c r="B55" s="17">
        <f>AX54</f>
        <v>5800.2487359958777</v>
      </c>
      <c r="C55" s="73">
        <f>AX54/$AX$4</f>
        <v>0.1471529115017817</v>
      </c>
      <c r="D55" s="4" t="s">
        <v>9</v>
      </c>
      <c r="E55" s="5">
        <f>SUM(F55:AF55)</f>
        <v>4966533.5415229136</v>
      </c>
      <c r="F55" s="3">
        <f>(F54-F$3)^2</f>
        <v>168.80783063863214</v>
      </c>
      <c r="G55" s="3">
        <f t="shared" ref="G55:AF55" si="277">(G54-G$3)^2</f>
        <v>281.53280631724692</v>
      </c>
      <c r="H55" s="3">
        <f t="shared" si="277"/>
        <v>466.70355295997922</v>
      </c>
      <c r="I55" s="3">
        <f t="shared" si="277"/>
        <v>767.85432222553698</v>
      </c>
      <c r="J55" s="3">
        <f t="shared" si="277"/>
        <v>1252.6085274268278</v>
      </c>
      <c r="K55" s="3">
        <f t="shared" si="277"/>
        <v>2015.1192783522708</v>
      </c>
      <c r="L55" s="3">
        <f t="shared" si="277"/>
        <v>3234.3168141504893</v>
      </c>
      <c r="M55" s="3">
        <f t="shared" si="277"/>
        <v>5158.4699756483524</v>
      </c>
      <c r="N55" s="3">
        <f t="shared" si="277"/>
        <v>8139.3395878337997</v>
      </c>
      <c r="O55" s="3">
        <f t="shared" si="277"/>
        <v>12673.295308555726</v>
      </c>
      <c r="P55" s="3">
        <f t="shared" si="277"/>
        <v>19571.486981861224</v>
      </c>
      <c r="Q55" s="3">
        <f t="shared" si="277"/>
        <v>29939.272816077948</v>
      </c>
      <c r="R55" s="3">
        <f t="shared" si="277"/>
        <v>44388.163717779149</v>
      </c>
      <c r="S55" s="3">
        <f t="shared" si="277"/>
        <v>64170.633101032545</v>
      </c>
      <c r="T55" s="3">
        <f t="shared" si="277"/>
        <v>90679.13061800634</v>
      </c>
      <c r="U55" s="3">
        <f t="shared" si="277"/>
        <v>116171.32659138086</v>
      </c>
      <c r="V55" s="3">
        <f t="shared" si="277"/>
        <v>150776.63360649542</v>
      </c>
      <c r="W55" s="3">
        <f t="shared" si="277"/>
        <v>200174.44477838973</v>
      </c>
      <c r="X55" s="3">
        <f t="shared" si="277"/>
        <v>248525.90100456783</v>
      </c>
      <c r="Y55" s="3">
        <f t="shared" si="277"/>
        <v>317733.32777038554</v>
      </c>
      <c r="Z55" s="3">
        <f t="shared" si="277"/>
        <v>396096.59410472983</v>
      </c>
      <c r="AA55" s="3">
        <f t="shared" si="277"/>
        <v>441499.46178862831</v>
      </c>
      <c r="AB55" s="46">
        <f t="shared" si="277"/>
        <v>489696.16543910594</v>
      </c>
      <c r="AC55" s="47">
        <f t="shared" si="277"/>
        <v>560150.37686812656</v>
      </c>
      <c r="AD55" s="47">
        <f t="shared" si="277"/>
        <v>621953.38916186057</v>
      </c>
      <c r="AE55" s="47">
        <f t="shared" si="277"/>
        <v>612803.81411182065</v>
      </c>
      <c r="AF55" s="48">
        <f t="shared" si="277"/>
        <v>528045.37105855625</v>
      </c>
    </row>
    <row r="56" spans="1:60" ht="15.75" thickBot="1" x14ac:dyDescent="0.3">
      <c r="A56" s="13" t="s">
        <v>70</v>
      </c>
      <c r="B56" s="66">
        <f>BH54</f>
        <v>7482.9400174956127</v>
      </c>
      <c r="C56" s="75">
        <f>BH54/$BH$4</f>
        <v>0.16496034589049249</v>
      </c>
      <c r="D56" s="4" t="s">
        <v>10</v>
      </c>
      <c r="E56" s="5">
        <f>SUM(F56:AF56)</f>
        <v>8847.8228077624663</v>
      </c>
      <c r="F56">
        <f>SQRT(F55)</f>
        <v>12.992606768413802</v>
      </c>
      <c r="G56">
        <f t="shared" ref="G56:AF56" si="278">SQRT(G55)</f>
        <v>16.778939368066354</v>
      </c>
      <c r="H56">
        <f t="shared" si="278"/>
        <v>21.603322729616831</v>
      </c>
      <c r="I56">
        <f t="shared" si="278"/>
        <v>27.710184449504066</v>
      </c>
      <c r="J56">
        <f t="shared" si="278"/>
        <v>35.392209982238008</v>
      </c>
      <c r="K56">
        <f t="shared" si="278"/>
        <v>44.89007995484382</v>
      </c>
      <c r="L56">
        <f t="shared" si="278"/>
        <v>56.871054273245974</v>
      </c>
      <c r="M56">
        <f t="shared" si="278"/>
        <v>71.822489344552466</v>
      </c>
      <c r="N56">
        <f t="shared" si="278"/>
        <v>90.218288544140535</v>
      </c>
      <c r="O56">
        <f t="shared" si="278"/>
        <v>112.57573143691195</v>
      </c>
      <c r="P56">
        <f t="shared" si="278"/>
        <v>139.89813073040406</v>
      </c>
      <c r="Q56">
        <f t="shared" si="278"/>
        <v>173.02968767260128</v>
      </c>
      <c r="R56">
        <f t="shared" si="278"/>
        <v>210.68498693020143</v>
      </c>
      <c r="S56">
        <f t="shared" si="278"/>
        <v>253.3192316051676</v>
      </c>
      <c r="T56">
        <f t="shared" si="278"/>
        <v>301.12975711145907</v>
      </c>
      <c r="U56">
        <f t="shared" si="278"/>
        <v>340.83915061415826</v>
      </c>
      <c r="V56">
        <f t="shared" si="278"/>
        <v>388.29966985112856</v>
      </c>
      <c r="W56">
        <f t="shared" si="278"/>
        <v>447.4085881813063</v>
      </c>
      <c r="X56">
        <f t="shared" si="278"/>
        <v>498.52372160667323</v>
      </c>
      <c r="Y56">
        <f t="shared" si="278"/>
        <v>563.67839037024078</v>
      </c>
      <c r="Z56">
        <f t="shared" si="278"/>
        <v>629.36205327675248</v>
      </c>
      <c r="AA56">
        <f t="shared" si="278"/>
        <v>664.4542586127568</v>
      </c>
      <c r="AB56" s="43">
        <f t="shared" si="278"/>
        <v>699.78294166055946</v>
      </c>
      <c r="AC56" s="44">
        <f t="shared" si="278"/>
        <v>748.43194538189414</v>
      </c>
      <c r="AD56" s="44">
        <f t="shared" si="278"/>
        <v>788.6402152831547</v>
      </c>
      <c r="AE56" s="44">
        <f t="shared" si="278"/>
        <v>782.81786777756975</v>
      </c>
      <c r="AF56" s="45">
        <f t="shared" si="278"/>
        <v>726.66730424490424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96.024281957936921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148.62023116131036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303.72369105036887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-10541.581515099339</v>
      </c>
    </row>
    <row r="63" spans="1:60" ht="15.75" thickBot="1" x14ac:dyDescent="0.3">
      <c r="A63" s="13" t="s">
        <v>68</v>
      </c>
      <c r="B63" s="65">
        <f>AN63</f>
        <v>4222.2143906292231</v>
      </c>
      <c r="C63" s="74">
        <f>AN63/$AN$4</f>
        <v>0.12614585712568738</v>
      </c>
      <c r="D63" s="4" t="s">
        <v>8</v>
      </c>
      <c r="F63" s="12">
        <f>$E$3+($C62)*(EXP(-EXP($A62-$B62*F61)))</f>
        <v>6.331194696069141</v>
      </c>
      <c r="G63" s="12">
        <f t="shared" ref="G63:AF63" si="308">$E$3+($C62)*(EXP(-EXP($A62-$B62*G61)))</f>
        <v>9.1098974311043044</v>
      </c>
      <c r="H63" s="12">
        <f t="shared" si="308"/>
        <v>12.999817278189603</v>
      </c>
      <c r="I63" s="12">
        <f t="shared" si="308"/>
        <v>18.342329819385803</v>
      </c>
      <c r="J63" s="12">
        <f t="shared" si="308"/>
        <v>25.547850344613156</v>
      </c>
      <c r="K63" s="12">
        <f t="shared" si="308"/>
        <v>35.099724390685118</v>
      </c>
      <c r="L63" s="12">
        <f t="shared" si="308"/>
        <v>47.555897877750368</v>
      </c>
      <c r="M63" s="12">
        <f t="shared" si="308"/>
        <v>63.547972278703575</v>
      </c>
      <c r="N63" s="12">
        <f t="shared" si="308"/>
        <v>83.777373846526686</v>
      </c>
      <c r="O63" s="12">
        <f t="shared" si="308"/>
        <v>109.00851623690214</v>
      </c>
      <c r="P63" s="12">
        <f t="shared" si="308"/>
        <v>140.05900084772756</v>
      </c>
      <c r="Q63" s="12">
        <f t="shared" si="308"/>
        <v>177.78706561571997</v>
      </c>
      <c r="R63" s="12">
        <f t="shared" si="308"/>
        <v>223.07664788896403</v>
      </c>
      <c r="S63" s="12">
        <f t="shared" si="308"/>
        <v>276.82055892345102</v>
      </c>
      <c r="T63" s="12">
        <f t="shared" si="308"/>
        <v>339.90236769100613</v>
      </c>
      <c r="U63" s="12">
        <f t="shared" si="308"/>
        <v>413.17765438632182</v>
      </c>
      <c r="V63" s="12">
        <f t="shared" si="308"/>
        <v>497.45531704059732</v>
      </c>
      <c r="W63" s="12">
        <f t="shared" si="308"/>
        <v>593.47959899853424</v>
      </c>
      <c r="X63" s="12">
        <f t="shared" si="308"/>
        <v>701.91345450037352</v>
      </c>
      <c r="Y63" s="12">
        <f t="shared" si="308"/>
        <v>823.32379017576409</v>
      </c>
      <c r="Z63" s="12">
        <f t="shared" si="308"/>
        <v>958.16901922613056</v>
      </c>
      <c r="AA63" s="12">
        <f t="shared" si="308"/>
        <v>1106.7892503874409</v>
      </c>
      <c r="AB63" s="52">
        <f t="shared" si="308"/>
        <v>1269.3993132883454</v>
      </c>
      <c r="AC63" s="53">
        <f t="shared" si="308"/>
        <v>1446.0847027633179</v>
      </c>
      <c r="AD63" s="53">
        <f t="shared" si="308"/>
        <v>1636.8004131935274</v>
      </c>
      <c r="AE63" s="53">
        <f t="shared" si="308"/>
        <v>1841.3725348516489</v>
      </c>
      <c r="AF63" s="54">
        <f t="shared" si="308"/>
        <v>2059.5024009099507</v>
      </c>
      <c r="AG63" s="54">
        <f t="shared" ref="AG63:BH63" si="309">$E$3+($C62)*(EXP(-EXP($A62-$B62*AG61)))</f>
        <v>2290.7730082109201</v>
      </c>
      <c r="AH63" s="54">
        <f t="shared" si="309"/>
        <v>2534.6573877815526</v>
      </c>
      <c r="AI63" s="54">
        <f t="shared" si="309"/>
        <v>2790.5285719777498</v>
      </c>
      <c r="AJ63" s="54">
        <f t="shared" si="309"/>
        <v>3057.6707927792754</v>
      </c>
      <c r="AK63" s="54">
        <f t="shared" si="309"/>
        <v>3335.2915481865875</v>
      </c>
      <c r="AL63" s="54">
        <f t="shared" si="309"/>
        <v>3622.5341885622715</v>
      </c>
      <c r="AM63" s="54">
        <f t="shared" si="309"/>
        <v>3918.4906995788542</v>
      </c>
      <c r="AN63" s="76">
        <f t="shared" si="309"/>
        <v>4222.2143906292231</v>
      </c>
      <c r="AO63" s="54">
        <f t="shared" si="309"/>
        <v>4532.7322346929723</v>
      </c>
      <c r="AP63" s="54">
        <f t="shared" si="309"/>
        <v>4849.0566455205671</v>
      </c>
      <c r="AQ63" s="54">
        <f t="shared" si="309"/>
        <v>5170.1965186746284</v>
      </c>
      <c r="AR63" s="54">
        <f t="shared" si="309"/>
        <v>5495.1674028545876</v>
      </c>
      <c r="AS63" s="54">
        <f t="shared" si="309"/>
        <v>5823.0007057620378</v>
      </c>
      <c r="AT63" s="54">
        <f t="shared" si="309"/>
        <v>6152.751873596847</v>
      </c>
      <c r="AU63" s="54">
        <f t="shared" si="309"/>
        <v>6483.5075144647308</v>
      </c>
      <c r="AV63" s="54">
        <f t="shared" si="309"/>
        <v>6814.3914631454081</v>
      </c>
      <c r="AW63" s="54">
        <f t="shared" si="309"/>
        <v>7144.5698076612498</v>
      </c>
      <c r="AX63" s="76">
        <f t="shared" si="309"/>
        <v>7473.2549169270023</v>
      </c>
      <c r="AY63" s="54">
        <f t="shared" si="309"/>
        <v>7799.7085236215089</v>
      </c>
      <c r="AZ63" s="54">
        <f t="shared" si="309"/>
        <v>8123.2439275777333</v>
      </c>
      <c r="BA63" s="54">
        <f t="shared" si="309"/>
        <v>8443.227392783956</v>
      </c>
      <c r="BB63" s="54">
        <f t="shared" si="309"/>
        <v>8759.0788159154417</v>
      </c>
      <c r="BC63" s="54">
        <f t="shared" si="309"/>
        <v>9070.2717465799578</v>
      </c>
      <c r="BD63" s="54">
        <f t="shared" si="309"/>
        <v>9376.3328395687404</v>
      </c>
      <c r="BE63" s="54">
        <f t="shared" si="309"/>
        <v>9676.84081774888</v>
      </c>
      <c r="BF63" s="54">
        <f t="shared" si="309"/>
        <v>9971.4250211798135</v>
      </c>
      <c r="BG63" s="54">
        <f t="shared" si="309"/>
        <v>10259.763613919222</v>
      </c>
      <c r="BH63" s="76">
        <f t="shared" si="309"/>
        <v>10541.581515099339</v>
      </c>
    </row>
    <row r="64" spans="1:60" ht="15.75" thickBot="1" x14ac:dyDescent="0.3">
      <c r="A64" s="13" t="s">
        <v>69</v>
      </c>
      <c r="B64" s="17">
        <f>AX63</f>
        <v>7473.2549169270023</v>
      </c>
      <c r="C64" s="73">
        <f>AX63/$AX$4</f>
        <v>0.18959725168268984</v>
      </c>
      <c r="D64" s="4" t="s">
        <v>9</v>
      </c>
      <c r="E64" s="5">
        <f>SUM(F64:AF64)</f>
        <v>4967658.1214222834</v>
      </c>
      <c r="F64" s="3">
        <f>(F63-F$3)^2</f>
        <v>31.719026657678068</v>
      </c>
      <c r="G64" s="3">
        <f t="shared" ref="G64:AF64" si="310">(G63-G$3)^2</f>
        <v>69.893640265388683</v>
      </c>
      <c r="H64" s="3">
        <f t="shared" si="310"/>
        <v>148.54649846857083</v>
      </c>
      <c r="I64" s="3">
        <f t="shared" si="310"/>
        <v>304.05043092532168</v>
      </c>
      <c r="J64" s="3">
        <f t="shared" si="310"/>
        <v>599.68267536102337</v>
      </c>
      <c r="K64" s="3">
        <f t="shared" si="310"/>
        <v>1134.0686636400433</v>
      </c>
      <c r="L64" s="3">
        <f t="shared" si="310"/>
        <v>2093.6500906972324</v>
      </c>
      <c r="M64" s="3">
        <f t="shared" si="310"/>
        <v>3756.7498855867916</v>
      </c>
      <c r="N64" s="3">
        <f t="shared" si="310"/>
        <v>6529.5351811833943</v>
      </c>
      <c r="O64" s="3">
        <f t="shared" si="310"/>
        <v>10987.406254583098</v>
      </c>
      <c r="P64" s="3">
        <f t="shared" si="310"/>
        <v>18035.462820923593</v>
      </c>
      <c r="Q64" s="3">
        <f t="shared" si="310"/>
        <v>28889.224001207735</v>
      </c>
      <c r="R64" s="3">
        <f t="shared" si="310"/>
        <v>44259.093735012328</v>
      </c>
      <c r="S64" s="3">
        <f t="shared" si="310"/>
        <v>65406.556166642491</v>
      </c>
      <c r="T64" s="3">
        <f t="shared" si="310"/>
        <v>93629.944058760695</v>
      </c>
      <c r="U64" s="3">
        <f t="shared" si="310"/>
        <v>120776.43461147457</v>
      </c>
      <c r="V64" s="3">
        <f t="shared" si="310"/>
        <v>156763.57190592171</v>
      </c>
      <c r="W64" s="3">
        <f t="shared" si="310"/>
        <v>206921.87580117694</v>
      </c>
      <c r="X64" s="3">
        <f t="shared" si="310"/>
        <v>254673.59281242464</v>
      </c>
      <c r="Y64" s="3">
        <f t="shared" si="310"/>
        <v>321879.56931433058</v>
      </c>
      <c r="Z64" s="3">
        <f t="shared" si="310"/>
        <v>396590.19024405751</v>
      </c>
      <c r="AA64" s="3">
        <f t="shared" si="310"/>
        <v>437329.97637158725</v>
      </c>
      <c r="AB64" s="46">
        <f t="shared" si="310"/>
        <v>481135.15799847536</v>
      </c>
      <c r="AC64" s="47">
        <f t="shared" si="310"/>
        <v>548872.86552952416</v>
      </c>
      <c r="AD64" s="47">
        <f t="shared" si="310"/>
        <v>612189.93460935052</v>
      </c>
      <c r="AE64" s="47">
        <f t="shared" si="310"/>
        <v>611647.3337474924</v>
      </c>
      <c r="AF64" s="48">
        <f t="shared" si="310"/>
        <v>543002.0353465525</v>
      </c>
    </row>
    <row r="65" spans="1:60" ht="15.75" thickBot="1" x14ac:dyDescent="0.3">
      <c r="A65" s="13" t="s">
        <v>70</v>
      </c>
      <c r="B65" s="66">
        <f>BH63</f>
        <v>10541.581515099339</v>
      </c>
      <c r="C65" s="75">
        <f>BH63/$BH$4</f>
        <v>0.23238766165408839</v>
      </c>
      <c r="D65" s="4" t="s">
        <v>10</v>
      </c>
      <c r="E65" s="5">
        <f>SUM(F65:AF65)</f>
        <v>8768.1357685999083</v>
      </c>
      <c r="F65">
        <f>SQRT(F64)</f>
        <v>5.6319647244703219</v>
      </c>
      <c r="G65">
        <f t="shared" ref="G65:AF65" si="311">SQRT(G64)</f>
        <v>8.3602416391745926</v>
      </c>
      <c r="H65">
        <f t="shared" si="311"/>
        <v>12.18796531290481</v>
      </c>
      <c r="I65">
        <f t="shared" si="311"/>
        <v>17.437041920157263</v>
      </c>
      <c r="J65">
        <f t="shared" si="311"/>
        <v>24.48841920910828</v>
      </c>
      <c r="K65">
        <f t="shared" si="311"/>
        <v>33.675935972739396</v>
      </c>
      <c r="L65">
        <f t="shared" si="311"/>
        <v>45.756421305618211</v>
      </c>
      <c r="M65">
        <f t="shared" si="311"/>
        <v>61.292331376664009</v>
      </c>
      <c r="N65">
        <f t="shared" si="311"/>
        <v>80.805539297645893</v>
      </c>
      <c r="O65">
        <f t="shared" si="311"/>
        <v>104.8208292973448</v>
      </c>
      <c r="P65">
        <f t="shared" si="311"/>
        <v>134.29617574943671</v>
      </c>
      <c r="Q65">
        <f t="shared" si="311"/>
        <v>169.96830293089278</v>
      </c>
      <c r="R65">
        <f t="shared" si="311"/>
        <v>210.37845359021995</v>
      </c>
      <c r="S65">
        <f t="shared" si="311"/>
        <v>255.74705504979426</v>
      </c>
      <c r="T65">
        <f t="shared" si="311"/>
        <v>305.99010451117647</v>
      </c>
      <c r="U65">
        <f t="shared" si="311"/>
        <v>347.52904139290945</v>
      </c>
      <c r="V65">
        <f t="shared" si="311"/>
        <v>395.9337973776951</v>
      </c>
      <c r="W65">
        <f t="shared" si="311"/>
        <v>454.88666258880016</v>
      </c>
      <c r="X65">
        <f t="shared" si="311"/>
        <v>504.6519521535854</v>
      </c>
      <c r="Y65">
        <f t="shared" si="311"/>
        <v>567.34431284214929</v>
      </c>
      <c r="Z65">
        <f t="shared" si="311"/>
        <v>629.75407124055778</v>
      </c>
      <c r="AA65">
        <f t="shared" si="311"/>
        <v>661.30928949439931</v>
      </c>
      <c r="AB65" s="43">
        <f t="shared" si="311"/>
        <v>693.63906896777041</v>
      </c>
      <c r="AC65" s="44">
        <f t="shared" si="311"/>
        <v>740.85954507553197</v>
      </c>
      <c r="AD65" s="44">
        <f t="shared" si="311"/>
        <v>782.42567353669483</v>
      </c>
      <c r="AE65" s="44">
        <f t="shared" si="311"/>
        <v>782.07885391915079</v>
      </c>
      <c r="AF65" s="45">
        <f t="shared" si="311"/>
        <v>736.88671812331677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20.302693973007756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96.02336804225007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148.39217533152623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314.14621197523866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-11506.772361857951</v>
      </c>
    </row>
    <row r="73" spans="1:60" ht="15.75" thickBot="1" x14ac:dyDescent="0.3">
      <c r="A73" s="13" t="s">
        <v>68</v>
      </c>
      <c r="B73" s="65">
        <f>AN73</f>
        <v>4263.5915229295997</v>
      </c>
      <c r="C73" s="74">
        <f>AN73/$AN$4</f>
        <v>0.12738206953380626</v>
      </c>
      <c r="D73" s="4" t="s">
        <v>8</v>
      </c>
      <c r="F73" s="12">
        <f>$E$3+(E4*$C72)*(EXP(-EXP($A72-$B72*F71)))</f>
        <v>5.9452946378866729</v>
      </c>
      <c r="G73" s="12">
        <f t="shared" ref="G73:AF73" si="341">$E$3+(F4*$C72)*(EXP(-EXP($A72-$B72*G71)))</f>
        <v>8.6448208965130391</v>
      </c>
      <c r="H73" s="12">
        <f t="shared" si="341"/>
        <v>12.457440552628571</v>
      </c>
      <c r="I73" s="12">
        <f t="shared" si="341"/>
        <v>17.730992160217465</v>
      </c>
      <c r="J73" s="12">
        <f t="shared" si="341"/>
        <v>24.883185188979567</v>
      </c>
      <c r="K73" s="12">
        <f t="shared" si="341"/>
        <v>34.404850800676073</v>
      </c>
      <c r="L73" s="12">
        <f t="shared" si="341"/>
        <v>46.860800329496314</v>
      </c>
      <c r="M73" s="12">
        <f t="shared" si="341"/>
        <v>62.88796780979856</v>
      </c>
      <c r="N73" s="12">
        <f t="shared" si="341"/>
        <v>83.190661782806316</v>
      </c>
      <c r="O73" s="12">
        <f t="shared" si="341"/>
        <v>108.53291801395144</v>
      </c>
      <c r="P73" s="12">
        <f t="shared" si="341"/>
        <v>139.72811409252068</v>
      </c>
      <c r="Q73" s="12">
        <f t="shared" si="341"/>
        <v>177.62616499039362</v>
      </c>
      <c r="R73" s="12">
        <f t="shared" si="341"/>
        <v>223.09875326639099</v>
      </c>
      <c r="S73" s="12">
        <f t="shared" si="341"/>
        <v>277.02314948204702</v>
      </c>
      <c r="T73" s="12">
        <f t="shared" si="341"/>
        <v>340.26524195467471</v>
      </c>
      <c r="U73" s="12">
        <f t="shared" si="341"/>
        <v>413.66241839752405</v>
      </c>
      <c r="V73" s="12">
        <f t="shared" si="341"/>
        <v>498.006926939067</v>
      </c>
      <c r="W73" s="12">
        <f t="shared" si="341"/>
        <v>594.03029498131707</v>
      </c>
      <c r="X73" s="12">
        <f t="shared" si="341"/>
        <v>702.38930790447921</v>
      </c>
      <c r="Y73" s="12">
        <f t="shared" si="341"/>
        <v>823.65395348336517</v>
      </c>
      <c r="Z73" s="12">
        <f t="shared" si="341"/>
        <v>958.29763013202319</v>
      </c>
      <c r="AA73" s="12">
        <f t="shared" si="341"/>
        <v>1106.6898054635494</v>
      </c>
      <c r="AB73" s="52">
        <f t="shared" si="341"/>
        <v>1269.0912029742681</v>
      </c>
      <c r="AC73" s="53">
        <f t="shared" si="341"/>
        <v>1445.651494513939</v>
      </c>
      <c r="AD73" s="53">
        <f t="shared" si="341"/>
        <v>1636.4093887344288</v>
      </c>
      <c r="AE73" s="53">
        <f t="shared" si="341"/>
        <v>1841.294933605606</v>
      </c>
      <c r="AF73" s="54">
        <f t="shared" si="341"/>
        <v>2060.1337956716729</v>
      </c>
      <c r="AG73" s="54">
        <f t="shared" ref="AG73" si="342">$E$3+(AF4*$C72)*(EXP(-EXP($A72-$B72*AG71)))</f>
        <v>2292.6532401283207</v>
      </c>
      <c r="AH73" s="54">
        <f t="shared" ref="AH73" si="343">$E$3+(AG4*$C72)*(EXP(-EXP($A72-$B72*AH71)))</f>
        <v>2589.9720021936273</v>
      </c>
      <c r="AI73" s="54">
        <f t="shared" ref="AI73" si="344">$E$3+(AH4*$C72)*(EXP(-EXP($A72-$B72*AI71)))</f>
        <v>2797.1963202002721</v>
      </c>
      <c r="AJ73" s="54">
        <f t="shared" ref="AJ73" si="345">$E$3+(AI4*$C72)*(EXP(-EXP($A72-$B72*AJ71)))</f>
        <v>3068.2540968141184</v>
      </c>
      <c r="AK73" s="54">
        <f t="shared" ref="AK73" si="346">$E$3+(AJ4*$C72)*(EXP(-EXP($A72-$B72*AK71)))</f>
        <v>3351.0797859170566</v>
      </c>
      <c r="AL73" s="54">
        <f t="shared" ref="AL73" si="347">$E$3+(AK4*$C72)*(EXP(-EXP($A72-$B72*AL71)))</f>
        <v>3645.036854188108</v>
      </c>
      <c r="AM73" s="54">
        <f t="shared" ref="AM73" si="348">$E$3+(AL4*$C72)*(EXP(-EXP($A72-$B72*AM71)))</f>
        <v>3949.445310954361</v>
      </c>
      <c r="AN73" s="76">
        <f t="shared" ref="AN73" si="349">$E$3+(AM4*$C72)*(EXP(-EXP($A72-$B72*AN71)))</f>
        <v>4263.5915229295997</v>
      </c>
      <c r="AO73" s="54">
        <f t="shared" ref="AO73" si="350">$E$3+(AN4*$C72)*(EXP(-EXP($A72-$B72*AO71)))</f>
        <v>4586.7376515860942</v>
      </c>
      <c r="AP73" s="54">
        <f t="shared" ref="AP73" si="351">$E$3+(AO4*$C72)*(EXP(-EXP($A72-$B72*AP71)))</f>
        <v>4918.1305730531567</v>
      </c>
      <c r="AQ73" s="54">
        <f t="shared" ref="AQ73" si="352">$E$3+(AP4*$C72)*(EXP(-EXP($A72-$B72*AQ71)))</f>
        <v>5257.0101724901251</v>
      </c>
      <c r="AR73" s="54">
        <f t="shared" ref="AR73" si="353">$E$3+(AQ4*$C72)*(EXP(-EXP($A72-$B72*AR71)))</f>
        <v>5602.6169348956309</v>
      </c>
      <c r="AS73" s="54">
        <f t="shared" ref="AS73" si="354">$E$3+(AR4*$C72)*(EXP(-EXP($A72-$B72*AS71)))</f>
        <v>5954.1987816300316</v>
      </c>
      <c r="AT73" s="54">
        <f t="shared" ref="AT73" si="355">$E$3+(AS4*$C72)*(EXP(-EXP($A72-$B72*AT71)))</f>
        <v>6311.0171261283667</v>
      </c>
      <c r="AU73" s="54">
        <f t="shared" ref="AU73" si="356">$E$3+(AT4*$C72)*(EXP(-EXP($A72-$B72*AU71)))</f>
        <v>6672.3521431570325</v>
      </c>
      <c r="AV73" s="54">
        <f t="shared" ref="AV73" si="357">$E$3+(AU4*$C72)*(EXP(-EXP($A72-$B72*AV71)))</f>
        <v>7037.5072634826238</v>
      </c>
      <c r="AW73" s="54">
        <f t="shared" ref="AW73" si="358">$E$3+(AV4*$C72)*(EXP(-EXP($A72-$B72*AW71)))</f>
        <v>7405.8129200640469</v>
      </c>
      <c r="AX73" s="76">
        <f t="shared" ref="AX73" si="359">$E$3+(AW4*$C72)*(EXP(-EXP($A72-$B72*AX71)))</f>
        <v>7776.6295830449053</v>
      </c>
      <c r="AY73" s="54">
        <f t="shared" ref="AY73" si="360">$E$3+(AX4*$C72)*(EXP(-EXP($A72-$B72*AY71)))</f>
        <v>8149.3501291678594</v>
      </c>
      <c r="AZ73" s="54">
        <f t="shared" ref="AZ73" si="361">$E$3+(AY4*$C72)*(EXP(-EXP($A72-$B72*AZ71)))</f>
        <v>8523.4015970581913</v>
      </c>
      <c r="BA73" s="54">
        <f t="shared" ref="BA73" si="362">$E$3+(AZ4*$C72)*(EXP(-EXP($A72-$B72*BA71)))</f>
        <v>8898.2463834506507</v>
      </c>
      <c r="BB73" s="54">
        <f t="shared" ref="BB73" si="363">$E$3+(BA4*$C72)*(EXP(-EXP($A72-$B72*BB71)))</f>
        <v>9273.3829371867378</v>
      </c>
      <c r="BC73" s="54">
        <f t="shared" ref="BC73" si="364">$E$3+(BB4*$C72)*(EXP(-EXP($A72-$B72*BC71)))</f>
        <v>9648.3460080037767</v>
      </c>
      <c r="BD73" s="54">
        <f t="shared" ref="BD73" si="365">$E$3+(BC4*$C72)*(EXP(-EXP($A72-$B72*BD71)))</f>
        <v>10022.706506069646</v>
      </c>
      <c r="BE73" s="54">
        <f t="shared" ref="BE73" si="366">$E$3+(BD4*$C72)*(EXP(-EXP($A72-$B72*BE71)))</f>
        <v>10396.07102615789</v>
      </c>
      <c r="BF73" s="54">
        <f t="shared" ref="BF73" si="367">$E$3+(BE4*$C72)*(EXP(-EXP($A72-$B72*BF71)))</f>
        <v>10768.081087554559</v>
      </c>
      <c r="BG73" s="54">
        <f t="shared" ref="BG73" si="368">$E$3+(BF4*$C72)*(EXP(-EXP($A72-$B72*BG71)))</f>
        <v>11138.412137447256</v>
      </c>
      <c r="BH73" s="76">
        <f t="shared" ref="BH73" si="369">$E$3+(BG4*$C72)*(EXP(-EXP($A72-$B72*BH71)))</f>
        <v>11506.772361857951</v>
      </c>
    </row>
    <row r="74" spans="1:60" ht="15.75" thickBot="1" x14ac:dyDescent="0.3">
      <c r="A74" s="13" t="s">
        <v>69</v>
      </c>
      <c r="B74" s="17">
        <f>AX73</f>
        <v>7776.6295830449053</v>
      </c>
      <c r="C74" s="73">
        <f>AX73/$AX$4</f>
        <v>0.19729389840028366</v>
      </c>
      <c r="D74" s="4" t="s">
        <v>9</v>
      </c>
      <c r="E74" s="5">
        <f>SUM(F74:AF74)</f>
        <v>4968678.3405400766</v>
      </c>
      <c r="F74" s="3">
        <f>(F73-F$3)^2</f>
        <v>27.521194482873891</v>
      </c>
      <c r="G74" s="3">
        <f t="shared" ref="G74:AF74" si="370">(G73-G$3)^2</f>
        <v>62.333632028630277</v>
      </c>
      <c r="H74" s="3">
        <f t="shared" si="370"/>
        <v>135.61973354567164</v>
      </c>
      <c r="I74" s="3">
        <f t="shared" si="370"/>
        <v>283.10432387826086</v>
      </c>
      <c r="J74" s="3">
        <f t="shared" si="370"/>
        <v>567.57125720045178</v>
      </c>
      <c r="K74" s="3">
        <f t="shared" si="370"/>
        <v>1087.7504758935509</v>
      </c>
      <c r="L74" s="3">
        <f t="shared" si="370"/>
        <v>2030.5228987659914</v>
      </c>
      <c r="M74" s="3">
        <f t="shared" si="370"/>
        <v>3676.2790662493553</v>
      </c>
      <c r="N74" s="3">
        <f t="shared" si="370"/>
        <v>6435.0602427863914</v>
      </c>
      <c r="O74" s="3">
        <f t="shared" si="370"/>
        <v>10887.927247968704</v>
      </c>
      <c r="P74" s="3">
        <f t="shared" si="370"/>
        <v>17946.698655307518</v>
      </c>
      <c r="Q74" s="3">
        <f t="shared" si="370"/>
        <v>28834.553877764487</v>
      </c>
      <c r="R74" s="3">
        <f t="shared" si="370"/>
        <v>44268.395213898264</v>
      </c>
      <c r="S74" s="3">
        <f t="shared" si="370"/>
        <v>65510.221087060563</v>
      </c>
      <c r="T74" s="3">
        <f t="shared" si="370"/>
        <v>93852.147604220663</v>
      </c>
      <c r="U74" s="3">
        <f t="shared" si="370"/>
        <v>121113.60875185094</v>
      </c>
      <c r="V74" s="3">
        <f t="shared" si="370"/>
        <v>157200.67818294626</v>
      </c>
      <c r="W74" s="3">
        <f t="shared" si="370"/>
        <v>207423.18758266067</v>
      </c>
      <c r="X74" s="3">
        <f t="shared" si="370"/>
        <v>255154.09994752856</v>
      </c>
      <c r="Y74" s="3">
        <f t="shared" si="370"/>
        <v>322254.31087189348</v>
      </c>
      <c r="Z74" s="3">
        <f t="shared" si="370"/>
        <v>396752.19326800626</v>
      </c>
      <c r="AA74" s="3">
        <f t="shared" si="370"/>
        <v>437198.4585569551</v>
      </c>
      <c r="AB74" s="46">
        <f t="shared" si="370"/>
        <v>480707.81822764903</v>
      </c>
      <c r="AC74" s="47">
        <f t="shared" si="370"/>
        <v>548231.160265796</v>
      </c>
      <c r="AD74" s="47">
        <f t="shared" si="370"/>
        <v>611578.19235791906</v>
      </c>
      <c r="AE74" s="47">
        <f t="shared" si="370"/>
        <v>611525.95918231003</v>
      </c>
      <c r="AF74" s="48">
        <f t="shared" si="370"/>
        <v>543932.96683350916</v>
      </c>
    </row>
    <row r="75" spans="1:60" ht="15.75" thickBot="1" x14ac:dyDescent="0.3">
      <c r="A75" s="13" t="s">
        <v>70</v>
      </c>
      <c r="B75" s="66">
        <f>BH73</f>
        <v>11506.772361857951</v>
      </c>
      <c r="C75" s="75">
        <f>BH73/$BH$4</f>
        <v>0.25366515626975755</v>
      </c>
      <c r="D75" s="4" t="s">
        <v>10</v>
      </c>
      <c r="E75" s="5">
        <f>SUM(F75:AF75)</f>
        <v>8764.2936124713797</v>
      </c>
      <c r="F75">
        <f>SQRT(F74)</f>
        <v>5.2460646662878538</v>
      </c>
      <c r="G75">
        <f t="shared" ref="G75:AF75" si="371">SQRT(G74)</f>
        <v>7.8951651045833282</v>
      </c>
      <c r="H75">
        <f t="shared" si="371"/>
        <v>11.645588587343777</v>
      </c>
      <c r="I75">
        <f t="shared" si="371"/>
        <v>16.825704260988925</v>
      </c>
      <c r="J75">
        <f t="shared" si="371"/>
        <v>23.823754053474691</v>
      </c>
      <c r="K75">
        <f t="shared" si="371"/>
        <v>32.98106238273035</v>
      </c>
      <c r="L75">
        <f t="shared" si="371"/>
        <v>45.061323757364157</v>
      </c>
      <c r="M75">
        <f t="shared" si="371"/>
        <v>60.632326907758994</v>
      </c>
      <c r="N75">
        <f t="shared" si="371"/>
        <v>80.218827233925524</v>
      </c>
      <c r="O75">
        <f t="shared" si="371"/>
        <v>104.34523107439412</v>
      </c>
      <c r="P75">
        <f t="shared" si="371"/>
        <v>133.96528899422984</v>
      </c>
      <c r="Q75">
        <f t="shared" si="371"/>
        <v>169.80740230556643</v>
      </c>
      <c r="R75">
        <f t="shared" si="371"/>
        <v>210.4005589676469</v>
      </c>
      <c r="S75">
        <f t="shared" si="371"/>
        <v>255.94964560839026</v>
      </c>
      <c r="T75">
        <f t="shared" si="371"/>
        <v>306.35297877484504</v>
      </c>
      <c r="U75">
        <f t="shared" si="371"/>
        <v>348.01380540411174</v>
      </c>
      <c r="V75">
        <f t="shared" si="371"/>
        <v>396.48540727616478</v>
      </c>
      <c r="W75">
        <f t="shared" si="371"/>
        <v>455.43735857158299</v>
      </c>
      <c r="X75">
        <f t="shared" si="371"/>
        <v>505.12780555769109</v>
      </c>
      <c r="Y75">
        <f t="shared" si="371"/>
        <v>567.67447614975038</v>
      </c>
      <c r="Z75">
        <f t="shared" si="371"/>
        <v>629.88268214645041</v>
      </c>
      <c r="AA75">
        <f t="shared" si="371"/>
        <v>661.20984457050781</v>
      </c>
      <c r="AB75" s="43">
        <f t="shared" si="371"/>
        <v>693.33095865369307</v>
      </c>
      <c r="AC75" s="44">
        <f t="shared" si="371"/>
        <v>740.42633682615315</v>
      </c>
      <c r="AD75" s="44">
        <f t="shared" si="371"/>
        <v>782.03464907759621</v>
      </c>
      <c r="AE75" s="44">
        <f t="shared" si="371"/>
        <v>782.00125267310796</v>
      </c>
      <c r="AF75" s="45">
        <f t="shared" si="371"/>
        <v>737.51811288503905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20.267410626925248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96.170603251975137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148.50513849057506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306.95405703007282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-10995.383072492436</v>
      </c>
    </row>
    <row r="83" spans="1:60" ht="15.75" thickBot="1" x14ac:dyDescent="0.3">
      <c r="A83" s="13" t="s">
        <v>68</v>
      </c>
      <c r="B83" s="65">
        <f>AN83</f>
        <v>4231.5730119183145</v>
      </c>
      <c r="C83" s="74">
        <f>AN83/$AN$4</f>
        <v>0.1264254619005295</v>
      </c>
      <c r="D83" s="4" t="s">
        <v>8</v>
      </c>
      <c r="F83" s="12">
        <f>$E$3+($C82/($C82+E5))*E4*(EXP(-EXP($A82-$B82*F81)))</f>
        <v>5.8284748105311825</v>
      </c>
      <c r="G83" s="12">
        <f>$E$3+($C82/($C82+F5))*F4*(EXP(-EXP($A82-$B82*G81)))</f>
        <v>8.4984950283482767</v>
      </c>
      <c r="H83" s="12">
        <f>$E$3+($C82/($C82+G5))*G4*(EXP(-EXP($A82-$B82*H81)))</f>
        <v>12.278073034446084</v>
      </c>
      <c r="I83" s="12">
        <f t="shared" ref="I83:AF83" si="401">$E$3+($C82/($C82+H5))*H4*(EXP(-EXP($A82-$B82*I81)))</f>
        <v>17.515494841949643</v>
      </c>
      <c r="J83" s="12">
        <f t="shared" si="401"/>
        <v>24.629130337136129</v>
      </c>
      <c r="K83" s="12">
        <f t="shared" si="401"/>
        <v>34.110730819104326</v>
      </c>
      <c r="L83" s="12">
        <f t="shared" si="401"/>
        <v>46.52635917347461</v>
      </c>
      <c r="M83" s="12">
        <f t="shared" si="401"/>
        <v>62.514624981018194</v>
      </c>
      <c r="N83" s="12">
        <f t="shared" si="401"/>
        <v>82.782035607943442</v>
      </c>
      <c r="O83" s="12">
        <f t="shared" si="401"/>
        <v>108.09543010116531</v>
      </c>
      <c r="P83" s="12">
        <f t="shared" si="401"/>
        <v>139.27162295240396</v>
      </c>
      <c r="Q83" s="12">
        <f t="shared" si="401"/>
        <v>177.16453725668583</v>
      </c>
      <c r="R83" s="12">
        <f t="shared" si="401"/>
        <v>222.65024070842631</v>
      </c>
      <c r="S83" s="12">
        <f t="shared" si="401"/>
        <v>276.61040480052122</v>
      </c>
      <c r="T83" s="12">
        <f t="shared" si="401"/>
        <v>339.9147818630567</v>
      </c>
      <c r="U83" s="12">
        <f t="shared" si="401"/>
        <v>413.40333347518532</v>
      </c>
      <c r="V83" s="12">
        <f t="shared" si="401"/>
        <v>497.86864736237789</v>
      </c>
      <c r="W83" s="12">
        <f t="shared" si="401"/>
        <v>594.03925061435302</v>
      </c>
      <c r="X83" s="12">
        <f t="shared" si="401"/>
        <v>702.56436928521998</v>
      </c>
      <c r="Y83" s="12">
        <f t="shared" si="401"/>
        <v>824.00060384662095</v>
      </c>
      <c r="Z83" s="12">
        <f t="shared" si="401"/>
        <v>958.8008929817961</v>
      </c>
      <c r="AA83" s="12">
        <f t="shared" si="401"/>
        <v>1107.3060314723712</v>
      </c>
      <c r="AB83" s="52">
        <f t="shared" si="401"/>
        <v>1269.7388978407823</v>
      </c>
      <c r="AC83" s="53">
        <f t="shared" si="401"/>
        <v>1446.2014397700559</v>
      </c>
      <c r="AD83" s="53">
        <f t="shared" si="401"/>
        <v>1636.6743650736478</v>
      </c>
      <c r="AE83" s="53">
        <f t="shared" si="401"/>
        <v>1841.0193970549287</v>
      </c>
      <c r="AF83" s="54">
        <f t="shared" si="401"/>
        <v>2058.983878310547</v>
      </c>
      <c r="AG83" s="54">
        <f t="shared" ref="AG83" si="402">$E$3+($C82/($C82+AF5))*AF4*(EXP(-EXP($A82-$B82*AG81)))</f>
        <v>2290.2074481373552</v>
      </c>
      <c r="AH83" s="54">
        <f t="shared" ref="AH83" si="403">$E$3+($C82/($C82+AG5))*AG4*(EXP(-EXP($A82-$B82*AH81)))</f>
        <v>2585.6265671723536</v>
      </c>
      <c r="AI83" s="54">
        <f t="shared" ref="AI83" si="404">$E$3+($C82/($C82+AH5))*AH4*(EXP(-EXP($A82-$B82*AI81)))</f>
        <v>2790.5039110040034</v>
      </c>
      <c r="AJ83" s="54">
        <f t="shared" ref="AJ83" si="405">$E$3+($C82/($C82+AI5))*AI4*(EXP(-EXP($A82-$B82*AJ81)))</f>
        <v>3058.4001852000206</v>
      </c>
      <c r="AK83" s="54">
        <f t="shared" ref="AK83" si="406">$E$3+($C82/($C82+AJ5))*AJ4*(EXP(-EXP($A82-$B82*AK81)))</f>
        <v>3337.2248355190036</v>
      </c>
      <c r="AL83" s="54">
        <f t="shared" ref="AL83" si="407">$E$3+($C82/($C82+AK5))*AK4*(EXP(-EXP($A82-$B82*AL81)))</f>
        <v>3626.2284952877653</v>
      </c>
      <c r="AM83" s="54">
        <f t="shared" ref="AM83" si="408">$E$3+($C82/($C82+AL5))*AL4*(EXP(-EXP($A82-$B82*AM81)))</f>
        <v>3924.6189548882417</v>
      </c>
      <c r="AN83" s="76">
        <f t="shared" ref="AN83" si="409">$E$3+($C82/($C82+AM5))*AM4*(EXP(-EXP($A82-$B82*AN81)))</f>
        <v>4231.5730119183145</v>
      </c>
      <c r="AO83" s="54">
        <f t="shared" ref="AO83" si="410">$E$3+($C82/($C82+AN5))*AN4*(EXP(-EXP($A82-$B82*AO81)))</f>
        <v>4546.2478721209573</v>
      </c>
      <c r="AP83" s="54">
        <f t="shared" ref="AP83" si="411">$E$3+($C82/($C82+AO5))*AO4*(EXP(-EXP($A82-$B82*AP81)))</f>
        <v>4867.7919023485611</v>
      </c>
      <c r="AQ83" s="54">
        <f t="shared" ref="AQ83" si="412">$E$3+($C82/($C82+AP5))*AP4*(EXP(-EXP($A82-$B82*AQ81)))</f>
        <v>5195.3545781500998</v>
      </c>
      <c r="AR83" s="54">
        <f t="shared" ref="AR83" si="413">$E$3+($C82/($C82+AQ5))*AQ4*(EXP(-EXP($A82-$B82*AR81)))</f>
        <v>5528.0955091125652</v>
      </c>
      <c r="AS83" s="54">
        <f t="shared" ref="AS83" si="414">$E$3+($C82/($C82+AR5))*AR4*(EXP(-EXP($A82-$B82*AS81)))</f>
        <v>5865.1924634861243</v>
      </c>
      <c r="AT83" s="54">
        <f t="shared" ref="AT83" si="415">$E$3+($C82/($C82+AS5))*AS4*(EXP(-EXP($A82-$B82*AT81)))</f>
        <v>6205.8483488275961</v>
      </c>
      <c r="AU83" s="54">
        <f t="shared" ref="AU83" si="416">$E$3+($C82/($C82+AT5))*AT4*(EXP(-EXP($A82-$B82*AU81)))</f>
        <v>6549.2971366719985</v>
      </c>
      <c r="AV83" s="54">
        <f t="shared" ref="AV83" si="417">$E$3+($C82/($C82+AU5))*AU4*(EXP(-EXP($A82-$B82*AV81)))</f>
        <v>6894.808746143236</v>
      </c>
      <c r="AW83" s="54">
        <f t="shared" ref="AW83" si="418">$E$3+($C82/($C82+AV5))*AV4*(EXP(-EXP($A82-$B82*AW81)))</f>
        <v>7241.692923745718</v>
      </c>
      <c r="AX83" s="76">
        <f t="shared" ref="AX83" si="419">$E$3+($C82/($C82+AW5))*AW4*(EXP(-EXP($A82-$B82*AX81)))</f>
        <v>7589.3021743666113</v>
      </c>
      <c r="AY83" s="54">
        <f t="shared" ref="AY83" si="420">$E$3+($C82/($C82+AX5))*AX4*(EXP(-EXP($A82-$B82*AY81)))</f>
        <v>7937.0338119553162</v>
      </c>
      <c r="AZ83" s="54">
        <f t="shared" ref="AZ83" si="421">$E$3+($C82/($C82+AY5))*AY4*(EXP(-EXP($A82-$B82*AZ81)))</f>
        <v>8284.3312077586797</v>
      </c>
      <c r="BA83" s="54">
        <f t="shared" ref="BA83" si="422">$E$3+($C82/($C82+AZ5))*AZ4*(EXP(-EXP($A82-$B82*BA81)))</f>
        <v>8630.6843197914041</v>
      </c>
      <c r="BB83" s="54">
        <f t="shared" ref="BB83" si="423">$E$3+($C82/($C82+BA5))*BA4*(EXP(-EXP($A82-$B82*BB81)))</f>
        <v>8975.6295898784701</v>
      </c>
      <c r="BC83" s="54">
        <f t="shared" ref="BC83" si="424">$E$3+($C82/($C82+BB5))*BB4*(EXP(-EXP($A82-$B82*BC81)))</f>
        <v>9318.7492946110633</v>
      </c>
      <c r="BD83" s="54">
        <f t="shared" ref="BD83" si="425">$E$3+($C82/($C82+BC5))*BC4*(EXP(-EXP($A82-$B82*BD81)))</f>
        <v>9659.6704343978472</v>
      </c>
      <c r="BE83" s="54">
        <f t="shared" ref="BE83" si="426">$E$3+($C82/($C82+BD5))*BD4*(EXP(-EXP($A82-$B82*BE81)))</f>
        <v>9998.0632409346763</v>
      </c>
      <c r="BF83" s="54">
        <f t="shared" ref="BF83" si="427">$E$3+($C82/($C82+BE5))*BE4*(EXP(-EXP($A82-$B82*BF81)))</f>
        <v>10333.639378292952</v>
      </c>
      <c r="BG83" s="54">
        <f t="shared" ref="BG83" si="428">$E$3+($C82/($C82+BF5))*BF4*(EXP(-EXP($A82-$B82*BG81)))</f>
        <v>10666.149906819597</v>
      </c>
      <c r="BH83" s="76">
        <f t="shared" ref="BH83" si="429">$E$3+($C82/($C82+BG5))*BG4*(EXP(-EXP($A82-$B82*BH81)))</f>
        <v>10995.383072492436</v>
      </c>
    </row>
    <row r="84" spans="1:60" ht="15.75" thickBot="1" x14ac:dyDescent="0.3">
      <c r="A84" s="13" t="s">
        <v>69</v>
      </c>
      <c r="B84" s="17">
        <f>AX83</f>
        <v>7589.3021743666113</v>
      </c>
      <c r="C84" s="73">
        <f>AX83/$AX$4</f>
        <v>0.19254138262970574</v>
      </c>
      <c r="D84" s="4" t="s">
        <v>9</v>
      </c>
      <c r="E84" s="5">
        <f>SUM(F84:AF84)</f>
        <v>4969247.9736229489</v>
      </c>
      <c r="F84" s="3">
        <f>(F83-F$3)^2</f>
        <v>26.309152617714286</v>
      </c>
      <c r="G84" s="3">
        <f t="shared" ref="G84:AF84" si="430">(G83-G$3)^2</f>
        <v>60.044509511859864</v>
      </c>
      <c r="H84" s="3">
        <f t="shared" si="430"/>
        <v>131.47422560687829</v>
      </c>
      <c r="I84" s="3">
        <f t="shared" si="430"/>
        <v>275.89897468002033</v>
      </c>
      <c r="J84" s="3">
        <f t="shared" si="430"/>
        <v>555.53072045537692</v>
      </c>
      <c r="K84" s="3">
        <f t="shared" si="430"/>
        <v>1068.4362035366601</v>
      </c>
      <c r="L84" s="3">
        <f t="shared" si="430"/>
        <v>2000.4940272342703</v>
      </c>
      <c r="M84" s="3">
        <f t="shared" si="430"/>
        <v>3631.1451622305999</v>
      </c>
      <c r="N84" s="3">
        <f t="shared" si="430"/>
        <v>6369.668193088005</v>
      </c>
      <c r="O84" s="3">
        <f t="shared" si="430"/>
        <v>10796.81908893869</v>
      </c>
      <c r="P84" s="3">
        <f t="shared" si="430"/>
        <v>17824.599104450437</v>
      </c>
      <c r="Q84" s="3">
        <f t="shared" si="430"/>
        <v>28677.991365342765</v>
      </c>
      <c r="R84" s="3">
        <f t="shared" si="430"/>
        <v>44079.861791613359</v>
      </c>
      <c r="S84" s="3">
        <f t="shared" si="430"/>
        <v>65299.107735306141</v>
      </c>
      <c r="T84" s="3">
        <f t="shared" si="430"/>
        <v>93637.541440478715</v>
      </c>
      <c r="U84" s="3">
        <f t="shared" si="430"/>
        <v>120933.34561735607</v>
      </c>
      <c r="V84" s="3">
        <f t="shared" si="430"/>
        <v>157091.04563562447</v>
      </c>
      <c r="W84" s="3">
        <f t="shared" si="430"/>
        <v>207431.34512257247</v>
      </c>
      <c r="X84" s="3">
        <f t="shared" si="430"/>
        <v>255330.98733619857</v>
      </c>
      <c r="Y84" s="3">
        <f t="shared" si="430"/>
        <v>322648.00016510452</v>
      </c>
      <c r="Z84" s="3">
        <f t="shared" si="430"/>
        <v>397386.4396487815</v>
      </c>
      <c r="AA84" s="3">
        <f t="shared" si="430"/>
        <v>438013.74769847572</v>
      </c>
      <c r="AB84" s="46">
        <f t="shared" si="430"/>
        <v>481606.37154172</v>
      </c>
      <c r="AC84" s="47">
        <f t="shared" si="430"/>
        <v>549045.85060846375</v>
      </c>
      <c r="AD84" s="47">
        <f t="shared" si="430"/>
        <v>611992.70392728935</v>
      </c>
      <c r="AE84" s="47">
        <f t="shared" si="430"/>
        <v>611095.095247127</v>
      </c>
      <c r="AF84" s="48">
        <f t="shared" si="430"/>
        <v>542238.11937914393</v>
      </c>
    </row>
    <row r="85" spans="1:60" ht="15.75" thickBot="1" x14ac:dyDescent="0.3">
      <c r="A85" s="13" t="s">
        <v>70</v>
      </c>
      <c r="B85" s="66">
        <f>BH83</f>
        <v>10995.383072492436</v>
      </c>
      <c r="C85" s="75">
        <f>BH83/$BH$4</f>
        <v>0.24239165229121545</v>
      </c>
      <c r="D85" s="4" t="s">
        <v>10</v>
      </c>
      <c r="E85" s="5">
        <f>SUM(F85:AF85)</f>
        <v>8760.693647115253</v>
      </c>
      <c r="F85">
        <f>SQRT(F84)</f>
        <v>5.1292448389323635</v>
      </c>
      <c r="G85">
        <f t="shared" ref="G85:AF85" si="431">SQRT(G84)</f>
        <v>7.7488392364185659</v>
      </c>
      <c r="H85">
        <f t="shared" si="431"/>
        <v>11.466221069161291</v>
      </c>
      <c r="I85">
        <f t="shared" si="431"/>
        <v>16.610206942721103</v>
      </c>
      <c r="J85">
        <f t="shared" si="431"/>
        <v>23.569699201631252</v>
      </c>
      <c r="K85">
        <f t="shared" si="431"/>
        <v>32.686942401158603</v>
      </c>
      <c r="L85">
        <f t="shared" si="431"/>
        <v>44.726882601342453</v>
      </c>
      <c r="M85">
        <f t="shared" si="431"/>
        <v>60.258984078978628</v>
      </c>
      <c r="N85">
        <f t="shared" si="431"/>
        <v>79.810201059062649</v>
      </c>
      <c r="O85">
        <f t="shared" si="431"/>
        <v>103.90774316160798</v>
      </c>
      <c r="P85">
        <f t="shared" si="431"/>
        <v>133.50879785411311</v>
      </c>
      <c r="Q85">
        <f t="shared" si="431"/>
        <v>169.34577457185864</v>
      </c>
      <c r="R85">
        <f t="shared" si="431"/>
        <v>209.95204640968223</v>
      </c>
      <c r="S85">
        <f t="shared" si="431"/>
        <v>255.53690092686446</v>
      </c>
      <c r="T85">
        <f t="shared" si="431"/>
        <v>306.00251868322704</v>
      </c>
      <c r="U85">
        <f t="shared" si="431"/>
        <v>347.75472048177301</v>
      </c>
      <c r="V85">
        <f t="shared" si="431"/>
        <v>396.34712769947566</v>
      </c>
      <c r="W85">
        <f t="shared" si="431"/>
        <v>455.44631420461894</v>
      </c>
      <c r="X85">
        <f t="shared" si="431"/>
        <v>505.30286693843186</v>
      </c>
      <c r="Y85">
        <f t="shared" si="431"/>
        <v>568.02112651300615</v>
      </c>
      <c r="Z85">
        <f t="shared" si="431"/>
        <v>630.38594499622332</v>
      </c>
      <c r="AA85">
        <f t="shared" si="431"/>
        <v>661.82607057932955</v>
      </c>
      <c r="AB85" s="43">
        <f t="shared" si="431"/>
        <v>693.97865352020733</v>
      </c>
      <c r="AC85" s="44">
        <f t="shared" si="431"/>
        <v>740.97628208227002</v>
      </c>
      <c r="AD85" s="44">
        <f t="shared" si="431"/>
        <v>782.29962541681516</v>
      </c>
      <c r="AE85" s="44">
        <f t="shared" si="431"/>
        <v>781.72571612243064</v>
      </c>
      <c r="AF85" s="45">
        <f t="shared" si="431"/>
        <v>736.36819552391307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2024-02-05T08:02:21Z</dcterms:modified>
</cp:coreProperties>
</file>