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MP\KTH\!Work2\XLS\"/>
    </mc:Choice>
  </mc:AlternateContent>
  <bookViews>
    <workbookView xWindow="-120" yWindow="-120" windowWidth="29040" windowHeight="15840" activeTab="1"/>
  </bookViews>
  <sheets>
    <sheet name="Capacities" sheetId="1" r:id="rId1"/>
    <sheet name="Generation" sheetId="2" r:id="rId2"/>
  </sheets>
  <definedNames>
    <definedName name="solver_adj" localSheetId="0" hidden="1">Capacities!$A$168:$C$168</definedName>
    <definedName name="solver_adj" localSheetId="1" hidden="1">Generation!$A$76:$C$76</definedName>
    <definedName name="solver_cvg" localSheetId="0" hidden="1">0.0000001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Capacities!$F$169</definedName>
    <definedName name="solver_opt" localSheetId="1" hidden="1">Generation!$F$77</definedName>
    <definedName name="solver_pre" localSheetId="0" hidden="1">0.00000001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2" i="2" l="1"/>
  <c r="M129" i="2"/>
  <c r="AH170" i="2" l="1"/>
  <c r="AH169" i="2" s="1"/>
  <c r="AF170" i="2"/>
  <c r="AG168" i="2" s="1"/>
  <c r="AE170" i="2"/>
  <c r="AF168" i="2" s="1"/>
  <c r="AD170" i="2"/>
  <c r="AB170" i="2"/>
  <c r="AC168" i="2" s="1"/>
  <c r="AA170" i="2"/>
  <c r="AB168" i="2" s="1"/>
  <c r="Z170" i="2"/>
  <c r="AA168" i="2" s="1"/>
  <c r="X170" i="2"/>
  <c r="W170" i="2"/>
  <c r="X168" i="2" s="1"/>
  <c r="V170" i="2"/>
  <c r="V169" i="2" s="1"/>
  <c r="T170" i="2"/>
  <c r="T169" i="2" s="1"/>
  <c r="S170" i="2"/>
  <c r="R170" i="2"/>
  <c r="S168" i="2" s="1"/>
  <c r="P170" i="2"/>
  <c r="Q168" i="2" s="1"/>
  <c r="O170" i="2"/>
  <c r="P168" i="2" s="1"/>
  <c r="N170" i="2"/>
  <c r="L170" i="2"/>
  <c r="M168" i="2" s="1"/>
  <c r="K170" i="2"/>
  <c r="L168" i="2" s="1"/>
  <c r="J170" i="2"/>
  <c r="K168" i="2" s="1"/>
  <c r="J168" i="2"/>
  <c r="AH147" i="2"/>
  <c r="AF147" i="2"/>
  <c r="AG145" i="2" s="1"/>
  <c r="AE147" i="2"/>
  <c r="AF145" i="2" s="1"/>
  <c r="AD147" i="2"/>
  <c r="AE145" i="2" s="1"/>
  <c r="AB147" i="2"/>
  <c r="AC145" i="2" s="1"/>
  <c r="AA147" i="2"/>
  <c r="AB145" i="2" s="1"/>
  <c r="Z147" i="2"/>
  <c r="Z146" i="2" s="1"/>
  <c r="X147" i="2"/>
  <c r="W147" i="2"/>
  <c r="V147" i="2"/>
  <c r="W145" i="2" s="1"/>
  <c r="T147" i="2"/>
  <c r="U145" i="2" s="1"/>
  <c r="S147" i="2"/>
  <c r="T145" i="2" s="1"/>
  <c r="R147" i="2"/>
  <c r="P147" i="2"/>
  <c r="Q145" i="2" s="1"/>
  <c r="O147" i="2"/>
  <c r="P145" i="2" s="1"/>
  <c r="N147" i="2"/>
  <c r="O145" i="2" s="1"/>
  <c r="L147" i="2"/>
  <c r="M145" i="2" s="1"/>
  <c r="K147" i="2"/>
  <c r="L145" i="2" s="1"/>
  <c r="J147" i="2"/>
  <c r="J146" i="2" s="1"/>
  <c r="J145" i="2"/>
  <c r="AH142" i="2"/>
  <c r="AG142" i="2"/>
  <c r="AF142" i="2"/>
  <c r="AE142" i="2"/>
  <c r="AC124" i="2"/>
  <c r="U124" i="2"/>
  <c r="M124" i="2"/>
  <c r="AF101" i="2"/>
  <c r="AG99" i="2" s="1"/>
  <c r="AB101" i="2"/>
  <c r="AB100" i="2" s="1"/>
  <c r="X101" i="2"/>
  <c r="X100" i="2" s="1"/>
  <c r="T101" i="2"/>
  <c r="P101" i="2"/>
  <c r="Q99" i="2" s="1"/>
  <c r="L101" i="2"/>
  <c r="L100" i="2" s="1"/>
  <c r="AB78" i="2"/>
  <c r="T78" i="2"/>
  <c r="L78" i="2"/>
  <c r="AH73" i="2"/>
  <c r="AG73" i="2"/>
  <c r="AF73" i="2"/>
  <c r="AE73" i="2"/>
  <c r="AD73" i="2"/>
  <c r="AC73" i="2"/>
  <c r="AH55" i="2"/>
  <c r="AD55" i="2"/>
  <c r="Z55" i="2"/>
  <c r="V55" i="2"/>
  <c r="R55" i="2"/>
  <c r="N55" i="2"/>
  <c r="J55" i="2"/>
  <c r="J53" i="2"/>
  <c r="AH32" i="2"/>
  <c r="AD32" i="2"/>
  <c r="Z32" i="2"/>
  <c r="V32" i="2"/>
  <c r="R32" i="2"/>
  <c r="N32" i="2"/>
  <c r="J32" i="2"/>
  <c r="J30" i="2"/>
  <c r="O13" i="2"/>
  <c r="O12" i="2"/>
  <c r="AG7" i="2"/>
  <c r="AB7" i="2"/>
  <c r="AC5" i="2" s="1"/>
  <c r="Y7" i="2"/>
  <c r="T7" i="2"/>
  <c r="U5" i="2" s="1"/>
  <c r="Q7" i="2"/>
  <c r="L7" i="2"/>
  <c r="M5" i="2" s="1"/>
  <c r="V146" i="2" l="1"/>
  <c r="AA146" i="2"/>
  <c r="AA145" i="2"/>
  <c r="K145" i="2"/>
  <c r="K146" i="2"/>
  <c r="AE146" i="2"/>
  <c r="O146" i="2"/>
  <c r="R169" i="2"/>
  <c r="W169" i="2"/>
  <c r="W168" i="2"/>
  <c r="J169" i="2"/>
  <c r="Z169" i="2"/>
  <c r="O169" i="2"/>
  <c r="AE169" i="2"/>
  <c r="AA169" i="2"/>
  <c r="K169" i="2"/>
  <c r="AD146" i="2"/>
  <c r="S146" i="2"/>
  <c r="N146" i="2"/>
  <c r="Q6" i="2"/>
  <c r="R5" i="2"/>
  <c r="AG6" i="2"/>
  <c r="AH5" i="2"/>
  <c r="W30" i="2"/>
  <c r="V31" i="2"/>
  <c r="O168" i="2"/>
  <c r="N169" i="2"/>
  <c r="X169" i="2"/>
  <c r="Y168" i="2"/>
  <c r="AA30" i="2"/>
  <c r="Z31" i="2"/>
  <c r="AA53" i="2"/>
  <c r="Z54" i="2"/>
  <c r="L77" i="2"/>
  <c r="M76" i="2"/>
  <c r="V122" i="2"/>
  <c r="U123" i="2"/>
  <c r="AH7" i="2"/>
  <c r="AD7" i="2"/>
  <c r="Z7" i="2"/>
  <c r="V7" i="2"/>
  <c r="R7" i="2"/>
  <c r="N7" i="2"/>
  <c r="J7" i="2"/>
  <c r="AE7" i="2"/>
  <c r="AA7" i="2"/>
  <c r="W7" i="2"/>
  <c r="S7" i="2"/>
  <c r="O7" i="2"/>
  <c r="K7" i="2"/>
  <c r="J5" i="2"/>
  <c r="P7" i="2"/>
  <c r="X7" i="2"/>
  <c r="AF7" i="2"/>
  <c r="S30" i="2"/>
  <c r="R31" i="2"/>
  <c r="AH31" i="2"/>
  <c r="S53" i="2"/>
  <c r="R54" i="2"/>
  <c r="AH54" i="2"/>
  <c r="AB77" i="2"/>
  <c r="AC76" i="2"/>
  <c r="Y99" i="2"/>
  <c r="Y6" i="2"/>
  <c r="Z5" i="2"/>
  <c r="W53" i="2"/>
  <c r="V54" i="2"/>
  <c r="T168" i="2"/>
  <c r="S169" i="2"/>
  <c r="AE168" i="2"/>
  <c r="AD169" i="2"/>
  <c r="K30" i="2"/>
  <c r="J31" i="2"/>
  <c r="K53" i="2"/>
  <c r="J54" i="2"/>
  <c r="L6" i="2"/>
  <c r="T6" i="2"/>
  <c r="AB6" i="2"/>
  <c r="M7" i="2"/>
  <c r="U7" i="2"/>
  <c r="AC7" i="2"/>
  <c r="O30" i="2"/>
  <c r="N31" i="2"/>
  <c r="AE30" i="2"/>
  <c r="AD31" i="2"/>
  <c r="O53" i="2"/>
  <c r="N54" i="2"/>
  <c r="AE53" i="2"/>
  <c r="AD54" i="2"/>
  <c r="T77" i="2"/>
  <c r="U76" i="2"/>
  <c r="M32" i="2"/>
  <c r="Q32" i="2"/>
  <c r="U32" i="2"/>
  <c r="Y32" i="2"/>
  <c r="AC32" i="2"/>
  <c r="AG32" i="2"/>
  <c r="M55" i="2"/>
  <c r="Q55" i="2"/>
  <c r="U55" i="2"/>
  <c r="Y55" i="2"/>
  <c r="AC55" i="2"/>
  <c r="AG55" i="2"/>
  <c r="J76" i="2"/>
  <c r="J78" i="2"/>
  <c r="R78" i="2"/>
  <c r="Z78" i="2"/>
  <c r="AH78" i="2"/>
  <c r="T100" i="2"/>
  <c r="N122" i="2"/>
  <c r="M123" i="2"/>
  <c r="K32" i="2"/>
  <c r="O32" i="2"/>
  <c r="S32" i="2"/>
  <c r="W32" i="2"/>
  <c r="AA32" i="2"/>
  <c r="AE32" i="2"/>
  <c r="K55" i="2"/>
  <c r="O55" i="2"/>
  <c r="S55" i="2"/>
  <c r="W55" i="2"/>
  <c r="AA55" i="2"/>
  <c r="AE55" i="2"/>
  <c r="AE78" i="2"/>
  <c r="AA78" i="2"/>
  <c r="W78" i="2"/>
  <c r="S78" i="2"/>
  <c r="O78" i="2"/>
  <c r="K78" i="2"/>
  <c r="AG78" i="2"/>
  <c r="AC78" i="2"/>
  <c r="Y78" i="2"/>
  <c r="U78" i="2"/>
  <c r="Q78" i="2"/>
  <c r="M78" i="2"/>
  <c r="N78" i="2"/>
  <c r="V78" i="2"/>
  <c r="AD78" i="2"/>
  <c r="AD122" i="2"/>
  <c r="AC123" i="2"/>
  <c r="L32" i="2"/>
  <c r="P32" i="2"/>
  <c r="T32" i="2"/>
  <c r="X32" i="2"/>
  <c r="AB32" i="2"/>
  <c r="AF32" i="2"/>
  <c r="L55" i="2"/>
  <c r="P55" i="2"/>
  <c r="T55" i="2"/>
  <c r="X55" i="2"/>
  <c r="AB55" i="2"/>
  <c r="AF55" i="2"/>
  <c r="P78" i="2"/>
  <c r="X78" i="2"/>
  <c r="AF78" i="2"/>
  <c r="M99" i="2"/>
  <c r="U99" i="2"/>
  <c r="AC99" i="2"/>
  <c r="P100" i="2"/>
  <c r="AF100" i="2"/>
  <c r="K101" i="2"/>
  <c r="O101" i="2"/>
  <c r="S101" i="2"/>
  <c r="W101" i="2"/>
  <c r="AA101" i="2"/>
  <c r="AE101" i="2"/>
  <c r="J124" i="2"/>
  <c r="R124" i="2"/>
  <c r="Z124" i="2"/>
  <c r="AH124" i="2"/>
  <c r="X146" i="2"/>
  <c r="Y145" i="2"/>
  <c r="J99" i="2"/>
  <c r="M101" i="2"/>
  <c r="Q101" i="2"/>
  <c r="U101" i="2"/>
  <c r="Y101" i="2"/>
  <c r="AC101" i="2"/>
  <c r="AG101" i="2"/>
  <c r="N124" i="2"/>
  <c r="V124" i="2"/>
  <c r="AD124" i="2"/>
  <c r="J101" i="2"/>
  <c r="N101" i="2"/>
  <c r="R101" i="2"/>
  <c r="V101" i="2"/>
  <c r="Z101" i="2"/>
  <c r="AD101" i="2"/>
  <c r="AH101" i="2"/>
  <c r="AE124" i="2"/>
  <c r="AA124" i="2"/>
  <c r="W124" i="2"/>
  <c r="S124" i="2"/>
  <c r="O124" i="2"/>
  <c r="K124" i="2"/>
  <c r="J122" i="2"/>
  <c r="AF124" i="2"/>
  <c r="AB124" i="2"/>
  <c r="X124" i="2"/>
  <c r="T124" i="2"/>
  <c r="P124" i="2"/>
  <c r="L124" i="2"/>
  <c r="Q124" i="2"/>
  <c r="Y124" i="2"/>
  <c r="AG124" i="2"/>
  <c r="L146" i="2"/>
  <c r="S145" i="2"/>
  <c r="R146" i="2"/>
  <c r="X145" i="2"/>
  <c r="W146" i="2"/>
  <c r="AB146" i="2"/>
  <c r="AH146" i="2"/>
  <c r="P146" i="2"/>
  <c r="AF146" i="2"/>
  <c r="L169" i="2"/>
  <c r="AB169" i="2"/>
  <c r="T146" i="2"/>
  <c r="U168" i="2"/>
  <c r="P169" i="2"/>
  <c r="AF169" i="2"/>
  <c r="M147" i="2"/>
  <c r="Q147" i="2"/>
  <c r="U147" i="2"/>
  <c r="Y147" i="2"/>
  <c r="AC147" i="2"/>
  <c r="AG147" i="2"/>
  <c r="M170" i="2"/>
  <c r="Q170" i="2"/>
  <c r="U170" i="2"/>
  <c r="Y170" i="2"/>
  <c r="AC170" i="2"/>
  <c r="AG170" i="2"/>
  <c r="I97" i="1"/>
  <c r="J97" i="1"/>
  <c r="K97" i="1"/>
  <c r="L97" i="1"/>
  <c r="J123" i="2" l="1"/>
  <c r="K122" i="2"/>
  <c r="Y77" i="2"/>
  <c r="Z76" i="2"/>
  <c r="T76" i="2"/>
  <c r="S77" i="2"/>
  <c r="AE54" i="2"/>
  <c r="AF53" i="2"/>
  <c r="N53" i="2"/>
  <c r="M54" i="2"/>
  <c r="Z168" i="2"/>
  <c r="Y169" i="2"/>
  <c r="Z145" i="2"/>
  <c r="Y146" i="2"/>
  <c r="P123" i="2"/>
  <c r="Q122" i="2"/>
  <c r="N100" i="2"/>
  <c r="O99" i="2"/>
  <c r="N123" i="2"/>
  <c r="O122" i="2"/>
  <c r="V99" i="2"/>
  <c r="U100" i="2"/>
  <c r="S100" i="2"/>
  <c r="T99" i="2"/>
  <c r="L54" i="2"/>
  <c r="M53" i="2"/>
  <c r="AF31" i="2"/>
  <c r="AG30" i="2"/>
  <c r="O54" i="2"/>
  <c r="P53" i="2"/>
  <c r="W31" i="2"/>
  <c r="X30" i="2"/>
  <c r="Z77" i="2"/>
  <c r="AA76" i="2"/>
  <c r="AD53" i="2"/>
  <c r="AC54" i="2"/>
  <c r="R30" i="2"/>
  <c r="Q31" i="2"/>
  <c r="Y5" i="2"/>
  <c r="X6" i="2"/>
  <c r="AE6" i="2"/>
  <c r="AF5" i="2"/>
  <c r="V6" i="2"/>
  <c r="W5" i="2"/>
  <c r="U146" i="2"/>
  <c r="V145" i="2"/>
  <c r="U122" i="2"/>
  <c r="T123" i="2"/>
  <c r="AA123" i="2"/>
  <c r="AB122" i="2"/>
  <c r="J100" i="2"/>
  <c r="K99" i="2"/>
  <c r="AH99" i="2"/>
  <c r="AG100" i="2"/>
  <c r="O100" i="2"/>
  <c r="P99" i="2"/>
  <c r="X54" i="2"/>
  <c r="Y53" i="2"/>
  <c r="L31" i="2"/>
  <c r="M30" i="2"/>
  <c r="AC77" i="2"/>
  <c r="AD76" i="2"/>
  <c r="AA54" i="2"/>
  <c r="AB53" i="2"/>
  <c r="S31" i="2"/>
  <c r="T30" i="2"/>
  <c r="Z53" i="2"/>
  <c r="Y54" i="2"/>
  <c r="N30" i="2"/>
  <c r="M31" i="2"/>
  <c r="T5" i="2"/>
  <c r="S6" i="2"/>
  <c r="Z6" i="2"/>
  <c r="AA5" i="2"/>
  <c r="AG169" i="2"/>
  <c r="AH168" i="2"/>
  <c r="Q169" i="2"/>
  <c r="R168" i="2"/>
  <c r="AG146" i="2"/>
  <c r="AH145" i="2"/>
  <c r="Q146" i="2"/>
  <c r="R145" i="2"/>
  <c r="R122" i="2"/>
  <c r="Q123" i="2"/>
  <c r="X123" i="2"/>
  <c r="Y122" i="2"/>
  <c r="O123" i="2"/>
  <c r="P122" i="2"/>
  <c r="AE123" i="2"/>
  <c r="AF122" i="2"/>
  <c r="V100" i="2"/>
  <c r="W99" i="2"/>
  <c r="AD123" i="2"/>
  <c r="AE122" i="2"/>
  <c r="AD99" i="2"/>
  <c r="AC100" i="2"/>
  <c r="N99" i="2"/>
  <c r="M100" i="2"/>
  <c r="Z123" i="2"/>
  <c r="AA122" i="2"/>
  <c r="AA100" i="2"/>
  <c r="AB99" i="2"/>
  <c r="K100" i="2"/>
  <c r="L99" i="2"/>
  <c r="X77" i="2"/>
  <c r="Y76" i="2"/>
  <c r="T54" i="2"/>
  <c r="U53" i="2"/>
  <c r="X31" i="2"/>
  <c r="Y30" i="2"/>
  <c r="AD77" i="2"/>
  <c r="AE76" i="2"/>
  <c r="Q77" i="2"/>
  <c r="R76" i="2"/>
  <c r="AG77" i="2"/>
  <c r="AH76" i="2"/>
  <c r="L76" i="2"/>
  <c r="K77" i="2"/>
  <c r="AB76" i="2"/>
  <c r="AA77" i="2"/>
  <c r="W54" i="2"/>
  <c r="X53" i="2"/>
  <c r="AE31" i="2"/>
  <c r="AF30" i="2"/>
  <c r="O31" i="2"/>
  <c r="P30" i="2"/>
  <c r="J77" i="2"/>
  <c r="K76" i="2"/>
  <c r="V53" i="2"/>
  <c r="U54" i="2"/>
  <c r="Y31" i="2"/>
  <c r="Z30" i="2"/>
  <c r="AC6" i="2"/>
  <c r="AD5" i="2"/>
  <c r="X5" i="2"/>
  <c r="W6" i="2"/>
  <c r="N6" i="2"/>
  <c r="O5" i="2"/>
  <c r="AD6" i="2"/>
  <c r="AE5" i="2"/>
  <c r="AH122" i="2"/>
  <c r="AG123" i="2"/>
  <c r="AF123" i="2"/>
  <c r="AG122" i="2"/>
  <c r="W123" i="2"/>
  <c r="X122" i="2"/>
  <c r="AD100" i="2"/>
  <c r="AE99" i="2"/>
  <c r="AB54" i="2"/>
  <c r="AC53" i="2"/>
  <c r="P31" i="2"/>
  <c r="Q30" i="2"/>
  <c r="N77" i="2"/>
  <c r="O76" i="2"/>
  <c r="AG31" i="2"/>
  <c r="AH30" i="2"/>
  <c r="M6" i="2"/>
  <c r="N5" i="2"/>
  <c r="O6" i="2"/>
  <c r="P5" i="2"/>
  <c r="V168" i="2"/>
  <c r="U169" i="2"/>
  <c r="Z122" i="2"/>
  <c r="Y123" i="2"/>
  <c r="K123" i="2"/>
  <c r="L122" i="2"/>
  <c r="Z100" i="2"/>
  <c r="AA99" i="2"/>
  <c r="R99" i="2"/>
  <c r="Q100" i="2"/>
  <c r="AH123" i="2"/>
  <c r="AE100" i="2"/>
  <c r="AF99" i="2"/>
  <c r="AF77" i="2"/>
  <c r="AG76" i="2"/>
  <c r="AB31" i="2"/>
  <c r="AC30" i="2"/>
  <c r="M77" i="2"/>
  <c r="N76" i="2"/>
  <c r="W77" i="2"/>
  <c r="X76" i="2"/>
  <c r="K54" i="2"/>
  <c r="L53" i="2"/>
  <c r="R77" i="2"/>
  <c r="S76" i="2"/>
  <c r="AD30" i="2"/>
  <c r="AC31" i="2"/>
  <c r="Q5" i="2"/>
  <c r="P6" i="2"/>
  <c r="J6" i="2"/>
  <c r="K5" i="2"/>
  <c r="AC169" i="2"/>
  <c r="AD168" i="2"/>
  <c r="M169" i="2"/>
  <c r="N168" i="2"/>
  <c r="AD145" i="2"/>
  <c r="AC146" i="2"/>
  <c r="N145" i="2"/>
  <c r="M146" i="2"/>
  <c r="M122" i="2"/>
  <c r="L123" i="2"/>
  <c r="AC122" i="2"/>
  <c r="AB123" i="2"/>
  <c r="S123" i="2"/>
  <c r="T122" i="2"/>
  <c r="AH100" i="2"/>
  <c r="R100" i="2"/>
  <c r="S99" i="2"/>
  <c r="V123" i="2"/>
  <c r="W122" i="2"/>
  <c r="Z99" i="2"/>
  <c r="Y100" i="2"/>
  <c r="R123" i="2"/>
  <c r="S122" i="2"/>
  <c r="W100" i="2"/>
  <c r="X99" i="2"/>
  <c r="P77" i="2"/>
  <c r="Q76" i="2"/>
  <c r="AF54" i="2"/>
  <c r="AG53" i="2"/>
  <c r="P54" i="2"/>
  <c r="Q53" i="2"/>
  <c r="T31" i="2"/>
  <c r="U30" i="2"/>
  <c r="V77" i="2"/>
  <c r="W76" i="2"/>
  <c r="U77" i="2"/>
  <c r="V76" i="2"/>
  <c r="O77" i="2"/>
  <c r="P76" i="2"/>
  <c r="AE77" i="2"/>
  <c r="AF76" i="2"/>
  <c r="S54" i="2"/>
  <c r="T53" i="2"/>
  <c r="AA31" i="2"/>
  <c r="AB30" i="2"/>
  <c r="K31" i="2"/>
  <c r="L30" i="2"/>
  <c r="AH77" i="2"/>
  <c r="AH53" i="2"/>
  <c r="AG54" i="2"/>
  <c r="R53" i="2"/>
  <c r="Q54" i="2"/>
  <c r="U31" i="2"/>
  <c r="V30" i="2"/>
  <c r="U6" i="2"/>
  <c r="V5" i="2"/>
  <c r="AG5" i="2"/>
  <c r="AF6" i="2"/>
  <c r="L5" i="2"/>
  <c r="K6" i="2"/>
  <c r="AB5" i="2"/>
  <c r="AA6" i="2"/>
  <c r="R6" i="2"/>
  <c r="S5" i="2"/>
  <c r="AH6" i="2"/>
  <c r="O13" i="1"/>
  <c r="O12" i="1"/>
  <c r="AC170" i="1"/>
  <c r="AC169" i="1" s="1"/>
  <c r="M170" i="1"/>
  <c r="M169" i="1" s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F169" i="2" l="1"/>
  <c r="F146" i="2"/>
  <c r="F123" i="2"/>
  <c r="F100" i="2"/>
  <c r="F77" i="2"/>
  <c r="F54" i="2"/>
  <c r="F31" i="2"/>
  <c r="F6" i="2"/>
  <c r="T170" i="1"/>
  <c r="T169" i="1" s="1"/>
  <c r="U170" i="1"/>
  <c r="U169" i="1" s="1"/>
  <c r="L170" i="1"/>
  <c r="L169" i="1" s="1"/>
  <c r="AB170" i="1"/>
  <c r="N168" i="1"/>
  <c r="AD168" i="1"/>
  <c r="AE170" i="1"/>
  <c r="AE169" i="1" s="1"/>
  <c r="AA170" i="1"/>
  <c r="AA169" i="1" s="1"/>
  <c r="W170" i="1"/>
  <c r="W169" i="1" s="1"/>
  <c r="S170" i="1"/>
  <c r="S169" i="1" s="1"/>
  <c r="O170" i="1"/>
  <c r="O169" i="1" s="1"/>
  <c r="K170" i="1"/>
  <c r="K169" i="1" s="1"/>
  <c r="J168" i="1"/>
  <c r="AH170" i="1"/>
  <c r="AH169" i="1" s="1"/>
  <c r="AD170" i="1"/>
  <c r="AD169" i="1" s="1"/>
  <c r="Z170" i="1"/>
  <c r="Z169" i="1" s="1"/>
  <c r="V170" i="1"/>
  <c r="V169" i="1" s="1"/>
  <c r="R170" i="1"/>
  <c r="R169" i="1" s="1"/>
  <c r="N170" i="1"/>
  <c r="N169" i="1" s="1"/>
  <c r="J170" i="1"/>
  <c r="J169" i="1" s="1"/>
  <c r="P170" i="1"/>
  <c r="P169" i="1" s="1"/>
  <c r="X170" i="1"/>
  <c r="X169" i="1" s="1"/>
  <c r="AF170" i="1"/>
  <c r="AF169" i="1" s="1"/>
  <c r="Q170" i="1"/>
  <c r="Q169" i="1" s="1"/>
  <c r="Y170" i="1"/>
  <c r="Y169" i="1" s="1"/>
  <c r="AG170" i="1"/>
  <c r="AG169" i="1" s="1"/>
  <c r="AH101" i="1"/>
  <c r="AG101" i="1"/>
  <c r="AF101" i="1"/>
  <c r="AG99" i="1" s="1"/>
  <c r="AE101" i="1"/>
  <c r="AD101" i="1"/>
  <c r="AE99" i="1" s="1"/>
  <c r="AC101" i="1"/>
  <c r="AB101" i="1"/>
  <c r="AC99" i="1" s="1"/>
  <c r="AA101" i="1"/>
  <c r="Z101" i="1"/>
  <c r="Y101" i="1"/>
  <c r="X101" i="1"/>
  <c r="Y99" i="1" s="1"/>
  <c r="W101" i="1"/>
  <c r="V101" i="1"/>
  <c r="W99" i="1" s="1"/>
  <c r="U101" i="1"/>
  <c r="T101" i="1"/>
  <c r="U99" i="1" s="1"/>
  <c r="S101" i="1"/>
  <c r="R101" i="1"/>
  <c r="S99" i="1" s="1"/>
  <c r="Q101" i="1"/>
  <c r="P101" i="1"/>
  <c r="Q99" i="1" s="1"/>
  <c r="O101" i="1"/>
  <c r="N101" i="1"/>
  <c r="M101" i="1"/>
  <c r="L101" i="1"/>
  <c r="M99" i="1" s="1"/>
  <c r="K101" i="1"/>
  <c r="K100" i="1" s="1"/>
  <c r="J101" i="1"/>
  <c r="J100" i="1" s="1"/>
  <c r="J99" i="1"/>
  <c r="U168" i="1" l="1"/>
  <c r="V168" i="1"/>
  <c r="M168" i="1"/>
  <c r="AC168" i="1"/>
  <c r="AB169" i="1"/>
  <c r="F169" i="1" s="1"/>
  <c r="AG168" i="1"/>
  <c r="W168" i="1"/>
  <c r="AB168" i="1"/>
  <c r="Y168" i="1"/>
  <c r="K168" i="1"/>
  <c r="AA168" i="1"/>
  <c r="P168" i="1"/>
  <c r="AF168" i="1"/>
  <c r="AH168" i="1"/>
  <c r="Q168" i="1"/>
  <c r="O168" i="1"/>
  <c r="AE168" i="1"/>
  <c r="T168" i="1"/>
  <c r="R168" i="1"/>
  <c r="L168" i="1"/>
  <c r="Z168" i="1"/>
  <c r="S168" i="1"/>
  <c r="X168" i="1"/>
  <c r="L100" i="1"/>
  <c r="O99" i="1"/>
  <c r="AA99" i="1"/>
  <c r="Z99" i="1"/>
  <c r="R99" i="1"/>
  <c r="K99" i="1"/>
  <c r="AH99" i="1"/>
  <c r="N99" i="1"/>
  <c r="V99" i="1"/>
  <c r="AD99" i="1"/>
  <c r="L99" i="1"/>
  <c r="P99" i="1"/>
  <c r="T99" i="1"/>
  <c r="X99" i="1"/>
  <c r="AB99" i="1"/>
  <c r="AF99" i="1"/>
  <c r="J120" i="1" l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I120" i="1"/>
  <c r="AH142" i="1"/>
  <c r="AG142" i="1"/>
  <c r="AG143" i="1" s="1"/>
  <c r="AF142" i="1"/>
  <c r="AF143" i="1" s="1"/>
  <c r="AE142" i="1"/>
  <c r="AE143" i="1" s="1"/>
  <c r="AH143" i="1"/>
  <c r="AD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AC143" i="1"/>
  <c r="N97" i="1"/>
  <c r="N100" i="1" s="1"/>
  <c r="O97" i="1"/>
  <c r="O100" i="1" s="1"/>
  <c r="P97" i="1"/>
  <c r="P100" i="1" s="1"/>
  <c r="Q97" i="1"/>
  <c r="Q100" i="1" s="1"/>
  <c r="R97" i="1"/>
  <c r="R100" i="1" s="1"/>
  <c r="S97" i="1"/>
  <c r="S100" i="1" s="1"/>
  <c r="T97" i="1"/>
  <c r="T100" i="1" s="1"/>
  <c r="U97" i="1"/>
  <c r="U100" i="1" s="1"/>
  <c r="V97" i="1"/>
  <c r="V100" i="1" s="1"/>
  <c r="W97" i="1"/>
  <c r="W100" i="1" s="1"/>
  <c r="X97" i="1"/>
  <c r="X100" i="1" s="1"/>
  <c r="Y97" i="1"/>
  <c r="Y100" i="1" s="1"/>
  <c r="Z97" i="1"/>
  <c r="Z100" i="1" s="1"/>
  <c r="AA97" i="1"/>
  <c r="AA100" i="1" s="1"/>
  <c r="AB97" i="1"/>
  <c r="AB100" i="1" s="1"/>
  <c r="AC97" i="1"/>
  <c r="AC100" i="1" s="1"/>
  <c r="AD97" i="1"/>
  <c r="AD100" i="1" s="1"/>
  <c r="AE97" i="1"/>
  <c r="AE100" i="1" s="1"/>
  <c r="AF97" i="1"/>
  <c r="AF100" i="1" s="1"/>
  <c r="AG97" i="1"/>
  <c r="AG100" i="1" s="1"/>
  <c r="AH97" i="1"/>
  <c r="AH100" i="1" s="1"/>
  <c r="M97" i="1"/>
  <c r="M100" i="1" s="1"/>
  <c r="AH73" i="1"/>
  <c r="AH74" i="1" s="1"/>
  <c r="AG73" i="1"/>
  <c r="AG74" i="1" s="1"/>
  <c r="AF73" i="1"/>
  <c r="AF74" i="1" s="1"/>
  <c r="AE73" i="1"/>
  <c r="AE74" i="1" s="1"/>
  <c r="AD73" i="1"/>
  <c r="AD74" i="1" s="1"/>
  <c r="AC73" i="1"/>
  <c r="AC74" i="1" s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AH51" i="1"/>
  <c r="AG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F51" i="1"/>
  <c r="AE51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F100" i="1" l="1"/>
  <c r="AF32" i="1"/>
  <c r="AB32" i="1"/>
  <c r="X32" i="1"/>
  <c r="T32" i="1"/>
  <c r="P32" i="1"/>
  <c r="L32" i="1"/>
  <c r="AD32" i="1"/>
  <c r="V32" i="1"/>
  <c r="J32" i="1"/>
  <c r="AG32" i="1"/>
  <c r="Y32" i="1"/>
  <c r="Q32" i="1"/>
  <c r="J30" i="1"/>
  <c r="AE32" i="1"/>
  <c r="AA32" i="1"/>
  <c r="W32" i="1"/>
  <c r="S32" i="1"/>
  <c r="O32" i="1"/>
  <c r="K32" i="1"/>
  <c r="AH32" i="1"/>
  <c r="Z32" i="1"/>
  <c r="R32" i="1"/>
  <c r="N32" i="1"/>
  <c r="AC32" i="1"/>
  <c r="U32" i="1"/>
  <c r="M32" i="1"/>
  <c r="AE78" i="1"/>
  <c r="AA78" i="1"/>
  <c r="W78" i="1"/>
  <c r="S78" i="1"/>
  <c r="O78" i="1"/>
  <c r="K78" i="1"/>
  <c r="AH78" i="1"/>
  <c r="Z78" i="1"/>
  <c r="R78" i="1"/>
  <c r="N78" i="1"/>
  <c r="AD78" i="1"/>
  <c r="V78" i="1"/>
  <c r="J78" i="1"/>
  <c r="AB78" i="1"/>
  <c r="T78" i="1"/>
  <c r="L78" i="1"/>
  <c r="AG78" i="1"/>
  <c r="Y78" i="1"/>
  <c r="Q78" i="1"/>
  <c r="AF78" i="1"/>
  <c r="X78" i="1"/>
  <c r="P78" i="1"/>
  <c r="U78" i="1"/>
  <c r="J76" i="1"/>
  <c r="AC78" i="1"/>
  <c r="M78" i="1"/>
  <c r="AH147" i="1"/>
  <c r="AD147" i="1"/>
  <c r="Z147" i="1"/>
  <c r="V147" i="1"/>
  <c r="R147" i="1"/>
  <c r="N147" i="1"/>
  <c r="J147" i="1"/>
  <c r="X147" i="1"/>
  <c r="P147" i="1"/>
  <c r="J145" i="1"/>
  <c r="AG147" i="1"/>
  <c r="AC147" i="1"/>
  <c r="Y147" i="1"/>
  <c r="U147" i="1"/>
  <c r="Q147" i="1"/>
  <c r="M147" i="1"/>
  <c r="AF147" i="1"/>
  <c r="AB147" i="1"/>
  <c r="T147" i="1"/>
  <c r="L147" i="1"/>
  <c r="W147" i="1"/>
  <c r="S147" i="1"/>
  <c r="AE147" i="1"/>
  <c r="O147" i="1"/>
  <c r="K147" i="1"/>
  <c r="AA147" i="1"/>
  <c r="AE124" i="1"/>
  <c r="AA124" i="1"/>
  <c r="W124" i="1"/>
  <c r="S124" i="1"/>
  <c r="O124" i="1"/>
  <c r="K124" i="1"/>
  <c r="AH124" i="1"/>
  <c r="AD124" i="1"/>
  <c r="Z124" i="1"/>
  <c r="V124" i="1"/>
  <c r="R124" i="1"/>
  <c r="N124" i="1"/>
  <c r="J124" i="1"/>
  <c r="AB124" i="1"/>
  <c r="T124" i="1"/>
  <c r="L124" i="1"/>
  <c r="AG124" i="1"/>
  <c r="Y124" i="1"/>
  <c r="Q124" i="1"/>
  <c r="J122" i="1"/>
  <c r="AF124" i="1"/>
  <c r="X124" i="1"/>
  <c r="P124" i="1"/>
  <c r="AC124" i="1"/>
  <c r="M124" i="1"/>
  <c r="U124" i="1"/>
  <c r="AF55" i="1"/>
  <c r="AB55" i="1"/>
  <c r="X55" i="1"/>
  <c r="T55" i="1"/>
  <c r="P55" i="1"/>
  <c r="L55" i="1"/>
  <c r="AA55" i="1"/>
  <c r="S55" i="1"/>
  <c r="K55" i="1"/>
  <c r="AE55" i="1"/>
  <c r="W55" i="1"/>
  <c r="O55" i="1"/>
  <c r="AC55" i="1"/>
  <c r="U55" i="1"/>
  <c r="M55" i="1"/>
  <c r="AH55" i="1"/>
  <c r="Z55" i="1"/>
  <c r="R55" i="1"/>
  <c r="J55" i="1"/>
  <c r="AG55" i="1"/>
  <c r="Y55" i="1"/>
  <c r="Q55" i="1"/>
  <c r="J53" i="1"/>
  <c r="AD55" i="1"/>
  <c r="N55" i="1"/>
  <c r="V55" i="1"/>
  <c r="AD54" i="1" l="1"/>
  <c r="AE53" i="1"/>
  <c r="U123" i="1"/>
  <c r="V122" i="1"/>
  <c r="M122" i="1"/>
  <c r="L123" i="1"/>
  <c r="AE122" i="1"/>
  <c r="AD123" i="1"/>
  <c r="AA146" i="1"/>
  <c r="AB145" i="1"/>
  <c r="S146" i="1"/>
  <c r="T145" i="1"/>
  <c r="Y146" i="1"/>
  <c r="Z145" i="1"/>
  <c r="S145" i="1"/>
  <c r="R146" i="1"/>
  <c r="M77" i="1"/>
  <c r="N76" i="1"/>
  <c r="Q76" i="1"/>
  <c r="P77" i="1"/>
  <c r="Y77" i="1"/>
  <c r="Z76" i="1"/>
  <c r="N30" i="1"/>
  <c r="M31" i="1"/>
  <c r="R31" i="1"/>
  <c r="S30" i="1"/>
  <c r="L30" i="1"/>
  <c r="K31" i="1"/>
  <c r="Z30" i="1"/>
  <c r="Y31" i="1"/>
  <c r="U30" i="1"/>
  <c r="T31" i="1"/>
  <c r="N53" i="1"/>
  <c r="M54" i="1"/>
  <c r="X53" i="1"/>
  <c r="W54" i="1"/>
  <c r="X54" i="1"/>
  <c r="Y53" i="1"/>
  <c r="Q122" i="1"/>
  <c r="P123" i="1"/>
  <c r="AG123" i="1"/>
  <c r="AH122" i="1"/>
  <c r="U122" i="1"/>
  <c r="T123" i="1"/>
  <c r="AH123" i="1"/>
  <c r="K146" i="1"/>
  <c r="L145" i="1"/>
  <c r="AG145" i="1"/>
  <c r="AF146" i="1"/>
  <c r="M146" i="1"/>
  <c r="N145" i="1"/>
  <c r="AC77" i="1"/>
  <c r="AD76" i="1"/>
  <c r="Y76" i="1"/>
  <c r="X77" i="1"/>
  <c r="AG77" i="1"/>
  <c r="AH76" i="1"/>
  <c r="N77" i="1"/>
  <c r="O76" i="1"/>
  <c r="V30" i="1"/>
  <c r="U31" i="1"/>
  <c r="Z31" i="1"/>
  <c r="AA30" i="1"/>
  <c r="O31" i="1"/>
  <c r="P30" i="1"/>
  <c r="AH30" i="1"/>
  <c r="AG31" i="1"/>
  <c r="AH53" i="1"/>
  <c r="AG54" i="1"/>
  <c r="J54" i="1"/>
  <c r="K53" i="1"/>
  <c r="V53" i="1"/>
  <c r="U54" i="1"/>
  <c r="AE54" i="1"/>
  <c r="AF53" i="1"/>
  <c r="S54" i="1"/>
  <c r="T53" i="1"/>
  <c r="L54" i="1"/>
  <c r="M53" i="1"/>
  <c r="AB54" i="1"/>
  <c r="AC53" i="1"/>
  <c r="M123" i="1"/>
  <c r="N122" i="1"/>
  <c r="Y122" i="1"/>
  <c r="X123" i="1"/>
  <c r="AC122" i="1"/>
  <c r="AB123" i="1"/>
  <c r="V123" i="1"/>
  <c r="W122" i="1"/>
  <c r="K123" i="1"/>
  <c r="L122" i="1"/>
  <c r="AA123" i="1"/>
  <c r="AB122" i="1"/>
  <c r="M145" i="1"/>
  <c r="L146" i="1"/>
  <c r="Q146" i="1"/>
  <c r="R145" i="1"/>
  <c r="AG146" i="1"/>
  <c r="AH145" i="1"/>
  <c r="J146" i="1"/>
  <c r="K145" i="1"/>
  <c r="Z146" i="1"/>
  <c r="AA145" i="1"/>
  <c r="AG76" i="1"/>
  <c r="AF77" i="1"/>
  <c r="U76" i="1"/>
  <c r="T77" i="1"/>
  <c r="AD77" i="1"/>
  <c r="AE76" i="1"/>
  <c r="S76" i="1"/>
  <c r="R77" i="1"/>
  <c r="K77" i="1"/>
  <c r="L76" i="1"/>
  <c r="AA77" i="1"/>
  <c r="AB76" i="1"/>
  <c r="AD30" i="1"/>
  <c r="AC31" i="1"/>
  <c r="AH31" i="1"/>
  <c r="S31" i="1"/>
  <c r="T30" i="1"/>
  <c r="W30" i="1"/>
  <c r="V31" i="1"/>
  <c r="L31" i="1"/>
  <c r="M30" i="1"/>
  <c r="AC30" i="1"/>
  <c r="AB31" i="1"/>
  <c r="V54" i="1"/>
  <c r="W53" i="1"/>
  <c r="R53" i="1"/>
  <c r="Q54" i="1"/>
  <c r="Z54" i="1"/>
  <c r="AA53" i="1"/>
  <c r="O54" i="1"/>
  <c r="P53" i="1"/>
  <c r="T54" i="1"/>
  <c r="U53" i="1"/>
  <c r="Y123" i="1"/>
  <c r="Z122" i="1"/>
  <c r="O122" i="1"/>
  <c r="N123" i="1"/>
  <c r="S123" i="1"/>
  <c r="T122" i="1"/>
  <c r="O146" i="1"/>
  <c r="P145" i="1"/>
  <c r="AC145" i="1"/>
  <c r="AB146" i="1"/>
  <c r="Y145" i="1"/>
  <c r="X146" i="1"/>
  <c r="AH146" i="1"/>
  <c r="J77" i="1"/>
  <c r="K76" i="1"/>
  <c r="AH77" i="1"/>
  <c r="S77" i="1"/>
  <c r="T76" i="1"/>
  <c r="AB30" i="1"/>
  <c r="AA31" i="1"/>
  <c r="Z53" i="1"/>
  <c r="Y54" i="1"/>
  <c r="AH54" i="1"/>
  <c r="K54" i="1"/>
  <c r="L53" i="1"/>
  <c r="S122" i="1"/>
  <c r="R123" i="1"/>
  <c r="W123" i="1"/>
  <c r="X122" i="1"/>
  <c r="AE146" i="1"/>
  <c r="AF145" i="1"/>
  <c r="AC146" i="1"/>
  <c r="AD145" i="1"/>
  <c r="V146" i="1"/>
  <c r="W145" i="1"/>
  <c r="U77" i="1"/>
  <c r="V76" i="1"/>
  <c r="M76" i="1"/>
  <c r="L77" i="1"/>
  <c r="W76" i="1"/>
  <c r="V77" i="1"/>
  <c r="X76" i="1"/>
  <c r="W77" i="1"/>
  <c r="AE31" i="1"/>
  <c r="AF30" i="1"/>
  <c r="K30" i="1"/>
  <c r="J31" i="1"/>
  <c r="X31" i="1"/>
  <c r="Y30" i="1"/>
  <c r="N54" i="1"/>
  <c r="O53" i="1"/>
  <c r="R54" i="1"/>
  <c r="S53" i="1"/>
  <c r="AD53" i="1"/>
  <c r="AC54" i="1"/>
  <c r="AA54" i="1"/>
  <c r="AB53" i="1"/>
  <c r="Q53" i="1"/>
  <c r="P54" i="1"/>
  <c r="AG53" i="1"/>
  <c r="AF54" i="1"/>
  <c r="AC123" i="1"/>
  <c r="AD122" i="1"/>
  <c r="AG122" i="1"/>
  <c r="AF123" i="1"/>
  <c r="Q123" i="1"/>
  <c r="R122" i="1"/>
  <c r="J123" i="1"/>
  <c r="K122" i="1"/>
  <c r="Z123" i="1"/>
  <c r="AA122" i="1"/>
  <c r="O123" i="1"/>
  <c r="P122" i="1"/>
  <c r="AE123" i="1"/>
  <c r="AF122" i="1"/>
  <c r="W146" i="1"/>
  <c r="X145" i="1"/>
  <c r="U145" i="1"/>
  <c r="T146" i="1"/>
  <c r="U146" i="1"/>
  <c r="V145" i="1"/>
  <c r="Q145" i="1"/>
  <c r="P146" i="1"/>
  <c r="O145" i="1"/>
  <c r="N146" i="1"/>
  <c r="AD146" i="1"/>
  <c r="AE145" i="1"/>
  <c r="Q77" i="1"/>
  <c r="R76" i="1"/>
  <c r="AC76" i="1"/>
  <c r="AB77" i="1"/>
  <c r="AA76" i="1"/>
  <c r="Z77" i="1"/>
  <c r="P76" i="1"/>
  <c r="O77" i="1"/>
  <c r="AF76" i="1"/>
  <c r="AE77" i="1"/>
  <c r="N31" i="1"/>
  <c r="O30" i="1"/>
  <c r="X30" i="1"/>
  <c r="W31" i="1"/>
  <c r="R30" i="1"/>
  <c r="Q31" i="1"/>
  <c r="AE30" i="1"/>
  <c r="AD31" i="1"/>
  <c r="P31" i="1"/>
  <c r="Q30" i="1"/>
  <c r="AF31" i="1"/>
  <c r="AG30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F146" i="1" l="1"/>
  <c r="F123" i="1"/>
  <c r="F77" i="1"/>
  <c r="F54" i="1"/>
  <c r="F31" i="1"/>
  <c r="J5" i="1"/>
  <c r="J7" i="1"/>
  <c r="J6" i="1" s="1"/>
  <c r="K7" i="1"/>
  <c r="K6" i="1" s="1"/>
  <c r="O7" i="1"/>
  <c r="O6" i="1" s="1"/>
  <c r="S7" i="1"/>
  <c r="S6" i="1" s="1"/>
  <c r="W7" i="1"/>
  <c r="W6" i="1" s="1"/>
  <c r="AA7" i="1"/>
  <c r="AA6" i="1" s="1"/>
  <c r="AE7" i="1"/>
  <c r="AE6" i="1" s="1"/>
  <c r="Q7" i="1"/>
  <c r="Q6" i="1" s="1"/>
  <c r="Y7" i="1"/>
  <c r="Y6" i="1" s="1"/>
  <c r="AG7" i="1"/>
  <c r="AG6" i="1" s="1"/>
  <c r="AD7" i="1"/>
  <c r="AD6" i="1" s="1"/>
  <c r="L7" i="1"/>
  <c r="L6" i="1" s="1"/>
  <c r="P7" i="1"/>
  <c r="P6" i="1" s="1"/>
  <c r="T7" i="1"/>
  <c r="T6" i="1" s="1"/>
  <c r="X7" i="1"/>
  <c r="X6" i="1" s="1"/>
  <c r="AB7" i="1"/>
  <c r="AB6" i="1" s="1"/>
  <c r="AF7" i="1"/>
  <c r="AF6" i="1" s="1"/>
  <c r="M7" i="1"/>
  <c r="M6" i="1" s="1"/>
  <c r="U7" i="1"/>
  <c r="U6" i="1" s="1"/>
  <c r="AC7" i="1"/>
  <c r="AC6" i="1" s="1"/>
  <c r="N7" i="1"/>
  <c r="N6" i="1" s="1"/>
  <c r="R7" i="1"/>
  <c r="R6" i="1" s="1"/>
  <c r="V7" i="1"/>
  <c r="V6" i="1" s="1"/>
  <c r="Z7" i="1"/>
  <c r="Z6" i="1" s="1"/>
  <c r="AH7" i="1"/>
  <c r="AH6" i="1" s="1"/>
  <c r="F6" i="1" l="1"/>
  <c r="K5" i="1"/>
  <c r="L5" i="1"/>
  <c r="R5" i="1"/>
  <c r="Z5" i="1"/>
  <c r="AA5" i="1"/>
  <c r="N5" i="1"/>
  <c r="Y5" i="1"/>
  <c r="AF5" i="1"/>
  <c r="AD5" i="1"/>
  <c r="O5" i="1"/>
  <c r="AH5" i="1"/>
  <c r="X5" i="1"/>
  <c r="S5" i="1"/>
  <c r="M5" i="1"/>
  <c r="AC5" i="1"/>
  <c r="AE5" i="1"/>
  <c r="Q5" i="1"/>
  <c r="W5" i="1"/>
  <c r="AB5" i="1"/>
  <c r="U5" i="1"/>
  <c r="V5" i="1"/>
  <c r="T5" i="1"/>
  <c r="AG5" i="1"/>
  <c r="P5" i="1"/>
</calcChain>
</file>

<file path=xl/sharedStrings.xml><?xml version="1.0" encoding="utf-8"?>
<sst xmlns="http://schemas.openxmlformats.org/spreadsheetml/2006/main" count="176" uniqueCount="21">
  <si>
    <t>World</t>
  </si>
  <si>
    <t>Wind installed capacity (Gw)</t>
  </si>
  <si>
    <t>Wind installed capacity (Mw)</t>
  </si>
  <si>
    <t>"Sales"</t>
  </si>
  <si>
    <t>Square Mistake</t>
  </si>
  <si>
    <t>Prognose "Sales"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</si>
  <si>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</si>
  <si>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</si>
  <si>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</si>
  <si>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</si>
  <si>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</si>
  <si>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</si>
  <si>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</si>
  <si>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</si>
  <si>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</si>
  <si>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</si>
  <si>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k</t>
  </si>
  <si>
    <t>Alpha</t>
  </si>
  <si>
    <t>M</t>
  </si>
  <si>
    <t>Sum by regions</t>
  </si>
  <si>
    <t>Wind Generation (TW*h)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</si>
</sst>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&gt;0.5]0;[=0]\-;\^"/>
    <numFmt numFmtId="165" formatCode="0.0000"/>
    <numFmt numFmtId="166" formatCode="[&gt;0.05]0.0;[=0]\-;\^"/>
    <numFmt numFmtId="167" formatCode="0.000_ ;\-0.000\ "/>
    <numFmt numFmtId="168" formatCode="0.0000_ ;\-0.0000\ "/>
    <numFmt numFmtId="169" formatCode="0.0000000_ ;\-0.0000000\ 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19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164" fontId="4" fillId="0" borderId="3" xfId="1" applyNumberFormat="1" applyFont="1" applyBorder="1">
      <alignment horizontal="right"/>
    </xf>
    <xf numFmtId="164" fontId="6" fillId="0" borderId="3" xfId="2" applyNumberFormat="1" applyFont="1" applyBorder="1"/>
    <xf numFmtId="2" fontId="1" fillId="0" borderId="0" xfId="0" applyNumberFormat="1" applyFont="1"/>
    <xf numFmtId="2" fontId="0" fillId="0" borderId="0" xfId="0" applyNumberFormat="1"/>
    <xf numFmtId="2" fontId="4" fillId="0" borderId="3" xfId="1" applyNumberFormat="1" applyFont="1" applyBorder="1">
      <alignment horizontal="right"/>
    </xf>
    <xf numFmtId="2" fontId="6" fillId="0" borderId="3" xfId="2" applyNumberFormat="1" applyFont="1" applyBorder="1"/>
    <xf numFmtId="164" fontId="4" fillId="0" borderId="0" xfId="1" applyNumberFormat="1" applyFont="1">
      <alignment horizontal="right"/>
    </xf>
    <xf numFmtId="0" fontId="0" fillId="3" borderId="0" xfId="0" applyFill="1"/>
    <xf numFmtId="165" fontId="0" fillId="0" borderId="0" xfId="0" applyNumberFormat="1"/>
    <xf numFmtId="165" fontId="6" fillId="0" borderId="3" xfId="2" applyNumberFormat="1" applyFont="1" applyBorder="1"/>
    <xf numFmtId="166" fontId="7" fillId="4" borderId="0" xfId="3" applyNumberFormat="1" applyFont="1" applyFill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168" fontId="4" fillId="0" borderId="3" xfId="3" applyNumberFormat="1" applyFont="1" applyBorder="1" applyAlignment="1">
      <alignment horizontal="right"/>
    </xf>
    <xf numFmtId="169" fontId="4" fillId="0" borderId="3" xfId="3" applyNumberFormat="1" applyFont="1" applyBorder="1" applyAlignment="1">
      <alignment horizontal="right"/>
    </xf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9-42E5-813D-F28176FC7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Capacities!$J$147:$AH$147</c:f>
              <c:numCache>
                <c:formatCode>General</c:formatCode>
                <c:ptCount val="25"/>
                <c:pt idx="0">
                  <c:v>0.55048330532713918</c:v>
                </c:pt>
                <c:pt idx="1">
                  <c:v>0.7023102786078812</c:v>
                </c:pt>
                <c:pt idx="2">
                  <c:v>0.91975998012866533</c:v>
                </c:pt>
                <c:pt idx="3">
                  <c:v>1.2310405561586044</c:v>
                </c:pt>
                <c:pt idx="4">
                  <c:v>1.6763225026607926</c:v>
                </c:pt>
                <c:pt idx="5">
                  <c:v>2.3126410348444892</c:v>
                </c:pt>
                <c:pt idx="6">
                  <c:v>3.2206294475027066</c:v>
                </c:pt>
                <c:pt idx="7">
                  <c:v>4.5135802468892949</c:v>
                </c:pt>
                <c:pt idx="8">
                  <c:v>6.3492600439867353</c:v>
                </c:pt>
                <c:pt idx="9">
                  <c:v>8.9445512560773484</c:v>
                </c:pt>
                <c:pt idx="10">
                  <c:v>12.592059105737832</c:v>
                </c:pt>
                <c:pt idx="11">
                  <c:v>17.675831163558534</c:v>
                </c:pt>
                <c:pt idx="12">
                  <c:v>24.679704573511565</c:v>
                </c:pt>
                <c:pt idx="13">
                  <c:v>34.176242812841465</c:v>
                </c:pt>
                <c:pt idx="14">
                  <c:v>46.777936363580167</c:v>
                </c:pt>
                <c:pt idx="15">
                  <c:v>63.030082282451076</c:v>
                </c:pt>
                <c:pt idx="16">
                  <c:v>83.236481575490771</c:v>
                </c:pt>
                <c:pt idx="17">
                  <c:v>107.24584453736261</c:v>
                </c:pt>
                <c:pt idx="18">
                  <c:v>134.28408708619978</c:v>
                </c:pt>
                <c:pt idx="19">
                  <c:v>162.95427773114133</c:v>
                </c:pt>
                <c:pt idx="20">
                  <c:v>191.47813017224755</c:v>
                </c:pt>
                <c:pt idx="21">
                  <c:v>218.1128499243575</c:v>
                </c:pt>
                <c:pt idx="22">
                  <c:v>241.55088689055469</c:v>
                </c:pt>
                <c:pt idx="23">
                  <c:v>261.12312485492862</c:v>
                </c:pt>
                <c:pt idx="24">
                  <c:v>276.76459967496709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9-42E5-813D-F28176F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87200"/>
        <c:axId val="948275552"/>
      </c:lineChart>
      <c:catAx>
        <c:axId val="94828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5552"/>
        <c:crosses val="autoZero"/>
        <c:auto val="1"/>
        <c:lblAlgn val="ctr"/>
        <c:lblOffset val="100"/>
        <c:noMultiLvlLbl val="0"/>
      </c:catAx>
      <c:valAx>
        <c:axId val="9482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8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E-49EA-8023-F91E28E6037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Generation!$J$32:$AH$32</c:f>
              <c:numCache>
                <c:formatCode>General</c:formatCode>
                <c:ptCount val="25"/>
                <c:pt idx="0">
                  <c:v>12.758275582537784</c:v>
                </c:pt>
                <c:pt idx="1">
                  <c:v>14.991888343282021</c:v>
                </c:pt>
                <c:pt idx="2">
                  <c:v>17.771812641178034</c:v>
                </c:pt>
                <c:pt idx="3">
                  <c:v>21.223562442598062</c:v>
                </c:pt>
                <c:pt idx="4">
                  <c:v>25.497036343855466</c:v>
                </c:pt>
                <c:pt idx="5">
                  <c:v>30.768821523951676</c:v>
                </c:pt>
                <c:pt idx="6">
                  <c:v>37.243294898999665</c:v>
                </c:pt>
                <c:pt idx="7">
                  <c:v>45.151577962235606</c:v>
                </c:pt>
                <c:pt idx="8">
                  <c:v>54.747088602625332</c:v>
                </c:pt>
                <c:pt idx="9">
                  <c:v>66.296174506913133</c:v>
                </c:pt>
                <c:pt idx="10">
                  <c:v>80.062256504731621</c:v>
                </c:pt>
                <c:pt idx="11">
                  <c:v>96.282281173557962</c:v>
                </c:pt>
                <c:pt idx="12">
                  <c:v>115.13534791364323</c:v>
                </c:pt>
                <c:pt idx="13">
                  <c:v>136.70533499344396</c:v>
                </c:pt>
                <c:pt idx="14">
                  <c:v>160.94212258805373</c:v>
                </c:pt>
                <c:pt idx="15">
                  <c:v>187.62899339142689</c:v>
                </c:pt>
                <c:pt idx="16">
                  <c:v>216.36574512924005</c:v>
                </c:pt>
                <c:pt idx="17">
                  <c:v>246.5764067240172</c:v>
                </c:pt>
                <c:pt idx="18">
                  <c:v>277.54615669295777</c:v>
                </c:pt>
                <c:pt idx="19">
                  <c:v>308.4846082837733</c:v>
                </c:pt>
                <c:pt idx="20">
                  <c:v>338.60454480970503</c:v>
                </c:pt>
                <c:pt idx="21">
                  <c:v>367.19999200094128</c:v>
                </c:pt>
                <c:pt idx="22">
                  <c:v>393.7077433738034</c:v>
                </c:pt>
                <c:pt idx="23">
                  <c:v>417.74199396599664</c:v>
                </c:pt>
                <c:pt idx="24">
                  <c:v>439.09989310064213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E-49EA-8023-F91E28E6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34512"/>
        <c:axId val="831136592"/>
      </c:lineChart>
      <c:catAx>
        <c:axId val="83113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1136592"/>
        <c:crosses val="autoZero"/>
        <c:auto val="1"/>
        <c:lblAlgn val="ctr"/>
        <c:lblOffset val="100"/>
        <c:noMultiLvlLbl val="0"/>
      </c:catAx>
      <c:valAx>
        <c:axId val="8311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113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D-48F8-B3D7-83795771211E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Generation!$J$55:$AH$55</c:f>
              <c:numCache>
                <c:formatCode>General</c:formatCode>
                <c:ptCount val="25"/>
                <c:pt idx="0">
                  <c:v>3.6962646146133267</c:v>
                </c:pt>
                <c:pt idx="1">
                  <c:v>3.9244952545526877</c:v>
                </c:pt>
                <c:pt idx="2">
                  <c:v>4.2722745545520686</c:v>
                </c:pt>
                <c:pt idx="3">
                  <c:v>4.8016158743088493</c:v>
                </c:pt>
                <c:pt idx="4">
                  <c:v>5.6059019272411987</c:v>
                </c:pt>
                <c:pt idx="5">
                  <c:v>6.8247094148474812</c:v>
                </c:pt>
                <c:pt idx="6">
                  <c:v>8.6642862251892456</c:v>
                </c:pt>
                <c:pt idx="7">
                  <c:v>11.424066647695044</c:v>
                </c:pt>
                <c:pt idx="8">
                  <c:v>15.527025494302656</c:v>
                </c:pt>
                <c:pt idx="9">
                  <c:v>21.545466141785308</c:v>
                </c:pt>
                <c:pt idx="10">
                  <c:v>30.201862680172511</c:v>
                </c:pt>
                <c:pt idx="11">
                  <c:v>42.306964589095656</c:v>
                </c:pt>
                <c:pt idx="12">
                  <c:v>58.585035783793224</c:v>
                </c:pt>
                <c:pt idx="13">
                  <c:v>79.359613256949956</c:v>
                </c:pt>
                <c:pt idx="14">
                  <c:v>104.17311462465157</c:v>
                </c:pt>
                <c:pt idx="15">
                  <c:v>131.56937002213496</c:v>
                </c:pt>
                <c:pt idx="16">
                  <c:v>159.31128229795246</c:v>
                </c:pt>
                <c:pt idx="17">
                  <c:v>185.04899192751233</c:v>
                </c:pt>
                <c:pt idx="18">
                  <c:v>207.05945082833261</c:v>
                </c:pt>
                <c:pt idx="19">
                  <c:v>224.60883102953827</c:v>
                </c:pt>
                <c:pt idx="20">
                  <c:v>237.83594048659194</c:v>
                </c:pt>
                <c:pt idx="21">
                  <c:v>247.3887046326995</c:v>
                </c:pt>
                <c:pt idx="22">
                  <c:v>254.07714980593636</c:v>
                </c:pt>
                <c:pt idx="23">
                  <c:v>258.65907405958143</c:v>
                </c:pt>
                <c:pt idx="24">
                  <c:v>261.75121057661966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D-48F8-B3D7-83795771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35760"/>
        <c:axId val="831137424"/>
      </c:lineChart>
      <c:catAx>
        <c:axId val="8311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1137424"/>
        <c:crosses val="autoZero"/>
        <c:auto val="1"/>
        <c:lblAlgn val="ctr"/>
        <c:lblOffset val="100"/>
        <c:noMultiLvlLbl val="0"/>
      </c:catAx>
      <c:valAx>
        <c:axId val="8311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11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and C. America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3-48F4-B971-2744E140F98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Generation!$J$78:$AH$78</c:f>
              <c:numCache>
                <c:formatCode>General</c:formatCode>
                <c:ptCount val="25"/>
                <c:pt idx="0">
                  <c:v>1.0462915654524285E-2</c:v>
                </c:pt>
                <c:pt idx="1">
                  <c:v>1.2171846431652433E-2</c:v>
                </c:pt>
                <c:pt idx="2">
                  <c:v>1.4968408963407773E-2</c:v>
                </c:pt>
                <c:pt idx="3">
                  <c:v>1.9544813521148764E-2</c:v>
                </c:pt>
                <c:pt idx="4">
                  <c:v>2.703381602082721E-2</c:v>
                </c:pt>
                <c:pt idx="5">
                  <c:v>3.9289090330887476E-2</c:v>
                </c:pt>
                <c:pt idx="6">
                  <c:v>5.934402589296723E-2</c:v>
                </c:pt>
                <c:pt idx="7">
                  <c:v>9.2162482463108028E-2</c:v>
                </c:pt>
                <c:pt idx="8">
                  <c:v>0.14586724749532937</c:v>
                </c:pt>
                <c:pt idx="9">
                  <c:v>0.23375004372721905</c:v>
                </c:pt>
                <c:pt idx="10">
                  <c:v>0.37756001025260782</c:v>
                </c:pt>
                <c:pt idx="11">
                  <c:v>0.61288302528503547</c:v>
                </c:pt>
                <c:pt idx="12">
                  <c:v>0.99793907507951174</c:v>
                </c:pt>
                <c:pt idx="13">
                  <c:v>1.62796370488997</c:v>
                </c:pt>
                <c:pt idx="14">
                  <c:v>2.6587024769999235</c:v>
                </c:pt>
                <c:pt idx="15">
                  <c:v>4.344751438120257</c:v>
                </c:pt>
                <c:pt idx="16">
                  <c:v>7.1020135016793207</c:v>
                </c:pt>
                <c:pt idx="17">
                  <c:v>11.609142386880871</c:v>
                </c:pt>
                <c:pt idx="18">
                  <c:v>18.971518819339007</c:v>
                </c:pt>
                <c:pt idx="19">
                  <c:v>30.984194909444067</c:v>
                </c:pt>
                <c:pt idx="20">
                  <c:v>50.547941989070168</c:v>
                </c:pt>
                <c:pt idx="21">
                  <c:v>82.312789765753337</c:v>
                </c:pt>
                <c:pt idx="22">
                  <c:v>133.63487706854707</c:v>
                </c:pt>
                <c:pt idx="23">
                  <c:v>215.89966778282428</c:v>
                </c:pt>
                <c:pt idx="24">
                  <c:v>346.09944415399121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3-48F4-B971-2744E140F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33680"/>
        <c:axId val="831136176"/>
      </c:lineChart>
      <c:catAx>
        <c:axId val="83113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1136176"/>
        <c:crosses val="autoZero"/>
        <c:auto val="1"/>
        <c:lblAlgn val="ctr"/>
        <c:lblOffset val="100"/>
        <c:noMultiLvlLbl val="0"/>
      </c:catAx>
      <c:valAx>
        <c:axId val="8311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113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A-4E92-B339-61AC56D22F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Generation!$J$101:$AH$101</c:f>
              <c:numCache>
                <c:formatCode>General</c:formatCode>
                <c:ptCount val="25"/>
                <c:pt idx="0">
                  <c:v>1.4879962590381108E-6</c:v>
                </c:pt>
                <c:pt idx="1">
                  <c:v>2.8451348732288385E-6</c:v>
                </c:pt>
                <c:pt idx="2">
                  <c:v>5.4400621837167453E-6</c:v>
                </c:pt>
                <c:pt idx="3">
                  <c:v>1.0401712398185879E-5</c:v>
                </c:pt>
                <c:pt idx="4">
                  <c:v>1.9888671128634617E-5</c:v>
                </c:pt>
                <c:pt idx="5">
                  <c:v>3.8028271921329436E-5</c:v>
                </c:pt>
                <c:pt idx="6">
                  <c:v>7.2712189501680709E-5</c:v>
                </c:pt>
                <c:pt idx="7">
                  <c:v>1.3902966798661544E-4</c:v>
                </c:pt>
                <c:pt idx="8">
                  <c:v>2.6583186913409744E-4</c:v>
                </c:pt>
                <c:pt idx="9">
                  <c:v>5.0828261779989337E-4</c:v>
                </c:pt>
                <c:pt idx="10">
                  <c:v>9.7185371033043136E-4</c:v>
                </c:pt>
                <c:pt idx="11">
                  <c:v>1.8581964009037268E-3</c:v>
                </c:pt>
                <c:pt idx="12">
                  <c:v>3.5528176878478644E-3</c:v>
                </c:pt>
                <c:pt idx="13">
                  <c:v>6.7926031141303019E-3</c:v>
                </c:pt>
                <c:pt idx="14">
                  <c:v>1.2985694029932229E-2</c:v>
                </c:pt>
                <c:pt idx="15">
                  <c:v>2.482151908827479E-2</c:v>
                </c:pt>
                <c:pt idx="16">
                  <c:v>4.7431400496211293E-2</c:v>
                </c:pt>
                <c:pt idx="17">
                  <c:v>9.0586547420914196E-2</c:v>
                </c:pt>
                <c:pt idx="18">
                  <c:v>0.17282400711751222</c:v>
                </c:pt>
                <c:pt idx="19">
                  <c:v>0.32905927767321652</c:v>
                </c:pt>
                <c:pt idx="20">
                  <c:v>0.62415953394816626</c:v>
                </c:pt>
                <c:pt idx="21">
                  <c:v>1.1754932474773501</c:v>
                </c:pt>
                <c:pt idx="22">
                  <c:v>2.1848277068915327</c:v>
                </c:pt>
                <c:pt idx="23">
                  <c:v>3.9657074930722418</c:v>
                </c:pt>
                <c:pt idx="24">
                  <c:v>6.9125232042315261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A-4E92-B339-61AC56D22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562400"/>
        <c:axId val="874564064"/>
      </c:lineChart>
      <c:catAx>
        <c:axId val="87456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4564064"/>
        <c:crosses val="autoZero"/>
        <c:auto val="1"/>
        <c:lblAlgn val="ctr"/>
        <c:lblOffset val="100"/>
        <c:noMultiLvlLbl val="0"/>
      </c:catAx>
      <c:valAx>
        <c:axId val="8745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45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4-4305-9B27-5860482FD3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Generation!$J$124:$AH$124</c:f>
              <c:numCache>
                <c:formatCode>General</c:formatCode>
                <c:ptCount val="25"/>
                <c:pt idx="0">
                  <c:v>3.0894131748349936E-2</c:v>
                </c:pt>
                <c:pt idx="1">
                  <c:v>3.9637095269554702E-2</c:v>
                </c:pt>
                <c:pt idx="2">
                  <c:v>5.1488075232865964E-2</c:v>
                </c:pt>
                <c:pt idx="3">
                  <c:v>6.7551918254072904E-2</c:v>
                </c:pt>
                <c:pt idx="4">
                  <c:v>8.932621230433832E-2</c:v>
                </c:pt>
                <c:pt idx="5">
                  <c:v>0.11884088439371966</c:v>
                </c:pt>
                <c:pt idx="6">
                  <c:v>0.1588474085576862</c:v>
                </c:pt>
                <c:pt idx="7">
                  <c:v>0.21307524723103349</c:v>
                </c:pt>
                <c:pt idx="8">
                  <c:v>0.28657940310658681</c:v>
                </c:pt>
                <c:pt idx="9">
                  <c:v>0.38621142676174236</c:v>
                </c:pt>
                <c:pt idx="10">
                  <c:v>0.52125768721902532</c:v>
                </c:pt>
                <c:pt idx="11">
                  <c:v>0.70430421847397739</c:v>
                </c:pt>
                <c:pt idx="12">
                  <c:v>0.9524084168670599</c:v>
                </c:pt>
                <c:pt idx="13">
                  <c:v>1.2886861745363809</c:v>
                </c:pt>
                <c:pt idx="14">
                  <c:v>1.7444612191241202</c:v>
                </c:pt>
                <c:pt idx="15">
                  <c:v>2.3621748414852819</c:v>
                </c:pt>
                <c:pt idx="16">
                  <c:v>3.1993232431691205</c:v>
                </c:pt>
                <c:pt idx="17">
                  <c:v>4.3337821626971591</c:v>
                </c:pt>
                <c:pt idx="18">
                  <c:v>5.8710015818682981</c:v>
                </c:pt>
                <c:pt idx="19">
                  <c:v>7.9537163119686687</c:v>
                </c:pt>
                <c:pt idx="20">
                  <c:v>10.775032041930841</c:v>
                </c:pt>
                <c:pt idx="21">
                  <c:v>14.596023153390759</c:v>
                </c:pt>
                <c:pt idx="22">
                  <c:v>19.769329961672614</c:v>
                </c:pt>
                <c:pt idx="23">
                  <c:v>26.770676292887721</c:v>
                </c:pt>
                <c:pt idx="24">
                  <c:v>36.240738074103753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4-4305-9B27-5860482FD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578608"/>
        <c:axId val="691581936"/>
      </c:lineChart>
      <c:catAx>
        <c:axId val="69157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581936"/>
        <c:crosses val="autoZero"/>
        <c:auto val="1"/>
        <c:lblAlgn val="ctr"/>
        <c:lblOffset val="100"/>
        <c:noMultiLvlLbl val="0"/>
      </c:catAx>
      <c:valAx>
        <c:axId val="69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5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 Pacific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E-401F-84A6-A492D549EFD3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Generation!$J$147:$AH$147</c:f>
              <c:numCache>
                <c:formatCode>General</c:formatCode>
                <c:ptCount val="25"/>
                <c:pt idx="0">
                  <c:v>1.24452180486417</c:v>
                </c:pt>
                <c:pt idx="1">
                  <c:v>1.3213150221195213</c:v>
                </c:pt>
                <c:pt idx="2">
                  <c:v>1.4460319930161627</c:v>
                </c:pt>
                <c:pt idx="3">
                  <c:v>1.648495040138493</c:v>
                </c:pt>
                <c:pt idx="4">
                  <c:v>1.9769454383641376</c:v>
                </c:pt>
                <c:pt idx="5">
                  <c:v>2.5091926764429604</c:v>
                </c:pt>
                <c:pt idx="6">
                  <c:v>3.3701444565028549</c:v>
                </c:pt>
                <c:pt idx="7">
                  <c:v>4.7587730917058018</c:v>
                </c:pt>
                <c:pt idx="8">
                  <c:v>6.9880600542866214</c:v>
                </c:pt>
                <c:pt idx="9">
                  <c:v>10.54024533436448</c:v>
                </c:pt>
                <c:pt idx="10">
                  <c:v>16.133411418098287</c:v>
                </c:pt>
                <c:pt idx="11">
                  <c:v>24.777331856967976</c:v>
                </c:pt>
                <c:pt idx="12">
                  <c:v>37.757930190266862</c:v>
                </c:pt>
                <c:pt idx="13">
                  <c:v>56.434026916335483</c:v>
                </c:pt>
                <c:pt idx="14">
                  <c:v>81.713720466557049</c:v>
                </c:pt>
                <c:pt idx="15">
                  <c:v>113.24589129700676</c:v>
                </c:pt>
                <c:pt idx="16">
                  <c:v>148.79930319072574</c:v>
                </c:pt>
                <c:pt idx="17">
                  <c:v>184.59796231613336</c:v>
                </c:pt>
                <c:pt idx="18">
                  <c:v>216.76343296850379</c:v>
                </c:pt>
                <c:pt idx="19">
                  <c:v>242.83826015954517</c:v>
                </c:pt>
                <c:pt idx="20">
                  <c:v>262.26850975292638</c:v>
                </c:pt>
                <c:pt idx="21">
                  <c:v>275.85766736985909</c:v>
                </c:pt>
                <c:pt idx="22">
                  <c:v>284.94552922967148</c:v>
                </c:pt>
                <c:pt idx="23">
                  <c:v>290.84252708255241</c:v>
                </c:pt>
                <c:pt idx="24">
                  <c:v>294.59445916867878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E-401F-84A6-A492D549E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149120"/>
        <c:axId val="1045152864"/>
      </c:lineChart>
      <c:catAx>
        <c:axId val="104514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5152864"/>
        <c:crosses val="autoZero"/>
        <c:auto val="1"/>
        <c:lblAlgn val="ctr"/>
        <c:lblOffset val="100"/>
        <c:noMultiLvlLbl val="0"/>
      </c:catAx>
      <c:valAx>
        <c:axId val="10451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51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0-4B81-803C-FA6B2B30FF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Generation!$J$170:$AH$170</c:f>
              <c:numCache>
                <c:formatCode>General</c:formatCode>
                <c:ptCount val="25"/>
                <c:pt idx="0">
                  <c:v>2.2164572130213854E-2</c:v>
                </c:pt>
                <c:pt idx="1">
                  <c:v>2.5715694268426181E-2</c:v>
                </c:pt>
                <c:pt idx="2">
                  <c:v>2.9859420682412197E-2</c:v>
                </c:pt>
                <c:pt idx="3">
                  <c:v>3.4693473518814626E-2</c:v>
                </c:pt>
                <c:pt idx="4">
                  <c:v>4.0331265573041418E-2</c:v>
                </c:pt>
                <c:pt idx="5">
                  <c:v>4.6904266050559126E-2</c:v>
                </c:pt>
                <c:pt idx="6">
                  <c:v>5.4564666975425988E-2</c:v>
                </c:pt>
                <c:pt idx="7">
                  <c:v>6.3488367307645385E-2</c:v>
                </c:pt>
                <c:pt idx="8">
                  <c:v>7.3878283707913328E-2</c:v>
                </c:pt>
                <c:pt idx="9">
                  <c:v>8.5967984098060474E-2</c:v>
                </c:pt>
                <c:pt idx="10">
                  <c:v>0.10002562110858255</c:v>
                </c:pt>
                <c:pt idx="11">
                  <c:v>0.11635811521879377</c:v>
                </c:pt>
                <c:pt idx="12">
                  <c:v>0.13531549955721714</c:v>
                </c:pt>
                <c:pt idx="13">
                  <c:v>0.15729528732142403</c:v>
                </c:pt>
                <c:pt idx="14">
                  <c:v>0.18274665585735045</c:v>
                </c:pt>
                <c:pt idx="15">
                  <c:v>0.2121741560894749</c:v>
                </c:pt>
                <c:pt idx="16">
                  <c:v>0.24614055051278813</c:v>
                </c:pt>
                <c:pt idx="17">
                  <c:v>0.28526825739980877</c:v>
                </c:pt>
                <c:pt idx="18">
                  <c:v>0.33023873643196161</c:v>
                </c:pt>
                <c:pt idx="19">
                  <c:v>0.38178899983518205</c:v>
                </c:pt>
                <c:pt idx="20">
                  <c:v>0.4407042888167847</c:v>
                </c:pt>
                <c:pt idx="21">
                  <c:v>0.50780584304972565</c:v>
                </c:pt>
                <c:pt idx="22">
                  <c:v>0.58393264850776927</c:v>
                </c:pt>
                <c:pt idx="23">
                  <c:v>0.66991612617830365</c:v>
                </c:pt>
                <c:pt idx="24">
                  <c:v>0.76654698142574795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0-4B81-803C-FA6B2B30F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030720"/>
        <c:axId val="613742480"/>
      </c:lineChart>
      <c:catAx>
        <c:axId val="104203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742480"/>
        <c:crosses val="autoZero"/>
        <c:auto val="1"/>
        <c:lblAlgn val="ctr"/>
        <c:lblOffset val="100"/>
        <c:noMultiLvlLbl val="0"/>
      </c:catAx>
      <c:valAx>
        <c:axId val="6137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20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3-4BD4-B6FE-439D9D9A37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Capacities!$J$170:$AH$170</c:f>
              <c:numCache>
                <c:formatCode>General</c:formatCode>
                <c:ptCount val="25"/>
                <c:pt idx="0">
                  <c:v>1.0659812999557532E-2</c:v>
                </c:pt>
                <c:pt idx="1">
                  <c:v>1.200280679678745E-2</c:v>
                </c:pt>
                <c:pt idx="2">
                  <c:v>1.3616021652371805E-2</c:v>
                </c:pt>
                <c:pt idx="3">
                  <c:v>1.5553561102356167E-2</c:v>
                </c:pt>
                <c:pt idx="4">
                  <c:v>1.7880242921546378E-2</c:v>
                </c:pt>
                <c:pt idx="5">
                  <c:v>2.0673668469479253E-2</c:v>
                </c:pt>
                <c:pt idx="6">
                  <c:v>2.402666844064192E-2</c:v>
                </c:pt>
                <c:pt idx="7">
                  <c:v>2.8050183043456609E-2</c:v>
                </c:pt>
                <c:pt idx="8">
                  <c:v>3.2876638711101344E-2</c:v>
                </c:pt>
                <c:pt idx="9">
                  <c:v>3.8663885216083924E-2</c:v>
                </c:pt>
                <c:pt idx="10">
                  <c:v>4.5599754847530954E-2</c:v>
                </c:pt>
                <c:pt idx="11">
                  <c:v>5.3907296699695142E-2</c:v>
                </c:pt>
                <c:pt idx="12">
                  <c:v>6.3850720709452427E-2</c:v>
                </c:pt>
                <c:pt idx="13">
                  <c:v>7.574205320091433E-2</c:v>
                </c:pt>
                <c:pt idx="14">
                  <c:v>8.994845212881937E-2</c:v>
                </c:pt>
                <c:pt idx="15">
                  <c:v>0.10690004797275386</c:v>
                </c:pt>
                <c:pt idx="16">
                  <c:v>0.12709805554345313</c:v>
                </c:pt>
                <c:pt idx="17">
                  <c:v>0.15112273165224316</c:v>
                </c:pt>
                <c:pt idx="18">
                  <c:v>0.17964052229856434</c:v>
                </c:pt>
                <c:pt idx="19">
                  <c:v>0.21340944170109954</c:v>
                </c:pt>
                <c:pt idx="20">
                  <c:v>0.25328135194994494</c:v>
                </c:pt>
                <c:pt idx="21">
                  <c:v>0.3001993782966525</c:v>
                </c:pt>
                <c:pt idx="22">
                  <c:v>0.35518823795834037</c:v>
                </c:pt>
                <c:pt idx="23">
                  <c:v>0.41933485502936035</c:v>
                </c:pt>
                <c:pt idx="24">
                  <c:v>0.49375640850446245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3-4BD4-B6FE-439D9D9A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004560"/>
        <c:axId val="986006640"/>
      </c:lineChart>
      <c:catAx>
        <c:axId val="98600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06640"/>
        <c:crosses val="autoZero"/>
        <c:auto val="1"/>
        <c:lblAlgn val="ctr"/>
        <c:lblOffset val="100"/>
        <c:noMultiLvlLbl val="0"/>
      </c:catAx>
      <c:valAx>
        <c:axId val="9860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3-4ADA-B685-010F75CD9B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Capacities!$J$124:$AH$124</c:f>
              <c:numCache>
                <c:formatCode>General</c:formatCode>
                <c:ptCount val="25"/>
                <c:pt idx="0">
                  <c:v>1.7574871627901563E-2</c:v>
                </c:pt>
                <c:pt idx="1">
                  <c:v>2.2609127188030459E-2</c:v>
                </c:pt>
                <c:pt idx="2">
                  <c:v>2.9270588475068561E-2</c:v>
                </c:pt>
                <c:pt idx="3">
                  <c:v>3.8085201734898363E-2</c:v>
                </c:pt>
                <c:pt idx="4">
                  <c:v>4.9748902263704105E-2</c:v>
                </c:pt>
                <c:pt idx="5">
                  <c:v>6.5182550235930517E-2</c:v>
                </c:pt>
                <c:pt idx="6">
                  <c:v>8.5604616033064157E-2</c:v>
                </c:pt>
                <c:pt idx="7">
                  <c:v>0.11262734665114811</c:v>
                </c:pt>
                <c:pt idx="8">
                  <c:v>0.14838399317337228</c:v>
                </c:pt>
                <c:pt idx="9">
                  <c:v>0.19569712200048725</c:v>
                </c:pt>
                <c:pt idx="10">
                  <c:v>0.2583012592564764</c:v>
                </c:pt>
                <c:pt idx="11">
                  <c:v>0.34113737779227965</c:v>
                </c:pt>
                <c:pt idx="12">
                  <c:v>0.45074235621189684</c:v>
                </c:pt>
                <c:pt idx="13">
                  <c:v>0.5957639462137907</c:v>
                </c:pt>
                <c:pt idx="14">
                  <c:v>0.78764153359981182</c:v>
                </c:pt>
                <c:pt idx="15">
                  <c:v>1.0415057877350946</c:v>
                </c:pt>
                <c:pt idx="16">
                  <c:v>1.3773670853159627</c:v>
                </c:pt>
                <c:pt idx="17">
                  <c:v>1.8216845354107623</c:v>
                </c:pt>
                <c:pt idx="18">
                  <c:v>2.4094359816925857</c:v>
                </c:pt>
                <c:pt idx="19">
                  <c:v>3.1868462901778667</c:v>
                </c:pt>
                <c:pt idx="20">
                  <c:v>4.2149786299836194</c:v>
                </c:pt>
                <c:pt idx="21">
                  <c:v>5.5744536170835968</c:v>
                </c:pt>
                <c:pt idx="22">
                  <c:v>7.3716363627352459</c:v>
                </c:pt>
                <c:pt idx="23">
                  <c:v>9.7467232631684215</c:v>
                </c:pt>
                <c:pt idx="24">
                  <c:v>12.884268612529654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3-4ADA-B685-010F75CD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861504"/>
        <c:axId val="875870240"/>
      </c:lineChart>
      <c:catAx>
        <c:axId val="87586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870240"/>
        <c:crosses val="autoZero"/>
        <c:auto val="1"/>
        <c:lblAlgn val="ctr"/>
        <c:lblOffset val="100"/>
        <c:noMultiLvlLbl val="0"/>
      </c:catAx>
      <c:valAx>
        <c:axId val="8758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8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F-4D7A-9325-3DD9837EF9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Capacities!$J$7:$AH$7</c:f>
              <c:numCache>
                <c:formatCode>General</c:formatCode>
                <c:ptCount val="25"/>
                <c:pt idx="0">
                  <c:v>9.7747777719868569</c:v>
                </c:pt>
                <c:pt idx="1">
                  <c:v>11.325375746457013</c:v>
                </c:pt>
                <c:pt idx="2">
                  <c:v>13.351536025439767</c:v>
                </c:pt>
                <c:pt idx="3">
                  <c:v>15.995115460605849</c:v>
                </c:pt>
                <c:pt idx="4">
                  <c:v>19.437466910575271</c:v>
                </c:pt>
                <c:pt idx="5">
                  <c:v>23.908461004881936</c:v>
                </c:pt>
                <c:pt idx="6">
                  <c:v>29.696170330503218</c:v>
                </c:pt>
                <c:pt idx="7">
                  <c:v>37.156156814601978</c:v>
                </c:pt>
                <c:pt idx="8">
                  <c:v>46.718380518592312</c:v>
                </c:pt>
                <c:pt idx="9">
                  <c:v>58.888432218236055</c:v>
                </c:pt>
                <c:pt idx="10">
                  <c:v>74.238150965658789</c:v>
                </c:pt>
                <c:pt idx="11">
                  <c:v>93.37908363751832</c:v>
                </c:pt>
                <c:pt idx="12">
                  <c:v>116.91155963177</c:v>
                </c:pt>
                <c:pt idx="13">
                  <c:v>145.34394936951048</c:v>
                </c:pt>
                <c:pt idx="14">
                  <c:v>178.98293115491055</c:v>
                </c:pt>
                <c:pt idx="15">
                  <c:v>217.80755037916961</c:v>
                </c:pt>
                <c:pt idx="16">
                  <c:v>261.35577304872101</c:v>
                </c:pt>
                <c:pt idx="17">
                  <c:v>308.66519314510867</c:v>
                </c:pt>
                <c:pt idx="18">
                  <c:v>358.30842290977949</c:v>
                </c:pt>
                <c:pt idx="19">
                  <c:v>408.54011927908806</c:v>
                </c:pt>
                <c:pt idx="20">
                  <c:v>457.53122574112712</c:v>
                </c:pt>
                <c:pt idx="21">
                  <c:v>503.62750420132642</c:v>
                </c:pt>
                <c:pt idx="22">
                  <c:v>545.55795580289976</c:v>
                </c:pt>
                <c:pt idx="23">
                  <c:v>582.54206515102828</c:v>
                </c:pt>
                <c:pt idx="24">
                  <c:v>614.28737815181591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F-4D7A-9325-3DD9837E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78464"/>
        <c:axId val="948276800"/>
      </c:lineChart>
      <c:catAx>
        <c:axId val="94827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6800"/>
        <c:crosses val="autoZero"/>
        <c:auto val="1"/>
        <c:lblAlgn val="ctr"/>
        <c:lblOffset val="100"/>
        <c:noMultiLvlLbl val="0"/>
      </c:catAx>
      <c:valAx>
        <c:axId val="9482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1-4F39-81DD-56B4906B8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Capacities!$J$32:$AH$32</c:f>
              <c:numCache>
                <c:formatCode>General</c:formatCode>
                <c:ptCount val="25"/>
                <c:pt idx="0">
                  <c:v>6.5874383181074183</c:v>
                </c:pt>
                <c:pt idx="1">
                  <c:v>7.9926407328921787</c:v>
                </c:pt>
                <c:pt idx="2">
                  <c:v>9.7360003878993382</c:v>
                </c:pt>
                <c:pt idx="3">
                  <c:v>11.890471402012286</c:v>
                </c:pt>
                <c:pt idx="4">
                  <c:v>14.540199227655036</c:v>
                </c:pt>
                <c:pt idx="5">
                  <c:v>17.779782203409059</c:v>
                </c:pt>
                <c:pt idx="6">
                  <c:v>21.711963427369074</c:v>
                </c:pt>
                <c:pt idx="7">
                  <c:v>26.443099285023585</c:v>
                </c:pt>
                <c:pt idx="8">
                  <c:v>32.07576817835097</c:v>
                </c:pt>
                <c:pt idx="9">
                  <c:v>38.698117301497348</c:v>
                </c:pt>
                <c:pt idx="10">
                  <c:v>46.370111104556869</c:v>
                </c:pt>
                <c:pt idx="11">
                  <c:v>55.107801952231654</c:v>
                </c:pt>
                <c:pt idx="12">
                  <c:v>64.867992554639386</c:v>
                </c:pt>
                <c:pt idx="13">
                  <c:v>75.536842289194908</c:v>
                </c:pt>
                <c:pt idx="14">
                  <c:v>86.926469254677187</c:v>
                </c:pt>
                <c:pt idx="15">
                  <c:v>98.782765026296147</c:v>
                </c:pt>
                <c:pt idx="16">
                  <c:v>110.80522267886226</c:v>
                </c:pt>
                <c:pt idx="17">
                  <c:v>122.67614869184449</c:v>
                </c:pt>
                <c:pt idx="18">
                  <c:v>134.09353691855623</c:v>
                </c:pt>
                <c:pt idx="19">
                  <c:v>144.80059604512394</c:v>
                </c:pt>
                <c:pt idx="20">
                  <c:v>154.60609949476296</c:v>
                </c:pt>
                <c:pt idx="21">
                  <c:v>163.3927648780475</c:v>
                </c:pt>
                <c:pt idx="22">
                  <c:v>171.11431860105048</c:v>
                </c:pt>
                <c:pt idx="23">
                  <c:v>177.784384475157</c:v>
                </c:pt>
                <c:pt idx="24">
                  <c:v>183.46124316396251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1-4F39-81DD-56B4906B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83456"/>
        <c:axId val="948297600"/>
      </c:lineChart>
      <c:catAx>
        <c:axId val="94828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97600"/>
        <c:crosses val="autoZero"/>
        <c:auto val="1"/>
        <c:lblAlgn val="ctr"/>
        <c:lblOffset val="100"/>
        <c:noMultiLvlLbl val="0"/>
      </c:catAx>
      <c:valAx>
        <c:axId val="9482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Capacities!$J$51:$AH$51</c:f>
              <c:numCache>
                <c:formatCode>General</c:formatCode>
                <c:ptCount val="25"/>
                <c:pt idx="0">
                  <c:v>1</c:v>
                </c:pt>
                <c:pt idx="1">
                  <c:v>1.639</c:v>
                </c:pt>
                <c:pt idx="2">
                  <c:v>2.226</c:v>
                </c:pt>
                <c:pt idx="3">
                  <c:v>2.573</c:v>
                </c:pt>
                <c:pt idx="4">
                  <c:v>2.5329999999999999</c:v>
                </c:pt>
                <c:pt idx="5">
                  <c:v>4.0949999999999998</c:v>
                </c:pt>
                <c:pt idx="6">
                  <c:v>4.7050000000000001</c:v>
                </c:pt>
                <c:pt idx="7">
                  <c:v>6.3639999999999999</c:v>
                </c:pt>
                <c:pt idx="8">
                  <c:v>6.9180000000000001</c:v>
                </c:pt>
                <c:pt idx="9">
                  <c:v>9.4009999999999998</c:v>
                </c:pt>
                <c:pt idx="10">
                  <c:v>12.853</c:v>
                </c:pt>
                <c:pt idx="11">
                  <c:v>18.456</c:v>
                </c:pt>
                <c:pt idx="12">
                  <c:v>27.088000000000001</c:v>
                </c:pt>
                <c:pt idx="13">
                  <c:v>38.003</c:v>
                </c:pt>
                <c:pt idx="14">
                  <c:v>43.621000000000002</c:v>
                </c:pt>
                <c:pt idx="15">
                  <c:v>51.542000000000002</c:v>
                </c:pt>
                <c:pt idx="16">
                  <c:v>67.090999999999994</c:v>
                </c:pt>
                <c:pt idx="17">
                  <c:v>69.896000000000001</c:v>
                </c:pt>
                <c:pt idx="18">
                  <c:v>76.495000000000005</c:v>
                </c:pt>
                <c:pt idx="19">
                  <c:v>87.058019999999999</c:v>
                </c:pt>
                <c:pt idx="20">
                  <c:v>97.31</c:v>
                </c:pt>
                <c:pt idx="21">
                  <c:v>104.19897999999999</c:v>
                </c:pt>
                <c:pt idx="22">
                  <c:v>112.10877499999999</c:v>
                </c:pt>
                <c:pt idx="23">
                  <c:v>123.57487500000001</c:v>
                </c:pt>
                <c:pt idx="24">
                  <c:v>139.44900000000001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3-4799-9415-128D135F1E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Capacities!$J$55:$AH$55</c:f>
              <c:numCache>
                <c:formatCode>General</c:formatCode>
                <c:ptCount val="25"/>
                <c:pt idx="0">
                  <c:v>0.83893291578621498</c:v>
                </c:pt>
                <c:pt idx="1">
                  <c:v>0.99850597469317592</c:v>
                </c:pt>
                <c:pt idx="2">
                  <c:v>1.2326570847725644</c:v>
                </c:pt>
                <c:pt idx="3">
                  <c:v>1.5756051664216952</c:v>
                </c:pt>
                <c:pt idx="4">
                  <c:v>2.0765417432863611</c:v>
                </c:pt>
                <c:pt idx="5">
                  <c:v>2.8053575940842177</c:v>
                </c:pt>
                <c:pt idx="6">
                  <c:v>3.8596320911075743</c:v>
                </c:pt>
                <c:pt idx="7">
                  <c:v>5.3720751054337574</c:v>
                </c:pt>
                <c:pt idx="8">
                  <c:v>7.5161205534747833</c:v>
                </c:pt>
                <c:pt idx="9">
                  <c:v>10.504787556313117</c:v>
                </c:pt>
                <c:pt idx="10">
                  <c:v>14.574491857848002</c:v>
                </c:pt>
                <c:pt idx="11">
                  <c:v>19.943244015563081</c:v>
                </c:pt>
                <c:pt idx="12">
                  <c:v>26.736884067794723</c:v>
                </c:pt>
                <c:pt idx="13">
                  <c:v>34.894726473361452</c:v>
                </c:pt>
                <c:pt idx="14">
                  <c:v>44.096306222343955</c:v>
                </c:pt>
                <c:pt idx="15">
                  <c:v>53.770286889389872</c:v>
                </c:pt>
                <c:pt idx="16">
                  <c:v>63.217248811237546</c:v>
                </c:pt>
                <c:pt idx="17">
                  <c:v>71.800444440401122</c:v>
                </c:pt>
                <c:pt idx="18">
                  <c:v>79.102553442619723</c:v>
                </c:pt>
                <c:pt idx="19">
                  <c:v>84.975215760655274</c:v>
                </c:pt>
                <c:pt idx="20">
                  <c:v>89.48838199466087</c:v>
                </c:pt>
                <c:pt idx="21">
                  <c:v>92.837094551432926</c:v>
                </c:pt>
                <c:pt idx="22">
                  <c:v>95.257612543763685</c:v>
                </c:pt>
                <c:pt idx="23">
                  <c:v>96.974308682664926</c:v>
                </c:pt>
                <c:pt idx="24">
                  <c:v>98.175506788383004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3-4799-9415-128D135F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997904"/>
        <c:axId val="986004976"/>
      </c:lineChart>
      <c:catAx>
        <c:axId val="98599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04976"/>
        <c:crosses val="autoZero"/>
        <c:auto val="1"/>
        <c:lblAlgn val="ctr"/>
        <c:lblOffset val="100"/>
        <c:noMultiLvlLbl val="0"/>
      </c:catAx>
      <c:valAx>
        <c:axId val="9860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59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2-4E5F-8020-017F0C4E1B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Capacities!$J$78:$AH$78</c:f>
              <c:numCache>
                <c:formatCode>General</c:formatCode>
                <c:ptCount val="25"/>
                <c:pt idx="0">
                  <c:v>1.2576443170331473E-2</c:v>
                </c:pt>
                <c:pt idx="1">
                  <c:v>1.4003136417273545E-2</c:v>
                </c:pt>
                <c:pt idx="2">
                  <c:v>1.6219854069483352E-2</c:v>
                </c:pt>
                <c:pt idx="3">
                  <c:v>1.966406792619653E-2</c:v>
                </c:pt>
                <c:pt idx="4">
                  <c:v>2.5015496966518225E-2</c:v>
                </c:pt>
                <c:pt idx="5">
                  <c:v>3.33302494590186E-2</c:v>
                </c:pt>
                <c:pt idx="6">
                  <c:v>4.6249244020080627E-2</c:v>
                </c:pt>
                <c:pt idx="7">
                  <c:v>6.6322038946754758E-2</c:v>
                </c:pt>
                <c:pt idx="8">
                  <c:v>9.75099710722548E-2</c:v>
                </c:pt>
                <c:pt idx="9">
                  <c:v>0.14596788256276019</c:v>
                </c:pt>
                <c:pt idx="10">
                  <c:v>0.22125867008790631</c:v>
                </c:pt>
                <c:pt idx="11">
                  <c:v>0.33824025165039623</c:v>
                </c:pt>
                <c:pt idx="12">
                  <c:v>0.51999711069953269</c:v>
                </c:pt>
                <c:pt idx="13">
                  <c:v>0.80239439223056974</c:v>
                </c:pt>
                <c:pt idx="14">
                  <c:v>1.2411519329060845</c:v>
                </c:pt>
                <c:pt idx="15">
                  <c:v>1.9228309753517101</c:v>
                </c:pt>
                <c:pt idx="16">
                  <c:v>2.9818937980832616</c:v>
                </c:pt>
                <c:pt idx="17">
                  <c:v>4.6271836693273398</c:v>
                </c:pt>
                <c:pt idx="18">
                  <c:v>7.1830043400884653</c:v>
                </c:pt>
                <c:pt idx="19">
                  <c:v>11.152793702420855</c:v>
                </c:pt>
                <c:pt idx="20">
                  <c:v>17.3176866620665</c:v>
                </c:pt>
                <c:pt idx="21">
                  <c:v>26.888766230270303</c:v>
                </c:pt>
                <c:pt idx="22">
                  <c:v>41.741481285792375</c:v>
                </c:pt>
                <c:pt idx="23">
                  <c:v>64.774732267678971</c:v>
                </c:pt>
                <c:pt idx="24">
                  <c:v>100.45650411664171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2-4E5F-8020-017F0C4E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08000"/>
        <c:axId val="948317984"/>
      </c:lineChart>
      <c:catAx>
        <c:axId val="94830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17984"/>
        <c:crosses val="autoZero"/>
        <c:auto val="1"/>
        <c:lblAlgn val="ctr"/>
        <c:lblOffset val="100"/>
        <c:noMultiLvlLbl val="0"/>
      </c:catAx>
      <c:valAx>
        <c:axId val="9483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Capacities!$J$97:$AH$97</c:f>
              <c:numCache>
                <c:formatCode>0.0000</c:formatCode>
                <c:ptCount val="25"/>
                <c:pt idx="0">
                  <c:v>2E-3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7.0000000000000001E-3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1.2600000000000002E-2</c:v>
                </c:pt>
                <c:pt idx="10">
                  <c:v>1.2599999999999995E-2</c:v>
                </c:pt>
                <c:pt idx="11">
                  <c:v>1.2599999999999995E-2</c:v>
                </c:pt>
                <c:pt idx="12">
                  <c:v>1.2600000000000023E-2</c:v>
                </c:pt>
                <c:pt idx="13">
                  <c:v>1.4600000000000023E-2</c:v>
                </c:pt>
                <c:pt idx="14">
                  <c:v>1.464E-2</c:v>
                </c:pt>
                <c:pt idx="15">
                  <c:v>1.264E-2</c:v>
                </c:pt>
                <c:pt idx="16">
                  <c:v>1.414E-2</c:v>
                </c:pt>
                <c:pt idx="17">
                  <c:v>1.934E-2</c:v>
                </c:pt>
                <c:pt idx="18">
                  <c:v>6.8150000000000002E-2</c:v>
                </c:pt>
                <c:pt idx="19">
                  <c:v>9.3900000000000011E-2</c:v>
                </c:pt>
                <c:pt idx="20">
                  <c:v>0.1489</c:v>
                </c:pt>
                <c:pt idx="21">
                  <c:v>0.16390000000000002</c:v>
                </c:pt>
                <c:pt idx="22">
                  <c:v>0.26389999999999997</c:v>
                </c:pt>
                <c:pt idx="23">
                  <c:v>0.47689999999999999</c:v>
                </c:pt>
                <c:pt idx="24">
                  <c:v>1.522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0-4CA5-9B8F-BF415A6FAB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Capacities!$J$101:$AH$101</c:f>
              <c:numCache>
                <c:formatCode>General</c:formatCode>
                <c:ptCount val="25"/>
                <c:pt idx="0">
                  <c:v>1.0013745187904584E-4</c:v>
                </c:pt>
                <c:pt idx="1">
                  <c:v>1.0027877199190342E-4</c:v>
                </c:pt>
                <c:pt idx="2">
                  <c:v>1.0056538931139117E-4</c:v>
                </c:pt>
                <c:pt idx="3">
                  <c:v>1.0114669005792852E-4</c:v>
                </c:pt>
                <c:pt idx="4">
                  <c:v>1.0232565074486942E-4</c:v>
                </c:pt>
                <c:pt idx="5">
                  <c:v>1.0471675080648005E-4</c:v>
                </c:pt>
                <c:pt idx="6">
                  <c:v>1.0956624167308197E-4</c:v>
                </c:pt>
                <c:pt idx="7">
                  <c:v>1.1940169713089215E-4</c:v>
                </c:pt>
                <c:pt idx="8">
                  <c:v>1.3934939007580495E-4</c:v>
                </c:pt>
                <c:pt idx="9">
                  <c:v>1.7980610415071688E-4</c:v>
                </c:pt>
                <c:pt idx="10">
                  <c:v>2.6185788216510892E-4</c:v>
                </c:pt>
                <c:pt idx="11">
                  <c:v>4.2826974748948313E-4</c:v>
                </c:pt>
                <c:pt idx="12">
                  <c:v>7.6577330431799005E-4</c:v>
                </c:pt>
                <c:pt idx="13">
                  <c:v>1.4502645579087857E-3</c:v>
                </c:pt>
                <c:pt idx="14">
                  <c:v>2.8384525792611586E-3</c:v>
                </c:pt>
                <c:pt idx="15">
                  <c:v>5.6536581036991506E-3</c:v>
                </c:pt>
                <c:pt idx="16">
                  <c:v>1.136231903836535E-2</c:v>
                </c:pt>
                <c:pt idx="17">
                  <c:v>2.2936279827388932E-2</c:v>
                </c:pt>
                <c:pt idx="18">
                  <c:v>4.6393411869392109E-2</c:v>
                </c:pt>
                <c:pt idx="19">
                  <c:v>9.3900021201184E-2</c:v>
                </c:pt>
                <c:pt idx="20">
                  <c:v>0.18997225782233032</c:v>
                </c:pt>
                <c:pt idx="21">
                  <c:v>0.38368494013996118</c:v>
                </c:pt>
                <c:pt idx="22">
                  <c:v>0.77195482188825471</c:v>
                </c:pt>
                <c:pt idx="23">
                  <c:v>1.540986916077776</c:v>
                </c:pt>
                <c:pt idx="24">
                  <c:v>3.0289230232313367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0-4CA5-9B8F-BF415A6FA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195856"/>
        <c:axId val="1810195440"/>
      </c:lineChart>
      <c:catAx>
        <c:axId val="181019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0195440"/>
        <c:crosses val="autoZero"/>
        <c:auto val="1"/>
        <c:lblAlgn val="ctr"/>
        <c:lblOffset val="100"/>
        <c:noMultiLvlLbl val="0"/>
      </c:catAx>
      <c:valAx>
        <c:axId val="18101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019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total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5-4987-8382-8EC5187F4F4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Generation!$J$7:$AH$7</c:f>
              <c:numCache>
                <c:formatCode>General</c:formatCode>
                <c:ptCount val="25"/>
                <c:pt idx="0">
                  <c:v>14.896299904291247</c:v>
                </c:pt>
                <c:pt idx="1">
                  <c:v>17.228762200877394</c:v>
                </c:pt>
                <c:pt idx="2">
                  <c:v>20.373739672795541</c:v>
                </c:pt>
                <c:pt idx="3">
                  <c:v>24.608103913022276</c:v>
                </c:pt>
                <c:pt idx="4">
                  <c:v>30.298046334210042</c:v>
                </c:pt>
                <c:pt idx="5">
                  <c:v>37.923827854929698</c:v>
                </c:pt>
                <c:pt idx="6">
                  <c:v>48.108086678441602</c:v>
                </c:pt>
                <c:pt idx="7">
                  <c:v>61.645337984442726</c:v>
                </c:pt>
                <c:pt idx="8">
                  <c:v>79.527362828841902</c:v>
                </c:pt>
                <c:pt idx="9">
                  <c:v>102.95455760035912</c:v>
                </c:pt>
                <c:pt idx="10">
                  <c:v>133.31697128345928</c:v>
                </c:pt>
                <c:pt idx="11">
                  <c:v>172.12188114995902</c:v>
                </c:pt>
                <c:pt idx="12">
                  <c:v>220.84104204641574</c:v>
                </c:pt>
                <c:pt idx="13">
                  <c:v>280.65751143592723</c:v>
                </c:pt>
                <c:pt idx="14">
                  <c:v>352.1189640662991</c:v>
                </c:pt>
                <c:pt idx="15">
                  <c:v>434.75689420523634</c:v>
                </c:pt>
                <c:pt idx="16">
                  <c:v>526.7960429084161</c:v>
                </c:pt>
                <c:pt idx="17">
                  <c:v>625.11416407490628</c:v>
                </c:pt>
                <c:pt idx="18">
                  <c:v>725.564762302909</c:v>
                </c:pt>
                <c:pt idx="19">
                  <c:v>823.63096119498368</c:v>
                </c:pt>
                <c:pt idx="20">
                  <c:v>915.20926842047959</c:v>
                </c:pt>
                <c:pt idx="21">
                  <c:v>997.24869654909651</c:v>
                </c:pt>
                <c:pt idx="22">
                  <c:v>1068.0521089541353</c:v>
                </c:pt>
                <c:pt idx="23">
                  <c:v>1127.2178678005266</c:v>
                </c:pt>
                <c:pt idx="24">
                  <c:v>1175.33992374738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5-4987-8382-8EC5187F4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492464"/>
        <c:axId val="1051493712"/>
      </c:lineChart>
      <c:catAx>
        <c:axId val="105149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1493712"/>
        <c:crosses val="autoZero"/>
        <c:auto val="1"/>
        <c:lblAlgn val="ctr"/>
        <c:lblOffset val="100"/>
        <c:noMultiLvlLbl val="0"/>
      </c:catAx>
      <c:valAx>
        <c:axId val="10514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14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148</xdr:row>
      <xdr:rowOff>90487</xdr:rowOff>
    </xdr:from>
    <xdr:to>
      <xdr:col>4</xdr:col>
      <xdr:colOff>323850</xdr:colOff>
      <xdr:row>162</xdr:row>
      <xdr:rowOff>166687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171</xdr:row>
      <xdr:rowOff>80962</xdr:rowOff>
    </xdr:from>
    <xdr:to>
      <xdr:col>4</xdr:col>
      <xdr:colOff>447675</xdr:colOff>
      <xdr:row>185</xdr:row>
      <xdr:rowOff>157162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123</xdr:row>
      <xdr:rowOff>109537</xdr:rowOff>
    </xdr:from>
    <xdr:to>
      <xdr:col>4</xdr:col>
      <xdr:colOff>476250</xdr:colOff>
      <xdr:row>137</xdr:row>
      <xdr:rowOff>185737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561975</xdr:colOff>
      <xdr:row>8</xdr:row>
      <xdr:rowOff>80962</xdr:rowOff>
    </xdr:from>
    <xdr:to>
      <xdr:col>4</xdr:col>
      <xdr:colOff>781050</xdr:colOff>
      <xdr:row>22</xdr:row>
      <xdr:rowOff>157162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161925</xdr:colOff>
      <xdr:row>32</xdr:row>
      <xdr:rowOff>23812</xdr:rowOff>
    </xdr:from>
    <xdr:to>
      <xdr:col>4</xdr:col>
      <xdr:colOff>381000</xdr:colOff>
      <xdr:row>46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55</xdr:row>
      <xdr:rowOff>61912</xdr:rowOff>
    </xdr:from>
    <xdr:to>
      <xdr:col>4</xdr:col>
      <xdr:colOff>219075</xdr:colOff>
      <xdr:row>69</xdr:row>
      <xdr:rowOff>138112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79</xdr:row>
      <xdr:rowOff>33337</xdr:rowOff>
    </xdr:from>
    <xdr:to>
      <xdr:col>4</xdr:col>
      <xdr:colOff>257175</xdr:colOff>
      <xdr:row>93</xdr:row>
      <xdr:rowOff>109537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101</xdr:row>
      <xdr:rowOff>171450</xdr:rowOff>
    </xdr:from>
    <xdr:to>
      <xdr:col>4</xdr:col>
      <xdr:colOff>219075</xdr:colOff>
      <xdr:row>116</xdr:row>
      <xdr:rowOff>57150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7</xdr:row>
      <xdr:rowOff>47625</xdr:rowOff>
    </xdr:from>
    <xdr:to>
      <xdr:col>4</xdr:col>
      <xdr:colOff>276225</xdr:colOff>
      <xdr:row>21</xdr:row>
      <xdr:rowOff>123825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161925</xdr:rowOff>
    </xdr:from>
    <xdr:to>
      <xdr:col>4</xdr:col>
      <xdr:colOff>219075</xdr:colOff>
      <xdr:row>46</xdr:row>
      <xdr:rowOff>47625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171450</xdr:rowOff>
    </xdr:from>
    <xdr:to>
      <xdr:col>4</xdr:col>
      <xdr:colOff>219075</xdr:colOff>
      <xdr:row>69</xdr:row>
      <xdr:rowOff>57150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77</xdr:row>
      <xdr:rowOff>180975</xdr:rowOff>
    </xdr:from>
    <xdr:to>
      <xdr:col>4</xdr:col>
      <xdr:colOff>219075</xdr:colOff>
      <xdr:row>92</xdr:row>
      <xdr:rowOff>66675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101</xdr:row>
      <xdr:rowOff>19050</xdr:rowOff>
    </xdr:from>
    <xdr:to>
      <xdr:col>4</xdr:col>
      <xdr:colOff>219075</xdr:colOff>
      <xdr:row>115</xdr:row>
      <xdr:rowOff>95250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124</xdr:row>
      <xdr:rowOff>57150</xdr:rowOff>
    </xdr:from>
    <xdr:to>
      <xdr:col>4</xdr:col>
      <xdr:colOff>219075</xdr:colOff>
      <xdr:row>138</xdr:row>
      <xdr:rowOff>133350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147</xdr:row>
      <xdr:rowOff>104775</xdr:rowOff>
    </xdr:from>
    <xdr:to>
      <xdr:col>4</xdr:col>
      <xdr:colOff>219075</xdr:colOff>
      <xdr:row>161</xdr:row>
      <xdr:rowOff>180975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170</xdr:row>
      <xdr:rowOff>161925</xdr:rowOff>
    </xdr:from>
    <xdr:to>
      <xdr:col>4</xdr:col>
      <xdr:colOff>219075</xdr:colOff>
      <xdr:row>185</xdr:row>
      <xdr:rowOff>47625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0"/>
  <sheetViews>
    <sheetView workbookViewId="0">
      <pane ySplit="1" topLeftCell="A164" activePane="bottomLeft" state="frozen"/>
      <selection activeCell="AK1" sqref="AK1"/>
      <selection pane="bottomLeft" activeCell="C76" sqref="C76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6" bestFit="1" customWidth="1"/>
    <col min="10" max="10" width="12" bestFit="1" customWidth="1"/>
    <col min="14" max="14" width="15.5703125" customWidth="1"/>
  </cols>
  <sheetData>
    <row r="1" spans="1:3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</row>
    <row r="2" spans="1:34" x14ac:dyDescent="0.25">
      <c r="A2" s="1" t="s">
        <v>0</v>
      </c>
      <c r="B2" t="s">
        <v>2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34" x14ac:dyDescent="0.25">
      <c r="A3" t="s">
        <v>8</v>
      </c>
      <c r="B3" t="s">
        <v>1</v>
      </c>
      <c r="I3">
        <f t="shared" ref="I3" si="0">I2/1000</f>
        <v>4.7779999999999996</v>
      </c>
      <c r="J3">
        <f t="shared" ref="J3" si="1">J2/1000</f>
        <v>6.07</v>
      </c>
      <c r="K3">
        <f t="shared" ref="K3" si="2">K2/1000</f>
        <v>7.623075</v>
      </c>
      <c r="L3">
        <f t="shared" ref="L3" si="3">L2/1000</f>
        <v>9.9361749999999986</v>
      </c>
      <c r="M3">
        <f t="shared" ref="M3" si="4">M2/1000</f>
        <v>13.426555</v>
      </c>
      <c r="N3">
        <f t="shared" ref="N3" si="5">N2/1000</f>
        <v>17.303699999999996</v>
      </c>
      <c r="O3">
        <f t="shared" ref="O3" si="6">O2/1000</f>
        <v>23.976400000000005</v>
      </c>
      <c r="P3">
        <f t="shared" ref="P3" si="7">P2/1000</f>
        <v>30.979460000000003</v>
      </c>
      <c r="Q3">
        <f t="shared" ref="Q3" si="8">Q2/1000</f>
        <v>38.391740000000006</v>
      </c>
      <c r="R3">
        <f t="shared" ref="R3" si="9">R2/1000</f>
        <v>46.910760000000003</v>
      </c>
      <c r="S3">
        <f t="shared" ref="S3" si="10">S2/1000</f>
        <v>58.441379999999995</v>
      </c>
      <c r="T3">
        <f t="shared" ref="T3" si="11">T2/1000</f>
        <v>73.151979999999995</v>
      </c>
      <c r="U3">
        <f t="shared" ref="U3" si="12">U2/1000</f>
        <v>91.496220000000008</v>
      </c>
      <c r="V3">
        <f t="shared" ref="V3" si="13">V2/1000</f>
        <v>115.34757400000001</v>
      </c>
      <c r="W3">
        <f t="shared" ref="W3" si="14">W2/1000</f>
        <v>150.16500400000001</v>
      </c>
      <c r="X3">
        <f t="shared" ref="X3" si="15">X2/1000</f>
        <v>180.92387099999999</v>
      </c>
      <c r="Y3">
        <f t="shared" ref="Y3" si="16">Y2/1000</f>
        <v>220.12026299999999</v>
      </c>
      <c r="Z3">
        <f t="shared" ref="Z3" si="17">Z2/1000</f>
        <v>267.09671599999996</v>
      </c>
      <c r="AA3">
        <f t="shared" ref="AA3" si="18">AA2/1000</f>
        <v>300.286743</v>
      </c>
      <c r="AB3">
        <f t="shared" ref="AB3" si="19">AB2/1000</f>
        <v>349.67100699999997</v>
      </c>
      <c r="AC3">
        <f t="shared" ref="AC3" si="20">AC2/1000</f>
        <v>416.244731</v>
      </c>
      <c r="AD3">
        <f t="shared" ref="AD3" si="21">AD2/1000</f>
        <v>466.86111600000004</v>
      </c>
      <c r="AE3">
        <f t="shared" ref="AE3" si="22">AE2/1000</f>
        <v>514.37402999999995</v>
      </c>
      <c r="AF3">
        <f t="shared" ref="AF3" si="23">AF2/1000</f>
        <v>563.829025</v>
      </c>
      <c r="AG3">
        <f t="shared" ref="AG3" si="24">AG2/1000</f>
        <v>622.2489250000001</v>
      </c>
      <c r="AH3">
        <f t="shared" ref="AH3" si="25">AH2/1000</f>
        <v>733.27599999999995</v>
      </c>
    </row>
    <row r="4" spans="1:34" x14ac:dyDescent="0.25">
      <c r="A4" s="2" t="s">
        <v>16</v>
      </c>
      <c r="B4" s="2" t="s">
        <v>17</v>
      </c>
      <c r="C4" s="2" t="s">
        <v>18</v>
      </c>
      <c r="G4" t="s">
        <v>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</row>
    <row r="5" spans="1:34" x14ac:dyDescent="0.25">
      <c r="A5" s="3">
        <v>0.27238512626224032</v>
      </c>
      <c r="B5" s="3">
        <v>19.319820790002474</v>
      </c>
      <c r="C5" s="3">
        <v>739.23972019112853</v>
      </c>
      <c r="G5" t="s">
        <v>5</v>
      </c>
      <c r="J5">
        <f>$A5*$C5+($B5-$A5)*I3-($B5/$C5)*(I3^2)</f>
        <v>291.76991524987397</v>
      </c>
      <c r="K5">
        <f>$A5*$C5+($B5-$A5)*J7-($B5/$C5)*(J7^2)</f>
        <v>385.04528027248404</v>
      </c>
      <c r="L5">
        <f t="shared" ref="L5:AH5" si="26">$A5*$C5+($B5-$A5)*K7-($B5/$C5)*(K7^2)</f>
        <v>413.72512354632983</v>
      </c>
      <c r="M5">
        <f t="shared" si="26"/>
        <v>451.01156150521615</v>
      </c>
      <c r="N5">
        <f t="shared" si="26"/>
        <v>499.33743404248315</v>
      </c>
      <c r="O5">
        <f t="shared" si="26"/>
        <v>561.71771377788571</v>
      </c>
      <c r="P5">
        <f t="shared" si="26"/>
        <v>641.81379401347101</v>
      </c>
      <c r="Q5">
        <f t="shared" si="26"/>
        <v>743.94657074770646</v>
      </c>
      <c r="R5">
        <f t="shared" si="26"/>
        <v>873.00634381834868</v>
      </c>
      <c r="S5">
        <f t="shared" si="26"/>
        <v>1034.1814337239707</v>
      </c>
      <c r="T5">
        <f t="shared" si="26"/>
        <v>1232.4003172889647</v>
      </c>
      <c r="U5">
        <f t="shared" si="26"/>
        <v>1471.3679637812904</v>
      </c>
      <c r="V5">
        <f t="shared" si="26"/>
        <v>1752.104323222394</v>
      </c>
      <c r="W5">
        <f t="shared" si="26"/>
        <v>2071.0058304075128</v>
      </c>
      <c r="X5">
        <f t="shared" si="26"/>
        <v>2417.6950995625152</v>
      </c>
      <c r="Y5">
        <f t="shared" si="26"/>
        <v>2773.3009996120209</v>
      </c>
      <c r="Z5">
        <f t="shared" si="26"/>
        <v>3110.1988674577015</v>
      </c>
      <c r="AA5">
        <f t="shared" si="26"/>
        <v>3394.3352502165744</v>
      </c>
      <c r="AB5">
        <f t="shared" si="26"/>
        <v>3590.6740319521832</v>
      </c>
      <c r="AC5">
        <f t="shared" si="26"/>
        <v>3670.9108475147855</v>
      </c>
      <c r="AD5">
        <f t="shared" si="26"/>
        <v>3620.983863023841</v>
      </c>
      <c r="AE5">
        <f t="shared" si="26"/>
        <v>3445.2481721113027</v>
      </c>
      <c r="AF5">
        <f t="shared" si="26"/>
        <v>3165.343474088766</v>
      </c>
      <c r="AG5">
        <f t="shared" si="26"/>
        <v>2814.2711541185399</v>
      </c>
      <c r="AH5">
        <f t="shared" si="26"/>
        <v>2428.3368326253003</v>
      </c>
    </row>
    <row r="6" spans="1:34" x14ac:dyDescent="0.25">
      <c r="E6" t="s">
        <v>4</v>
      </c>
      <c r="F6">
        <f>SUM(J6:AC6)</f>
        <v>330.31484057311775</v>
      </c>
      <c r="I6">
        <v>0</v>
      </c>
      <c r="J6">
        <f>(J7-J3)^2</f>
        <v>13.725378339807898</v>
      </c>
      <c r="K6">
        <f t="shared" ref="K6:AH6" si="27">(K7-K3)^2</f>
        <v>13.707030817216154</v>
      </c>
      <c r="L6">
        <f t="shared" si="27"/>
        <v>11.664690934092986</v>
      </c>
      <c r="M6">
        <f t="shared" si="27"/>
        <v>6.5975028397877278</v>
      </c>
      <c r="N6">
        <f t="shared" si="27"/>
        <v>4.5529612286659544</v>
      </c>
      <c r="O6">
        <f t="shared" si="27"/>
        <v>4.6157070576530786E-3</v>
      </c>
      <c r="P6">
        <f t="shared" si="27"/>
        <v>1.6468323758371677</v>
      </c>
      <c r="Q6">
        <f t="shared" si="27"/>
        <v>1.5266658080383368</v>
      </c>
      <c r="R6">
        <f t="shared" si="27"/>
        <v>3.7009864866692256E-2</v>
      </c>
      <c r="S6">
        <f t="shared" si="27"/>
        <v>0.19985568582978153</v>
      </c>
      <c r="T6">
        <f t="shared" si="27"/>
        <v>1.1797673666401587</v>
      </c>
      <c r="U6">
        <f t="shared" si="27"/>
        <v>3.5451754774886908</v>
      </c>
      <c r="V6">
        <f t="shared" si="27"/>
        <v>2.4460510563829909</v>
      </c>
      <c r="W6">
        <f t="shared" si="27"/>
        <v>23.242567750164515</v>
      </c>
      <c r="X6">
        <f t="shared" si="27"/>
        <v>3.7672474822558417</v>
      </c>
      <c r="Y6">
        <f t="shared" si="27"/>
        <v>5.3486396665481344</v>
      </c>
      <c r="Z6">
        <f t="shared" si="27"/>
        <v>32.958425969839496</v>
      </c>
      <c r="AA6">
        <f t="shared" si="27"/>
        <v>70.19842683407154</v>
      </c>
      <c r="AB6">
        <f t="shared" si="27"/>
        <v>74.604953598512367</v>
      </c>
      <c r="AC6">
        <f t="shared" si="27"/>
        <v>59.361041770013671</v>
      </c>
      <c r="AD6">
        <f t="shared" si="27"/>
        <v>87.046852242611834</v>
      </c>
      <c r="AE6">
        <f t="shared" si="27"/>
        <v>115.48781674155578</v>
      </c>
      <c r="AF6">
        <f t="shared" si="27"/>
        <v>333.83196960522542</v>
      </c>
      <c r="AG6">
        <f t="shared" si="27"/>
        <v>1576.6347190658903</v>
      </c>
      <c r="AH6">
        <f t="shared" si="27"/>
        <v>14158.292129330141</v>
      </c>
    </row>
    <row r="7" spans="1:34" x14ac:dyDescent="0.25">
      <c r="G7" t="s">
        <v>6</v>
      </c>
      <c r="J7">
        <f>$I3+$C5*(1/(1+EXP(-$A5*(J4-$B5))))</f>
        <v>9.7747777719868569</v>
      </c>
      <c r="K7">
        <f t="shared" ref="K7:AH7" si="28">$I3+$C5*(1/(1+EXP(-$A5*(K4-$B5))))</f>
        <v>11.325375746457013</v>
      </c>
      <c r="L7">
        <f t="shared" si="28"/>
        <v>13.351536025439767</v>
      </c>
      <c r="M7">
        <f t="shared" si="28"/>
        <v>15.995115460605849</v>
      </c>
      <c r="N7">
        <f t="shared" si="28"/>
        <v>19.437466910575271</v>
      </c>
      <c r="O7">
        <f t="shared" si="28"/>
        <v>23.908461004881936</v>
      </c>
      <c r="P7">
        <f t="shared" si="28"/>
        <v>29.696170330503218</v>
      </c>
      <c r="Q7">
        <f t="shared" si="28"/>
        <v>37.156156814601978</v>
      </c>
      <c r="R7">
        <f t="shared" si="28"/>
        <v>46.718380518592312</v>
      </c>
      <c r="S7">
        <f t="shared" si="28"/>
        <v>58.888432218236055</v>
      </c>
      <c r="T7">
        <f t="shared" si="28"/>
        <v>74.238150965658789</v>
      </c>
      <c r="U7">
        <f t="shared" si="28"/>
        <v>93.37908363751832</v>
      </c>
      <c r="V7">
        <f t="shared" si="28"/>
        <v>116.91155963177</v>
      </c>
      <c r="W7">
        <f t="shared" si="28"/>
        <v>145.34394936951048</v>
      </c>
      <c r="X7">
        <f t="shared" si="28"/>
        <v>178.98293115491055</v>
      </c>
      <c r="Y7">
        <f t="shared" si="28"/>
        <v>217.80755037916961</v>
      </c>
      <c r="Z7">
        <f t="shared" si="28"/>
        <v>261.35577304872101</v>
      </c>
      <c r="AA7">
        <f t="shared" si="28"/>
        <v>308.66519314510867</v>
      </c>
      <c r="AB7">
        <f t="shared" si="28"/>
        <v>358.30842290977949</v>
      </c>
      <c r="AC7">
        <f t="shared" si="28"/>
        <v>408.54011927908806</v>
      </c>
      <c r="AD7">
        <f t="shared" si="28"/>
        <v>457.53122574112712</v>
      </c>
      <c r="AE7">
        <f t="shared" si="28"/>
        <v>503.62750420132642</v>
      </c>
      <c r="AF7">
        <f t="shared" si="28"/>
        <v>545.55795580289976</v>
      </c>
      <c r="AG7">
        <f t="shared" si="28"/>
        <v>582.54206515102828</v>
      </c>
      <c r="AH7">
        <f t="shared" si="28"/>
        <v>614.28737815181591</v>
      </c>
    </row>
    <row r="12" spans="1:34" x14ac:dyDescent="0.25">
      <c r="N12" t="s">
        <v>0</v>
      </c>
      <c r="O12">
        <f>C5</f>
        <v>739.23972019112853</v>
      </c>
    </row>
    <row r="13" spans="1:34" x14ac:dyDescent="0.25">
      <c r="N13" t="s">
        <v>19</v>
      </c>
      <c r="O13">
        <f>C30+C53+C76+C99+C122+C145+C168</f>
        <v>23853.061098779606</v>
      </c>
    </row>
    <row r="27" spans="1:34" x14ac:dyDescent="0.25">
      <c r="A27" s="1" t="s">
        <v>9</v>
      </c>
      <c r="B27" t="s">
        <v>2</v>
      </c>
      <c r="I27">
        <v>1000</v>
      </c>
      <c r="J27">
        <v>2000</v>
      </c>
      <c r="K27" s="4">
        <v>4810</v>
      </c>
      <c r="L27" s="4">
        <v>6383.1</v>
      </c>
      <c r="M27" s="4">
        <v>9279.7999999999993</v>
      </c>
      <c r="N27" s="4">
        <v>12749.885</v>
      </c>
      <c r="O27" s="4">
        <v>17411.902999999998</v>
      </c>
      <c r="P27" s="4">
        <v>23307.081000000002</v>
      </c>
      <c r="Q27" s="4">
        <v>28169.936000000002</v>
      </c>
      <c r="R27" s="4">
        <v>34337.372000000003</v>
      </c>
      <c r="S27" s="4">
        <v>40701.314999999995</v>
      </c>
      <c r="T27" s="4">
        <v>47973.924999999996</v>
      </c>
      <c r="U27" s="4">
        <v>56482.856</v>
      </c>
      <c r="V27" s="4">
        <v>64415.552000000003</v>
      </c>
      <c r="W27" s="4">
        <v>76595.795000000013</v>
      </c>
      <c r="X27" s="4">
        <v>86236.38900000001</v>
      </c>
      <c r="Y27" s="4">
        <v>96439.362999999998</v>
      </c>
      <c r="Z27" s="4">
        <v>109443.61</v>
      </c>
      <c r="AA27" s="4">
        <v>121014.38599999998</v>
      </c>
      <c r="AB27" s="4">
        <v>133814.39199999999</v>
      </c>
      <c r="AC27" s="4">
        <v>147536</v>
      </c>
      <c r="AD27" s="4">
        <v>161507</v>
      </c>
      <c r="AE27" s="4">
        <v>177140.15</v>
      </c>
      <c r="AF27" s="4">
        <v>188968.35</v>
      </c>
      <c r="AG27" s="4">
        <v>203902.15</v>
      </c>
      <c r="AH27" s="4">
        <v>216579</v>
      </c>
    </row>
    <row r="28" spans="1:34" x14ac:dyDescent="0.25">
      <c r="A28" t="s">
        <v>8</v>
      </c>
      <c r="B28" t="s">
        <v>1</v>
      </c>
      <c r="I28">
        <f t="shared" ref="I28" si="29">I27/1000</f>
        <v>1</v>
      </c>
      <c r="J28">
        <f t="shared" ref="J28" si="30">J27/1000</f>
        <v>2</v>
      </c>
      <c r="K28">
        <f t="shared" ref="K28" si="31">K27/1000</f>
        <v>4.8099999999999996</v>
      </c>
      <c r="L28">
        <f t="shared" ref="L28" si="32">L27/1000</f>
        <v>6.3831000000000007</v>
      </c>
      <c r="M28">
        <f t="shared" ref="M28" si="33">M27/1000</f>
        <v>9.2797999999999998</v>
      </c>
      <c r="N28">
        <f t="shared" ref="N28" si="34">N27/1000</f>
        <v>12.749885000000001</v>
      </c>
      <c r="O28">
        <f t="shared" ref="O28" si="35">O27/1000</f>
        <v>17.411902999999999</v>
      </c>
      <c r="P28">
        <f t="shared" ref="P28" si="36">P27/1000</f>
        <v>23.307081000000004</v>
      </c>
      <c r="Q28">
        <f t="shared" ref="Q28" si="37">Q27/1000</f>
        <v>28.169936</v>
      </c>
      <c r="R28">
        <f t="shared" ref="R28" si="38">R27/1000</f>
        <v>34.337372000000002</v>
      </c>
      <c r="S28">
        <f t="shared" ref="S28" si="39">S27/1000</f>
        <v>40.701314999999994</v>
      </c>
      <c r="T28">
        <f t="shared" ref="T28" si="40">T27/1000</f>
        <v>47.973924999999994</v>
      </c>
      <c r="U28">
        <f t="shared" ref="U28" si="41">U27/1000</f>
        <v>56.482855999999998</v>
      </c>
      <c r="V28">
        <f t="shared" ref="V28" si="42">V27/1000</f>
        <v>64.415552000000005</v>
      </c>
      <c r="W28">
        <f t="shared" ref="W28" si="43">W27/1000</f>
        <v>76.59579500000001</v>
      </c>
      <c r="X28">
        <f t="shared" ref="X28" si="44">X27/1000</f>
        <v>86.236389000000017</v>
      </c>
      <c r="Y28">
        <f t="shared" ref="Y28" si="45">Y27/1000</f>
        <v>96.439363</v>
      </c>
      <c r="Z28">
        <f t="shared" ref="Z28" si="46">Z27/1000</f>
        <v>109.44361000000001</v>
      </c>
      <c r="AA28">
        <f t="shared" ref="AA28" si="47">AA27/1000</f>
        <v>121.01438599999999</v>
      </c>
      <c r="AB28">
        <f t="shared" ref="AB28" si="48">AB27/1000</f>
        <v>133.814392</v>
      </c>
      <c r="AC28">
        <f t="shared" ref="AC28" si="49">AC27/1000</f>
        <v>147.536</v>
      </c>
      <c r="AD28">
        <f t="shared" ref="AD28" si="50">AD27/1000</f>
        <v>161.50700000000001</v>
      </c>
      <c r="AE28">
        <f t="shared" ref="AE28" si="51">AE27/1000</f>
        <v>177.14015000000001</v>
      </c>
      <c r="AF28">
        <f t="shared" ref="AF28" si="52">AF27/1000</f>
        <v>188.96835000000002</v>
      </c>
      <c r="AG28">
        <f t="shared" ref="AG28" si="53">AG27/1000</f>
        <v>203.90215000000001</v>
      </c>
      <c r="AH28">
        <f t="shared" ref="AH28" si="54">AH27/1000</f>
        <v>216.57900000000001</v>
      </c>
    </row>
    <row r="29" spans="1:34" x14ac:dyDescent="0.25">
      <c r="A29" s="2" t="s">
        <v>16</v>
      </c>
      <c r="B29" s="2" t="s">
        <v>17</v>
      </c>
      <c r="C29" s="2" t="s">
        <v>18</v>
      </c>
      <c r="G29" t="s">
        <v>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</row>
    <row r="30" spans="1:34" x14ac:dyDescent="0.25">
      <c r="A30" s="3">
        <v>0.23129881489332479</v>
      </c>
      <c r="B30" s="3">
        <v>16.523230104785547</v>
      </c>
      <c r="C30" s="3">
        <v>208.14531311254308</v>
      </c>
      <c r="G30" t="s">
        <v>5</v>
      </c>
      <c r="J30">
        <f>$A30*$C30+($B30-$A30)*I28-($B30/$C30)*(I28^2)</f>
        <v>64.356312390863224</v>
      </c>
      <c r="K30">
        <f>$A30*$C30+($B30-$A30)*J32-($B30/$C30)*(J32^2)</f>
        <v>152.02107712266914</v>
      </c>
      <c r="L30">
        <f t="shared" ref="L30" si="55">$A30*$C30+($B30-$A30)*K32-($B30/$C30)*(K32^2)</f>
        <v>173.2881393790401</v>
      </c>
      <c r="M30">
        <f t="shared" ref="M30" si="56">$A30*$C30+($B30-$A30)*L32-($B30/$C30)*(L32^2)</f>
        <v>199.23730858219801</v>
      </c>
      <c r="N30">
        <f t="shared" ref="N30" si="57">$A30*$C30+($B30-$A30)*M32-($B30/$C30)*(M32^2)</f>
        <v>230.63905516139278</v>
      </c>
      <c r="O30">
        <f t="shared" ref="O30" si="58">$A30*$C30+($B30-$A30)*N32-($B30/$C30)*(N32^2)</f>
        <v>268.2487128554763</v>
      </c>
      <c r="P30">
        <f t="shared" ref="P30" si="59">$A30*$C30+($B30-$A30)*O32-($B30/$C30)*(O32^2)</f>
        <v>312.71610163708601</v>
      </c>
      <c r="Q30">
        <f t="shared" ref="Q30" si="60">$A30*$C30+($B30-$A30)*P32-($B30/$C30)*(P32^2)</f>
        <v>364.45162211746259</v>
      </c>
      <c r="R30">
        <f t="shared" ref="R30" si="61">$A30*$C30+($B30-$A30)*Q32-($B30/$C30)*(Q32^2)</f>
        <v>423.44524726584564</v>
      </c>
      <c r="S30">
        <f t="shared" ref="S30" si="62">$A30*$C30+($B30-$A30)*R32-($B30/$C30)*(R32^2)</f>
        <v>489.04623480006489</v>
      </c>
      <c r="T30">
        <f t="shared" ref="T30" si="63">$A30*$C30+($B30-$A30)*S32-($B30/$C30)*(S32^2)</f>
        <v>559.73105360269835</v>
      </c>
      <c r="U30">
        <f t="shared" ref="U30" si="64">$A30*$C30+($B30-$A30)*T32-($B30/$C30)*(T32^2)</f>
        <v>632.91380018335735</v>
      </c>
      <c r="V30">
        <f t="shared" ref="V30" si="65">$A30*$C30+($B30-$A30)*U32-($B30/$C30)*(U32^2)</f>
        <v>704.88000087833836</v>
      </c>
      <c r="W30">
        <f t="shared" ref="W30" si="66">$A30*$C30+($B30-$A30)*V32-($B30/$C30)*(V32^2)</f>
        <v>770.93575173877207</v>
      </c>
      <c r="X30">
        <f t="shared" ref="X30" si="67">$A30*$C30+($B30-$A30)*W32-($B30/$C30)*(W32^2)</f>
        <v>825.83929085938007</v>
      </c>
      <c r="Y30">
        <f t="shared" ref="Y30" si="68">$A30*$C30+($B30-$A30)*X32-($B30/$C30)*(X32^2)</f>
        <v>864.50801127781097</v>
      </c>
      <c r="Z30">
        <f t="shared" ref="Z30" si="69">$A30*$C30+($B30-$A30)*Y32-($B30/$C30)*(Y32^2)</f>
        <v>882.88227887440598</v>
      </c>
      <c r="AA30">
        <f t="shared" ref="AA30" si="70">$A30*$C30+($B30-$A30)*Z32-($B30/$C30)*(Z32^2)</f>
        <v>878.72463812513138</v>
      </c>
      <c r="AB30">
        <f t="shared" ref="AB30" si="71">$A30*$C30+($B30-$A30)*AA32-($B30/$C30)*(AA32^2)</f>
        <v>852.10343522846574</v>
      </c>
      <c r="AC30">
        <f t="shared" ref="AC30" si="72">$A30*$C30+($B30-$A30)*AB32-($B30/$C30)*(AB32^2)</f>
        <v>805.39199367495189</v>
      </c>
      <c r="AD30">
        <f t="shared" ref="AD30" si="73">$A30*$C30+($B30-$A30)*AC32-($B30/$C30)*(AC32^2)</f>
        <v>742.7817928058023</v>
      </c>
      <c r="AE30">
        <f t="shared" ref="AE30" si="74">$A30*$C30+($B30-$A30)*AD32-($B30/$C30)*(AD32^2)</f>
        <v>669.47668638006849</v>
      </c>
      <c r="AF30">
        <f t="shared" ref="AF30" si="75">$A30*$C30+($B30-$A30)*AE32-($B30/$C30)*(AE32^2)</f>
        <v>590.82004399728976</v>
      </c>
      <c r="AG30">
        <f t="shared" ref="AG30" si="76">$A30*$C30+($B30-$A30)*AF32-($B30/$C30)*(AF32^2)</f>
        <v>511.57919049803513</v>
      </c>
      <c r="AH30">
        <f t="shared" ref="AH30" si="77">$A30*$C30+($B30-$A30)*AG32-($B30/$C30)*(AG32^2)</f>
        <v>435.50878380089898</v>
      </c>
    </row>
    <row r="31" spans="1:34" x14ac:dyDescent="0.25">
      <c r="E31" t="s">
        <v>4</v>
      </c>
      <c r="F31">
        <f>SUM(J31:AC31)</f>
        <v>91.158537428300988</v>
      </c>
      <c r="I31">
        <v>0</v>
      </c>
      <c r="J31">
        <f>(J32-J28)^2</f>
        <v>21.044590322440218</v>
      </c>
      <c r="K31">
        <f t="shared" ref="K31" si="78">(K32-K28)^2</f>
        <v>10.129202034664466</v>
      </c>
      <c r="L31">
        <f t="shared" ref="L31" si="79">(L32-L28)^2</f>
        <v>11.241941011175529</v>
      </c>
      <c r="M31">
        <f t="shared" ref="M31" si="80">(M32-M28)^2</f>
        <v>6.8156051692847974</v>
      </c>
      <c r="N31">
        <f t="shared" ref="N31" si="81">(N32-N28)^2</f>
        <v>3.2052250337440436</v>
      </c>
      <c r="O31">
        <f t="shared" ref="O31" si="82">(O32-O28)^2</f>
        <v>0.13533510830088494</v>
      </c>
      <c r="P31">
        <f t="shared" ref="P31" si="83">(P32-P28)^2</f>
        <v>2.5444000705159886</v>
      </c>
      <c r="Q31">
        <f t="shared" ref="Q31" si="84">(Q32-Q28)^2</f>
        <v>2.9819650401905347</v>
      </c>
      <c r="R31">
        <f t="shared" ref="R31" si="85">(R32-R28)^2</f>
        <v>5.1148518460975083</v>
      </c>
      <c r="S31">
        <f t="shared" ref="S31" si="86">(S32-S28)^2</f>
        <v>4.0128010192862984</v>
      </c>
      <c r="T31">
        <f t="shared" ref="T31" si="87">(T32-T28)^2</f>
        <v>2.57221901121645</v>
      </c>
      <c r="U31">
        <f t="shared" ref="U31" si="88">(U32-U28)^2</f>
        <v>1.8907736342841084</v>
      </c>
      <c r="V31">
        <f t="shared" ref="V31" si="89">(V32-V28)^2</f>
        <v>0.20470245548239055</v>
      </c>
      <c r="W31">
        <f t="shared" ref="W31" si="90">(W32-W28)^2</f>
        <v>1.121380843721473</v>
      </c>
      <c r="X31">
        <f t="shared" ref="X31" si="91">(X32-X28)^2</f>
        <v>0.47621075789530787</v>
      </c>
      <c r="Y31">
        <f t="shared" ref="Y31" si="92">(Y32-Y28)^2</f>
        <v>5.4915330568488869</v>
      </c>
      <c r="Z31">
        <f t="shared" ref="Z31" si="93">(Z32-Z28)^2</f>
        <v>1.8539890872384546</v>
      </c>
      <c r="AA31">
        <f t="shared" ref="AA31" si="94">(AA32-AA28)^2</f>
        <v>2.7614552440062825</v>
      </c>
      <c r="AB31">
        <f t="shared" ref="AB31" si="95">(AB32-AB28)^2</f>
        <v>7.7921885555762682E-2</v>
      </c>
      <c r="AC31">
        <f t="shared" ref="AC31" si="96">(AC32-AC28)^2</f>
        <v>7.4824347963516038</v>
      </c>
      <c r="AD31">
        <f t="shared" ref="AD31" si="97">(AD32-AD28)^2</f>
        <v>47.622427783180932</v>
      </c>
      <c r="AE31">
        <f t="shared" ref="AE31" si="98">(AE32-AE28)^2</f>
        <v>188.99059769128107</v>
      </c>
      <c r="AF31">
        <f t="shared" ref="AF31" si="99">(AF32-AF28)^2</f>
        <v>318.76643719467575</v>
      </c>
      <c r="AG31">
        <f t="shared" ref="AG31" si="100">(AG32-AG28)^2</f>
        <v>682.13767601067798</v>
      </c>
      <c r="AH31">
        <f t="shared" ref="AH31" si="101">(AH32-AH28)^2</f>
        <v>1096.7858178509086</v>
      </c>
    </row>
    <row r="32" spans="1:34" x14ac:dyDescent="0.25">
      <c r="G32" t="s">
        <v>6</v>
      </c>
      <c r="J32">
        <f>$I28+$C30*(1/(1+EXP(-$A30*(J29-$B30))))</f>
        <v>6.5874383181074183</v>
      </c>
      <c r="K32">
        <f t="shared" ref="K32:AH32" si="102">$I28+$C30*(1/(1+EXP(-$A30*(K29-$B30))))</f>
        <v>7.9926407328921787</v>
      </c>
      <c r="L32">
        <f t="shared" si="102"/>
        <v>9.7360003878993382</v>
      </c>
      <c r="M32">
        <f t="shared" si="102"/>
        <v>11.890471402012286</v>
      </c>
      <c r="N32">
        <f t="shared" si="102"/>
        <v>14.540199227655036</v>
      </c>
      <c r="O32">
        <f t="shared" si="102"/>
        <v>17.779782203409059</v>
      </c>
      <c r="P32">
        <f t="shared" si="102"/>
        <v>21.711963427369074</v>
      </c>
      <c r="Q32">
        <f t="shared" si="102"/>
        <v>26.443099285023585</v>
      </c>
      <c r="R32">
        <f t="shared" si="102"/>
        <v>32.07576817835097</v>
      </c>
      <c r="S32">
        <f t="shared" si="102"/>
        <v>38.698117301497348</v>
      </c>
      <c r="T32">
        <f t="shared" si="102"/>
        <v>46.370111104556869</v>
      </c>
      <c r="U32">
        <f t="shared" si="102"/>
        <v>55.107801952231654</v>
      </c>
      <c r="V32">
        <f t="shared" si="102"/>
        <v>64.867992554639386</v>
      </c>
      <c r="W32">
        <f t="shared" si="102"/>
        <v>75.536842289194908</v>
      </c>
      <c r="X32">
        <f t="shared" si="102"/>
        <v>86.926469254677187</v>
      </c>
      <c r="Y32">
        <f t="shared" si="102"/>
        <v>98.782765026296147</v>
      </c>
      <c r="Z32">
        <f t="shared" si="102"/>
        <v>110.80522267886226</v>
      </c>
      <c r="AA32">
        <f t="shared" si="102"/>
        <v>122.67614869184449</v>
      </c>
      <c r="AB32">
        <f t="shared" si="102"/>
        <v>134.09353691855623</v>
      </c>
      <c r="AC32">
        <f t="shared" si="102"/>
        <v>144.80059604512394</v>
      </c>
      <c r="AD32">
        <f t="shared" si="102"/>
        <v>154.60609949476296</v>
      </c>
      <c r="AE32">
        <f t="shared" si="102"/>
        <v>163.3927648780475</v>
      </c>
      <c r="AF32">
        <f t="shared" si="102"/>
        <v>171.11431860105048</v>
      </c>
      <c r="AG32">
        <f t="shared" si="102"/>
        <v>177.784384475157</v>
      </c>
      <c r="AH32">
        <f t="shared" si="102"/>
        <v>183.46124316396251</v>
      </c>
    </row>
    <row r="50" spans="1:34" x14ac:dyDescent="0.25">
      <c r="A50" s="1" t="s">
        <v>10</v>
      </c>
      <c r="B50" t="s">
        <v>2</v>
      </c>
      <c r="I50">
        <v>500</v>
      </c>
      <c r="J50">
        <v>1000</v>
      </c>
      <c r="K50" s="4">
        <v>1639</v>
      </c>
      <c r="L50" s="4">
        <v>2226</v>
      </c>
      <c r="M50" s="4">
        <v>2573</v>
      </c>
      <c r="N50" s="4">
        <v>2533</v>
      </c>
      <c r="O50" s="4">
        <v>4095</v>
      </c>
      <c r="P50" s="4">
        <v>4705</v>
      </c>
      <c r="Q50" s="4">
        <v>6364</v>
      </c>
      <c r="R50" s="4">
        <v>6918</v>
      </c>
      <c r="S50" s="4">
        <v>9401</v>
      </c>
      <c r="T50" s="4">
        <v>12853</v>
      </c>
      <c r="U50" s="4">
        <v>18456</v>
      </c>
      <c r="V50" s="4">
        <v>27088</v>
      </c>
      <c r="W50" s="4">
        <v>38003</v>
      </c>
      <c r="X50" s="4">
        <v>43621</v>
      </c>
      <c r="Y50" s="4">
        <v>51542</v>
      </c>
      <c r="Z50" s="4">
        <v>67091</v>
      </c>
      <c r="AA50" s="4">
        <v>69896</v>
      </c>
      <c r="AB50" s="4">
        <v>76495</v>
      </c>
      <c r="AC50" s="4">
        <v>87058.02</v>
      </c>
      <c r="AD50" s="4">
        <v>97310</v>
      </c>
      <c r="AE50" s="4">
        <v>104198.98</v>
      </c>
      <c r="AF50" s="4">
        <v>112108.77499999999</v>
      </c>
      <c r="AG50" s="4">
        <v>123574.875</v>
      </c>
      <c r="AH50" s="4">
        <v>139449</v>
      </c>
    </row>
    <row r="51" spans="1:34" x14ac:dyDescent="0.25">
      <c r="A51" t="s">
        <v>8</v>
      </c>
      <c r="B51" t="s">
        <v>1</v>
      </c>
      <c r="I51">
        <f t="shared" ref="I51" si="103">I50/1000</f>
        <v>0.5</v>
      </c>
      <c r="J51">
        <f t="shared" ref="J51" si="104">J50/1000</f>
        <v>1</v>
      </c>
      <c r="K51">
        <f t="shared" ref="K51" si="105">K50/1000</f>
        <v>1.639</v>
      </c>
      <c r="L51">
        <f t="shared" ref="L51" si="106">L50/1000</f>
        <v>2.226</v>
      </c>
      <c r="M51">
        <f t="shared" ref="M51" si="107">M50/1000</f>
        <v>2.573</v>
      </c>
      <c r="N51">
        <f t="shared" ref="N51" si="108">N50/1000</f>
        <v>2.5329999999999999</v>
      </c>
      <c r="O51">
        <f t="shared" ref="O51" si="109">O50/1000</f>
        <v>4.0949999999999998</v>
      </c>
      <c r="P51">
        <f t="shared" ref="P51" si="110">P50/1000</f>
        <v>4.7050000000000001</v>
      </c>
      <c r="Q51">
        <f t="shared" ref="Q51" si="111">Q50/1000</f>
        <v>6.3639999999999999</v>
      </c>
      <c r="R51">
        <f t="shared" ref="R51" si="112">R50/1000</f>
        <v>6.9180000000000001</v>
      </c>
      <c r="S51">
        <f t="shared" ref="S51" si="113">S50/1000</f>
        <v>9.4009999999999998</v>
      </c>
      <c r="T51">
        <f t="shared" ref="T51" si="114">T50/1000</f>
        <v>12.853</v>
      </c>
      <c r="U51">
        <f t="shared" ref="U51" si="115">U50/1000</f>
        <v>18.456</v>
      </c>
      <c r="V51">
        <f t="shared" ref="V51" si="116">V50/1000</f>
        <v>27.088000000000001</v>
      </c>
      <c r="W51">
        <f t="shared" ref="W51" si="117">W50/1000</f>
        <v>38.003</v>
      </c>
      <c r="X51">
        <f t="shared" ref="X51" si="118">X50/1000</f>
        <v>43.621000000000002</v>
      </c>
      <c r="Y51">
        <f t="shared" ref="Y51" si="119">Y50/1000</f>
        <v>51.542000000000002</v>
      </c>
      <c r="Z51">
        <f t="shared" ref="Z51" si="120">Z50/1000</f>
        <v>67.090999999999994</v>
      </c>
      <c r="AA51">
        <f t="shared" ref="AA51" si="121">AA50/1000</f>
        <v>69.896000000000001</v>
      </c>
      <c r="AB51">
        <f t="shared" ref="AB51" si="122">AB50/1000</f>
        <v>76.495000000000005</v>
      </c>
      <c r="AC51">
        <f t="shared" ref="AC51" si="123">AC50/1000</f>
        <v>87.058019999999999</v>
      </c>
      <c r="AD51">
        <f t="shared" ref="AD51" si="124">AD50/1000</f>
        <v>97.31</v>
      </c>
      <c r="AE51">
        <f t="shared" ref="AE51" si="125">AE50/1000</f>
        <v>104.19897999999999</v>
      </c>
      <c r="AF51">
        <f t="shared" ref="AF51" si="126">AF50/1000</f>
        <v>112.10877499999999</v>
      </c>
      <c r="AG51">
        <f t="shared" ref="AG51" si="127">AG50/1000</f>
        <v>123.57487500000001</v>
      </c>
      <c r="AH51">
        <f t="shared" ref="AH51" si="128">AH50/1000</f>
        <v>139.44900000000001</v>
      </c>
    </row>
    <row r="52" spans="1:34" ht="18.75" customHeight="1" x14ac:dyDescent="0.25">
      <c r="A52" s="2" t="s">
        <v>16</v>
      </c>
      <c r="B52" s="2" t="s">
        <v>17</v>
      </c>
      <c r="C52" s="2" t="s">
        <v>18</v>
      </c>
      <c r="G52" t="s">
        <v>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</row>
    <row r="53" spans="1:34" x14ac:dyDescent="0.25">
      <c r="A53" s="3">
        <v>0.38741075925717461</v>
      </c>
      <c r="B53" s="3">
        <v>15.679216313266259</v>
      </c>
      <c r="C53" s="3">
        <v>100.31524287374475</v>
      </c>
      <c r="G53" t="s">
        <v>5</v>
      </c>
      <c r="J53">
        <f>$A53*$C53+($B53-$A53)*I51-($B53/$C53)*(I51^2)</f>
        <v>46.470032323718506</v>
      </c>
      <c r="K53">
        <f>$A53*$C53+($B53-$A53)*J55-($B53/$C53)*(J55^2)</f>
        <v>51.58199856304509</v>
      </c>
      <c r="L53">
        <f t="shared" ref="L53" si="129">$A53*$C53+($B53-$A53)*K55-($B53/$C53)*(K55^2)</f>
        <v>53.976330857784895</v>
      </c>
      <c r="M53">
        <f t="shared" ref="M53" si="130">$A53*$C53+($B53-$A53)*L55-($B53/$C53)*(L55^2)</f>
        <v>57.475268695079265</v>
      </c>
      <c r="N53">
        <f t="shared" ref="N53" si="131">$A53*$C53+($B53-$A53)*M55-($B53/$C53)*(M55^2)</f>
        <v>62.569033935703992</v>
      </c>
      <c r="O53">
        <f t="shared" ref="O53" si="132">$A53*$C53+($B53-$A53)*N55-($B53/$C53)*(N55^2)</f>
        <v>69.943309780312092</v>
      </c>
      <c r="P53">
        <f t="shared" ref="P53" si="133">$A53*$C53+($B53-$A53)*O55-($B53/$C53)*(O55^2)</f>
        <v>80.532105768598612</v>
      </c>
      <c r="Q53">
        <f t="shared" ref="Q53" si="134">$A53*$C53+($B53-$A53)*P55-($B53/$C53)*(P55^2)</f>
        <v>95.555592622906971</v>
      </c>
      <c r="R53">
        <f t="shared" ref="R53" si="135">$A53*$C53+($B53-$A53)*Q55-($B53/$C53)*(Q55^2)</f>
        <v>116.50125694984476</v>
      </c>
      <c r="S53">
        <f t="shared" ref="S53" si="136">$A53*$C53+($B53-$A53)*R55-($B53/$C53)*(R55^2)</f>
        <v>144.96857979479142</v>
      </c>
      <c r="T53">
        <f t="shared" ref="T53" si="137">$A53*$C53+($B53-$A53)*S55-($B53/$C53)*(S55^2)</f>
        <v>182.25264209032238</v>
      </c>
      <c r="U53">
        <f t="shared" ref="U53" si="138">$A53*$C53+($B53-$A53)*T55-($B53/$C53)*(T55^2)</f>
        <v>228.53302727917176</v>
      </c>
      <c r="V53">
        <f t="shared" ref="V53" si="139">$A53*$C53+($B53-$A53)*U55-($B53/$C53)*(U55^2)</f>
        <v>281.66597156047544</v>
      </c>
      <c r="W53">
        <f t="shared" ref="W53" si="140">$A53*$C53+($B53-$A53)*V55-($B53/$C53)*(V55^2)</f>
        <v>335.98606725263573</v>
      </c>
      <c r="X53">
        <f t="shared" ref="X53" si="141">$A53*$C53+($B53-$A53)*W55-($B53/$C53)*(W55^2)</f>
        <v>382.14982348745161</v>
      </c>
      <c r="Y53">
        <f t="shared" ref="Y53" si="142">$A53*$C53+($B53-$A53)*X55-($B53/$C53)*(X55^2)</f>
        <v>409.25354919532833</v>
      </c>
      <c r="Z53">
        <f t="shared" ref="Z53" si="143">$A53*$C53+($B53-$A53)*Y55-($B53/$C53)*(Y55^2)</f>
        <v>409.20819591003891</v>
      </c>
      <c r="AA53">
        <f t="shared" ref="AA53" si="144">$A53*$C53+($B53-$A53)*Z55-($B53/$C53)*(Z55^2)</f>
        <v>380.93078620529377</v>
      </c>
      <c r="AB53">
        <f t="shared" ref="AB53" si="145">$A53*$C53+($B53-$A53)*AA55-($B53/$C53)*(AA55^2)</f>
        <v>331.05053762588466</v>
      </c>
      <c r="AC53">
        <f t="shared" ref="AC53" si="146">$A53*$C53+($B53-$A53)*AB55-($B53/$C53)*(AB55^2)</f>
        <v>270.48503060399946</v>
      </c>
      <c r="AD53">
        <f t="shared" ref="AD53" si="147">$A53*$C53+($B53-$A53)*AC55-($B53/$C53)*(AC55^2)</f>
        <v>209.68266832335621</v>
      </c>
      <c r="AE53">
        <f t="shared" ref="AE53" si="148">$A53*$C53+($B53-$A53)*AD55-($B53/$C53)*(AD55^2)</f>
        <v>155.62957247241093</v>
      </c>
      <c r="AF53">
        <f t="shared" ref="AF53" si="149">$A53*$C53+($B53-$A53)*AE55-($B53/$C53)*(AE55^2)</f>
        <v>111.40793321409433</v>
      </c>
      <c r="AG53">
        <f t="shared" ref="AG53" si="150">$A53*$C53+($B53-$A53)*AF55-($B53/$C53)*(AF55^2)</f>
        <v>77.260979381870584</v>
      </c>
      <c r="AH53">
        <f t="shared" ref="AH53" si="151">$A53*$C53+($B53-$A53)*AG55-($B53/$C53)*(AG55^2)</f>
        <v>51.932954179002763</v>
      </c>
    </row>
    <row r="54" spans="1:34" x14ac:dyDescent="0.25">
      <c r="E54" t="s">
        <v>4</v>
      </c>
      <c r="F54">
        <f>SUM(J54:AC54)</f>
        <v>57.485410056121246</v>
      </c>
      <c r="I54">
        <v>0</v>
      </c>
      <c r="J54">
        <f>(J55-J51)^2</f>
        <v>2.5942605617130514E-2</v>
      </c>
      <c r="K54">
        <f t="shared" ref="K54" si="152">(K55-K51)^2</f>
        <v>0.41023259645373861</v>
      </c>
      <c r="L54">
        <f t="shared" ref="L54" si="153">(L55-L51)^2</f>
        <v>0.98673014723254027</v>
      </c>
      <c r="M54">
        <f t="shared" ref="M54" si="154">(M55-M51)^2</f>
        <v>0.99479645404869421</v>
      </c>
      <c r="N54">
        <f t="shared" ref="N54" si="155">(N55-N51)^2</f>
        <v>0.20835414012205419</v>
      </c>
      <c r="O54">
        <f t="shared" ref="O54" si="156">(O55-O51)^2</f>
        <v>1.6631775351362468</v>
      </c>
      <c r="P54">
        <f t="shared" ref="P54" si="157">(P55-P51)^2</f>
        <v>0.71464690138515263</v>
      </c>
      <c r="Q54">
        <f t="shared" ref="Q54" si="158">(Q55-Q51)^2</f>
        <v>0.98391499646025116</v>
      </c>
      <c r="R54">
        <f t="shared" ref="R54" si="159">(R55-R51)^2</f>
        <v>0.35774819648898087</v>
      </c>
      <c r="S54">
        <f t="shared" ref="S54" si="160">(S55-S51)^2</f>
        <v>1.2183469694716824</v>
      </c>
      <c r="T54">
        <f t="shared" ref="T54" si="161">(T55-T51)^2</f>
        <v>2.963534216636968</v>
      </c>
      <c r="U54">
        <f t="shared" ref="U54" si="162">(U55-U51)^2</f>
        <v>2.2118947618282006</v>
      </c>
      <c r="V54">
        <f t="shared" ref="V54" si="163">(V55-V51)^2</f>
        <v>0.12328239784838163</v>
      </c>
      <c r="W54">
        <f t="shared" ref="W54" si="164">(W55-W51)^2</f>
        <v>9.6613643164020395</v>
      </c>
      <c r="X54">
        <f t="shared" ref="X54" si="165">(X55-X51)^2</f>
        <v>0.22591600499887909</v>
      </c>
      <c r="Y54">
        <f t="shared" ref="Y54" si="166">(Y55-Y51)^2</f>
        <v>4.9652624614267866</v>
      </c>
      <c r="Z54">
        <f t="shared" ref="Z54" si="167">(Z55-Z51)^2</f>
        <v>15.005948272438477</v>
      </c>
      <c r="AA54">
        <f t="shared" ref="AA54" si="168">(AA55-AA51)^2</f>
        <v>3.6269086265747412</v>
      </c>
      <c r="AB54">
        <f t="shared" ref="AB54" si="169">(AB55-AB51)^2</f>
        <v>6.799334956117943</v>
      </c>
      <c r="AC54">
        <f t="shared" ref="AC54" si="170">(AC55-AC51)^2</f>
        <v>4.3380734994323573</v>
      </c>
      <c r="AD54">
        <f t="shared" ref="AD54" si="171">(AD55-AD51)^2</f>
        <v>61.177708221445315</v>
      </c>
      <c r="AE54">
        <f t="shared" ref="AE54" si="172">(AE55-AE51)^2</f>
        <v>129.09244094636003</v>
      </c>
      <c r="AF54">
        <f t="shared" ref="AF54" si="173">(AF55-AF51)^2</f>
        <v>283.96167612646815</v>
      </c>
      <c r="AG54">
        <f t="shared" ref="AG54" si="174">(AG55-AG51)^2</f>
        <v>707.59012840294156</v>
      </c>
      <c r="AH54">
        <f t="shared" ref="AH54" si="175">(AH55-AH51)^2</f>
        <v>1703.5012418893953</v>
      </c>
    </row>
    <row r="55" spans="1:34" x14ac:dyDescent="0.25">
      <c r="G55" t="s">
        <v>6</v>
      </c>
      <c r="J55">
        <f>$I51+$C53*(1/(1+EXP(-$A53*(J52-$B53))))</f>
        <v>0.83893291578621498</v>
      </c>
      <c r="K55">
        <f t="shared" ref="K55:AH55" si="176">$I51+$C53*(1/(1+EXP(-$A53*(K52-$B53))))</f>
        <v>0.99850597469317592</v>
      </c>
      <c r="L55">
        <f t="shared" si="176"/>
        <v>1.2326570847725644</v>
      </c>
      <c r="M55">
        <f t="shared" si="176"/>
        <v>1.5756051664216952</v>
      </c>
      <c r="N55">
        <f t="shared" si="176"/>
        <v>2.0765417432863611</v>
      </c>
      <c r="O55">
        <f t="shared" si="176"/>
        <v>2.8053575940842177</v>
      </c>
      <c r="P55">
        <f t="shared" si="176"/>
        <v>3.8596320911075743</v>
      </c>
      <c r="Q55">
        <f t="shared" si="176"/>
        <v>5.3720751054337574</v>
      </c>
      <c r="R55">
        <f t="shared" si="176"/>
        <v>7.5161205534747833</v>
      </c>
      <c r="S55">
        <f t="shared" si="176"/>
        <v>10.504787556313117</v>
      </c>
      <c r="T55">
        <f t="shared" si="176"/>
        <v>14.574491857848002</v>
      </c>
      <c r="U55">
        <f t="shared" si="176"/>
        <v>19.943244015563081</v>
      </c>
      <c r="V55">
        <f t="shared" si="176"/>
        <v>26.736884067794723</v>
      </c>
      <c r="W55">
        <f t="shared" si="176"/>
        <v>34.894726473361452</v>
      </c>
      <c r="X55">
        <f t="shared" si="176"/>
        <v>44.096306222343955</v>
      </c>
      <c r="Y55">
        <f t="shared" si="176"/>
        <v>53.770286889389872</v>
      </c>
      <c r="Z55">
        <f t="shared" si="176"/>
        <v>63.217248811237546</v>
      </c>
      <c r="AA55">
        <f t="shared" si="176"/>
        <v>71.800444440401122</v>
      </c>
      <c r="AB55">
        <f t="shared" si="176"/>
        <v>79.102553442619723</v>
      </c>
      <c r="AC55">
        <f t="shared" si="176"/>
        <v>84.975215760655274</v>
      </c>
      <c r="AD55">
        <f t="shared" si="176"/>
        <v>89.48838199466087</v>
      </c>
      <c r="AE55">
        <f t="shared" si="176"/>
        <v>92.837094551432926</v>
      </c>
      <c r="AF55">
        <f t="shared" si="176"/>
        <v>95.257612543763685</v>
      </c>
      <c r="AG55">
        <f t="shared" si="176"/>
        <v>96.974308682664926</v>
      </c>
      <c r="AH55">
        <f t="shared" si="176"/>
        <v>98.175506788383004</v>
      </c>
    </row>
    <row r="73" spans="1:34" x14ac:dyDescent="0.25">
      <c r="A73" s="1" t="s">
        <v>11</v>
      </c>
      <c r="B73" t="s">
        <v>2</v>
      </c>
      <c r="I73">
        <v>10</v>
      </c>
      <c r="J73">
        <v>20</v>
      </c>
      <c r="K73" s="4">
        <v>42</v>
      </c>
      <c r="L73" s="5">
        <v>66</v>
      </c>
      <c r="M73" s="5">
        <v>78</v>
      </c>
      <c r="N73" s="5">
        <v>90.4</v>
      </c>
      <c r="O73" s="5">
        <v>133.89999999999998</v>
      </c>
      <c r="P73" s="5">
        <v>136.19999999999999</v>
      </c>
      <c r="Q73" s="5">
        <v>152.5</v>
      </c>
      <c r="R73" s="5">
        <v>196.39999999999998</v>
      </c>
      <c r="S73" s="5">
        <v>193.1</v>
      </c>
      <c r="T73" s="5">
        <v>411</v>
      </c>
      <c r="U73" s="5">
        <v>445.2</v>
      </c>
      <c r="V73" s="5">
        <v>613.20000000000005</v>
      </c>
      <c r="W73" s="5">
        <v>1106.9000000000001</v>
      </c>
      <c r="X73" s="5">
        <v>1488.9</v>
      </c>
      <c r="Y73" s="5">
        <v>2197.1999999999998</v>
      </c>
      <c r="Z73" s="5">
        <v>3071.3</v>
      </c>
      <c r="AA73" s="5">
        <v>3619.1000000000004</v>
      </c>
      <c r="AB73" s="5">
        <v>7481.4</v>
      </c>
      <c r="AC73" s="5">
        <f>9943+1302</f>
        <v>11245</v>
      </c>
      <c r="AD73" s="5">
        <f>12947+1544</f>
        <v>14491</v>
      </c>
      <c r="AE73" s="5">
        <f>15727+1600</f>
        <v>17327</v>
      </c>
      <c r="AF73" s="5">
        <f>1709+19140</f>
        <v>20849</v>
      </c>
      <c r="AG73" s="5">
        <f>20698+1948</f>
        <v>22646</v>
      </c>
      <c r="AH73" s="5">
        <f>1931+24493</f>
        <v>26424</v>
      </c>
    </row>
    <row r="74" spans="1:34" x14ac:dyDescent="0.25">
      <c r="A74" t="s">
        <v>8</v>
      </c>
      <c r="B74" t="s">
        <v>1</v>
      </c>
      <c r="I74">
        <f t="shared" ref="I74" si="177">I73/1000</f>
        <v>0.01</v>
      </c>
      <c r="J74">
        <f t="shared" ref="J74" si="178">J73/1000</f>
        <v>0.02</v>
      </c>
      <c r="K74">
        <f t="shared" ref="K74" si="179">K73/1000</f>
        <v>4.2000000000000003E-2</v>
      </c>
      <c r="L74">
        <f t="shared" ref="L74" si="180">L73/1000</f>
        <v>6.6000000000000003E-2</v>
      </c>
      <c r="M74">
        <f t="shared" ref="M74" si="181">M73/1000</f>
        <v>7.8E-2</v>
      </c>
      <c r="N74">
        <f t="shared" ref="N74" si="182">N73/1000</f>
        <v>9.0400000000000008E-2</v>
      </c>
      <c r="O74">
        <f t="shared" ref="O74" si="183">O73/1000</f>
        <v>0.13389999999999996</v>
      </c>
      <c r="P74">
        <f t="shared" ref="P74" si="184">P73/1000</f>
        <v>0.13619999999999999</v>
      </c>
      <c r="Q74">
        <f t="shared" ref="Q74" si="185">Q73/1000</f>
        <v>0.1525</v>
      </c>
      <c r="R74">
        <f t="shared" ref="R74" si="186">R73/1000</f>
        <v>0.19639999999999996</v>
      </c>
      <c r="S74">
        <f t="shared" ref="S74" si="187">S73/1000</f>
        <v>0.19309999999999999</v>
      </c>
      <c r="T74">
        <f t="shared" ref="T74" si="188">T73/1000</f>
        <v>0.41099999999999998</v>
      </c>
      <c r="U74">
        <f t="shared" ref="U74" si="189">U73/1000</f>
        <v>0.44519999999999998</v>
      </c>
      <c r="V74">
        <f t="shared" ref="V74" si="190">V73/1000</f>
        <v>0.61320000000000008</v>
      </c>
      <c r="W74">
        <f t="shared" ref="W74" si="191">W73/1000</f>
        <v>1.1069</v>
      </c>
      <c r="X74">
        <f t="shared" ref="X74" si="192">X73/1000</f>
        <v>1.4889000000000001</v>
      </c>
      <c r="Y74">
        <f t="shared" ref="Y74" si="193">Y73/1000</f>
        <v>2.1971999999999996</v>
      </c>
      <c r="Z74">
        <f t="shared" ref="Z74" si="194">Z73/1000</f>
        <v>3.0713000000000004</v>
      </c>
      <c r="AA74">
        <f t="shared" ref="AA74" si="195">AA73/1000</f>
        <v>3.6191000000000004</v>
      </c>
      <c r="AB74">
        <f t="shared" ref="AB74" si="196">AB73/1000</f>
        <v>7.4813999999999998</v>
      </c>
      <c r="AC74">
        <f t="shared" ref="AC74" si="197">AC73/1000</f>
        <v>11.244999999999999</v>
      </c>
      <c r="AD74">
        <f t="shared" ref="AD74" si="198">AD73/1000</f>
        <v>14.491</v>
      </c>
      <c r="AE74">
        <f t="shared" ref="AE74" si="199">AE73/1000</f>
        <v>17.327000000000002</v>
      </c>
      <c r="AF74">
        <f t="shared" ref="AF74" si="200">AF73/1000</f>
        <v>20.849</v>
      </c>
      <c r="AG74">
        <f t="shared" ref="AG74" si="201">AG73/1000</f>
        <v>22.646000000000001</v>
      </c>
      <c r="AH74">
        <f t="shared" ref="AH74" si="202">AH73/1000</f>
        <v>26.423999999999999</v>
      </c>
    </row>
    <row r="75" spans="1:34" ht="18.75" customHeight="1" x14ac:dyDescent="0.25">
      <c r="A75" s="2" t="s">
        <v>16</v>
      </c>
      <c r="B75" s="2" t="s">
        <v>17</v>
      </c>
      <c r="C75" s="2" t="s">
        <v>18</v>
      </c>
      <c r="G75" t="s">
        <v>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</row>
    <row r="76" spans="1:34" x14ac:dyDescent="0.25">
      <c r="A76" s="3">
        <v>0.440668398414783</v>
      </c>
      <c r="B76" s="3">
        <v>36.985632299937699</v>
      </c>
      <c r="C76" s="3">
        <v>19858.464808516685</v>
      </c>
      <c r="G76" t="s">
        <v>5</v>
      </c>
      <c r="J76">
        <f>$A76*$C76+($B76-$A76)*I74-($B76/$C76)*(I74^2)</f>
        <v>8751.363331598146</v>
      </c>
      <c r="K76">
        <f>$A76*$C76+($B76-$A76)*J78-($B76/$C76)*(J78^2)</f>
        <v>8751.4574875124672</v>
      </c>
      <c r="L76">
        <f t="shared" ref="L76" si="203">$A76*$C76+($B76-$A76)*K78-($B76/$C76)*(K78^2)</f>
        <v>8751.5096258950489</v>
      </c>
      <c r="M76">
        <f t="shared" ref="M76" si="204">$A76*$C76+($B76-$A76)*L78-($B76/$C76)*(L78^2)</f>
        <v>8751.5906356368505</v>
      </c>
      <c r="N76">
        <f t="shared" ref="N76" si="205">$A76*$C76+($B76-$A76)*M78-($B76/$C76)*(M78^2)</f>
        <v>8751.7165040777272</v>
      </c>
      <c r="O76">
        <f t="shared" ref="O76" si="206">$A76*$C76+($B76-$A76)*N78-($B76/$C76)*(N78^2)</f>
        <v>8751.9120714135133</v>
      </c>
      <c r="P76">
        <f t="shared" ref="P76" si="207">$A76*$C76+($B76-$A76)*O78-($B76/$C76)*(O78^2)</f>
        <v>8752.2159328396665</v>
      </c>
      <c r="Q76">
        <f t="shared" ref="Q76" si="208">$A76*$C76+($B76-$A76)*P78-($B76/$C76)*(P78^2)</f>
        <v>8752.6880551147715</v>
      </c>
      <c r="R76">
        <f t="shared" ref="R76" si="209">$A76*$C76+($B76-$A76)*Q78-($B76/$C76)*(Q78^2)</f>
        <v>8753.4216104723128</v>
      </c>
      <c r="S76">
        <f t="shared" ref="S76" si="210">$A76*$C76+($B76-$A76)*R78-($B76/$C76)*(R78^2)</f>
        <v>8754.5613628096016</v>
      </c>
      <c r="T76">
        <f t="shared" ref="T76" si="211">$A76*$C76+($B76-$A76)*S78-($B76/$C76)*(S78^2)</f>
        <v>8756.3322334616441</v>
      </c>
      <c r="U76">
        <f t="shared" ref="U76" si="212">$A76*$C76+($B76-$A76)*T78-($B76/$C76)*(T78^2)</f>
        <v>8759.083681079077</v>
      </c>
      <c r="V76">
        <f t="shared" ref="V76" si="213">$A76*$C76+($B76-$A76)*U78-($B76/$C76)*(U78^2)</f>
        <v>8763.3586468543053</v>
      </c>
      <c r="W76">
        <f t="shared" ref="W76" si="214">$A76*$C76+($B76-$A76)*V78-($B76/$C76)*(V78^2)</f>
        <v>8770.0006541807106</v>
      </c>
      <c r="X76">
        <f t="shared" ref="X76" si="215">$A76*$C76+($B76-$A76)*W78-($B76/$C76)*(W78^2)</f>
        <v>8780.3201571228492</v>
      </c>
      <c r="Y76">
        <f t="shared" ref="Y76" si="216">$A76*$C76+($B76-$A76)*X78-($B76/$C76)*(X78^2)</f>
        <v>8796.3528656853177</v>
      </c>
      <c r="Z76">
        <f t="shared" ref="Z76" si="217">$A76*$C76+($B76-$A76)*Y78-($B76/$C76)*(Y78^2)</f>
        <v>8821.2607846874744</v>
      </c>
      <c r="AA76">
        <f t="shared" ref="AA76" si="218">$A76*$C76+($B76-$A76)*Z78-($B76/$C76)*(Z78^2)</f>
        <v>8859.9545229202977</v>
      </c>
      <c r="AB76">
        <f t="shared" ref="AB76" si="219">$A76*$C76+($B76-$A76)*AA78-($B76/$C76)*(AA78^2)</f>
        <v>8920.0582654558802</v>
      </c>
      <c r="AC76">
        <f t="shared" ref="AC76" si="220">$A76*$C76+($B76-$A76)*AB78-($B76/$C76)*(AB78^2)</f>
        <v>9013.4044217144674</v>
      </c>
      <c r="AD76">
        <f t="shared" ref="AD76" si="221">$A76*$C76+($B76-$A76)*AC78-($B76/$C76)*(AC78^2)</f>
        <v>9158.3446634480788</v>
      </c>
      <c r="AE76">
        <f t="shared" ref="AE76" si="222">$A76*$C76+($B76-$A76)*AD78-($B76/$C76)*(AD78^2)</f>
        <v>9383.3135595415733</v>
      </c>
      <c r="AF76">
        <f t="shared" ref="AF76" si="223">$A76*$C76+($B76-$A76)*AE78-($B76/$C76)*(AE78^2)</f>
        <v>9732.300302790858</v>
      </c>
      <c r="AG76">
        <f t="shared" ref="AG76" si="224">$A76*$C76+($B76-$A76)*AF78-($B76/$C76)*(AF78^2)</f>
        <v>10273.193746250503</v>
      </c>
      <c r="AH76">
        <f t="shared" ref="AH76" si="225">$A76*$C76+($B76-$A76)*AG78-($B76/$C76)*(AG78^2)</f>
        <v>11110.373680773273</v>
      </c>
    </row>
    <row r="77" spans="1:34" x14ac:dyDescent="0.25">
      <c r="E77" t="s">
        <v>4</v>
      </c>
      <c r="F77">
        <f>SUM(J77:AC77)</f>
        <v>1.4559061339041421</v>
      </c>
      <c r="I77">
        <v>0</v>
      </c>
      <c r="J77">
        <f>(J78-J74)^2</f>
        <v>5.5109196003318248E-5</v>
      </c>
      <c r="K77">
        <f t="shared" ref="K77" si="226">(K78-K74)^2</f>
        <v>7.8382437046979495E-4</v>
      </c>
      <c r="L77">
        <f t="shared" ref="L77" si="227">(L78-L74)^2</f>
        <v>2.478062928863533E-3</v>
      </c>
      <c r="M77">
        <f t="shared" ref="M77" si="228">(M78-M74)^2</f>
        <v>3.4030809709194123E-3</v>
      </c>
      <c r="N77">
        <f t="shared" ref="N77" si="229">(N78-N74)^2</f>
        <v>4.2751332369353884E-3</v>
      </c>
      <c r="O77">
        <f t="shared" ref="O77" si="230">(O78-O74)^2</f>
        <v>1.011427472387522E-2</v>
      </c>
      <c r="P77">
        <f t="shared" ref="P77" si="231">(P78-P74)^2</f>
        <v>8.0911385013589989E-3</v>
      </c>
      <c r="Q77">
        <f t="shared" ref="Q77" si="232">(Q78-Q74)^2</f>
        <v>7.4266409712946532E-3</v>
      </c>
      <c r="R77">
        <f t="shared" ref="R77" si="233">(R78-R74)^2</f>
        <v>9.779237821330276E-3</v>
      </c>
      <c r="S77">
        <f t="shared" ref="S77" si="234">(S78-S74)^2</f>
        <v>2.2214364941177643E-3</v>
      </c>
      <c r="T77">
        <f t="shared" ref="T77" si="235">(T78-T74)^2</f>
        <v>3.6001772276809972E-2</v>
      </c>
      <c r="U77">
        <f t="shared" ref="U77" si="236">(U78-U74)^2</f>
        <v>1.1440387767010564E-2</v>
      </c>
      <c r="V77">
        <f t="shared" ref="V77" si="237">(V78-V74)^2</f>
        <v>8.6867785739551777E-3</v>
      </c>
      <c r="W77">
        <f t="shared" ref="W77" si="238">(W78-W74)^2</f>
        <v>9.27236651630301E-2</v>
      </c>
      <c r="X77">
        <f t="shared" ref="X77" si="239">(X78-X74)^2</f>
        <v>6.1379104748771313E-2</v>
      </c>
      <c r="Y77">
        <f t="shared" ref="Y77" si="240">(Y78-Y74)^2</f>
        <v>7.5278361686453688E-2</v>
      </c>
      <c r="Z77">
        <f t="shared" ref="Z77" si="241">(Z78-Z74)^2</f>
        <v>7.993468941176661E-3</v>
      </c>
      <c r="AA77">
        <f t="shared" ref="AA77" si="242">(AA78-AA74)^2</f>
        <v>1.0162326843644724</v>
      </c>
      <c r="AB77">
        <f t="shared" ref="AB77" si="243">(AB78-AB74)^2</f>
        <v>8.9039969854040155E-2</v>
      </c>
      <c r="AC77">
        <f t="shared" ref="AC77" si="244">(AC78-AC74)^2</f>
        <v>8.5020013132537393E-3</v>
      </c>
      <c r="AD77">
        <f t="shared" ref="AD77" si="245">(AD78-AD74)^2</f>
        <v>7.9901574855046507</v>
      </c>
      <c r="AE77">
        <f t="shared" ref="AE77" si="246">(AE78-AE74)^2</f>
        <v>91.427373442337526</v>
      </c>
      <c r="AF77">
        <f t="shared" ref="AF77" si="247">(AF78-AF74)^2</f>
        <v>436.49577427718458</v>
      </c>
      <c r="AG77">
        <f t="shared" ref="AG77" si="248">(AG78-AG74)^2</f>
        <v>1774.8300824817752</v>
      </c>
      <c r="AH77">
        <f t="shared" ref="AH77" si="249">(AH78-AH74)^2</f>
        <v>5480.8116657805731</v>
      </c>
    </row>
    <row r="78" spans="1:34" x14ac:dyDescent="0.25">
      <c r="G78" t="s">
        <v>6</v>
      </c>
      <c r="J78">
        <f>$I74+$C76*(1/(1+EXP(-$A76*(J75-$B76))))</f>
        <v>1.2576443170331473E-2</v>
      </c>
      <c r="K78">
        <f t="shared" ref="K78:AH78" si="250">$I74+$C76*(1/(1+EXP(-$A76*(K75-$B76))))</f>
        <v>1.4003136417273545E-2</v>
      </c>
      <c r="L78">
        <f t="shared" si="250"/>
        <v>1.6219854069483352E-2</v>
      </c>
      <c r="M78">
        <f t="shared" si="250"/>
        <v>1.966406792619653E-2</v>
      </c>
      <c r="N78">
        <f t="shared" si="250"/>
        <v>2.5015496966518225E-2</v>
      </c>
      <c r="O78">
        <f t="shared" si="250"/>
        <v>3.33302494590186E-2</v>
      </c>
      <c r="P78">
        <f t="shared" si="250"/>
        <v>4.6249244020080627E-2</v>
      </c>
      <c r="Q78">
        <f t="shared" si="250"/>
        <v>6.6322038946754758E-2</v>
      </c>
      <c r="R78">
        <f t="shared" si="250"/>
        <v>9.75099710722548E-2</v>
      </c>
      <c r="S78">
        <f t="shared" si="250"/>
        <v>0.14596788256276019</v>
      </c>
      <c r="T78">
        <f t="shared" si="250"/>
        <v>0.22125867008790631</v>
      </c>
      <c r="U78">
        <f t="shared" si="250"/>
        <v>0.33824025165039623</v>
      </c>
      <c r="V78">
        <f t="shared" si="250"/>
        <v>0.51999711069953269</v>
      </c>
      <c r="W78">
        <f t="shared" si="250"/>
        <v>0.80239439223056974</v>
      </c>
      <c r="X78">
        <f t="shared" si="250"/>
        <v>1.2411519329060845</v>
      </c>
      <c r="Y78">
        <f t="shared" si="250"/>
        <v>1.9228309753517101</v>
      </c>
      <c r="Z78">
        <f t="shared" si="250"/>
        <v>2.9818937980832616</v>
      </c>
      <c r="AA78">
        <f t="shared" si="250"/>
        <v>4.6271836693273398</v>
      </c>
      <c r="AB78">
        <f t="shared" si="250"/>
        <v>7.1830043400884653</v>
      </c>
      <c r="AC78">
        <f t="shared" si="250"/>
        <v>11.152793702420855</v>
      </c>
      <c r="AD78">
        <f t="shared" si="250"/>
        <v>17.3176866620665</v>
      </c>
      <c r="AE78">
        <f t="shared" si="250"/>
        <v>26.888766230270303</v>
      </c>
      <c r="AF78">
        <f t="shared" si="250"/>
        <v>41.741481285792375</v>
      </c>
      <c r="AG78">
        <f t="shared" si="250"/>
        <v>64.774732267678971</v>
      </c>
      <c r="AH78">
        <f t="shared" si="250"/>
        <v>100.45650411664171</v>
      </c>
    </row>
    <row r="96" spans="1:34" s="7" customFormat="1" x14ac:dyDescent="0.25">
      <c r="A96" s="6" t="s">
        <v>12</v>
      </c>
      <c r="I96" s="7">
        <v>0.1</v>
      </c>
      <c r="J96" s="7">
        <v>2</v>
      </c>
      <c r="K96" s="8">
        <v>0.5</v>
      </c>
      <c r="L96" s="9">
        <v>1</v>
      </c>
      <c r="M96" s="9">
        <v>2</v>
      </c>
      <c r="N96" s="9">
        <v>3</v>
      </c>
      <c r="O96" s="9">
        <v>3</v>
      </c>
      <c r="P96" s="9">
        <v>7</v>
      </c>
      <c r="Q96" s="9">
        <v>9</v>
      </c>
      <c r="R96" s="9">
        <v>9</v>
      </c>
      <c r="S96" s="9">
        <v>12.600000000000001</v>
      </c>
      <c r="T96" s="9">
        <v>12.599999999999994</v>
      </c>
      <c r="U96" s="9">
        <v>12.599999999999994</v>
      </c>
      <c r="V96" s="9">
        <v>12.600000000000023</v>
      </c>
      <c r="W96" s="9">
        <v>14.600000000000023</v>
      </c>
      <c r="X96" s="9">
        <v>14.64</v>
      </c>
      <c r="Y96" s="9">
        <v>12.64</v>
      </c>
      <c r="Z96" s="9">
        <v>14.14</v>
      </c>
      <c r="AA96" s="9">
        <v>19.34</v>
      </c>
      <c r="AB96" s="9">
        <v>68.150000000000006</v>
      </c>
      <c r="AC96" s="9">
        <v>93.9</v>
      </c>
      <c r="AD96" s="9">
        <v>148.9</v>
      </c>
      <c r="AE96" s="9">
        <v>163.9</v>
      </c>
      <c r="AF96" s="9">
        <v>263.89999999999998</v>
      </c>
      <c r="AG96" s="9">
        <v>476.9</v>
      </c>
      <c r="AH96" s="9">
        <v>1522</v>
      </c>
    </row>
    <row r="97" spans="1:34" s="12" customFormat="1" x14ac:dyDescent="0.25">
      <c r="A97" s="12" t="s">
        <v>8</v>
      </c>
      <c r="B97" s="12" t="s">
        <v>2</v>
      </c>
      <c r="I97" s="13">
        <f t="shared" ref="I97:L97" si="251">I96/1000</f>
        <v>1E-4</v>
      </c>
      <c r="J97" s="13">
        <f t="shared" si="251"/>
        <v>2E-3</v>
      </c>
      <c r="K97" s="13">
        <f t="shared" si="251"/>
        <v>5.0000000000000001E-4</v>
      </c>
      <c r="L97" s="13">
        <f t="shared" si="251"/>
        <v>1E-3</v>
      </c>
      <c r="M97" s="13">
        <f>M96/1000</f>
        <v>2E-3</v>
      </c>
      <c r="N97" s="13">
        <f t="shared" ref="N97:AH97" si="252">N96/1000</f>
        <v>3.0000000000000001E-3</v>
      </c>
      <c r="O97" s="13">
        <f t="shared" si="252"/>
        <v>3.0000000000000001E-3</v>
      </c>
      <c r="P97" s="13">
        <f t="shared" si="252"/>
        <v>7.0000000000000001E-3</v>
      </c>
      <c r="Q97" s="13">
        <f t="shared" si="252"/>
        <v>8.9999999999999993E-3</v>
      </c>
      <c r="R97" s="13">
        <f t="shared" si="252"/>
        <v>8.9999999999999993E-3</v>
      </c>
      <c r="S97" s="13">
        <f t="shared" si="252"/>
        <v>1.2600000000000002E-2</v>
      </c>
      <c r="T97" s="13">
        <f t="shared" si="252"/>
        <v>1.2599999999999995E-2</v>
      </c>
      <c r="U97" s="13">
        <f t="shared" si="252"/>
        <v>1.2599999999999995E-2</v>
      </c>
      <c r="V97" s="13">
        <f t="shared" si="252"/>
        <v>1.2600000000000023E-2</v>
      </c>
      <c r="W97" s="13">
        <f t="shared" si="252"/>
        <v>1.4600000000000023E-2</v>
      </c>
      <c r="X97" s="13">
        <f t="shared" si="252"/>
        <v>1.464E-2</v>
      </c>
      <c r="Y97" s="13">
        <f t="shared" si="252"/>
        <v>1.264E-2</v>
      </c>
      <c r="Z97" s="13">
        <f t="shared" si="252"/>
        <v>1.414E-2</v>
      </c>
      <c r="AA97" s="13">
        <f t="shared" si="252"/>
        <v>1.934E-2</v>
      </c>
      <c r="AB97" s="13">
        <f t="shared" si="252"/>
        <v>6.8150000000000002E-2</v>
      </c>
      <c r="AC97" s="13">
        <f t="shared" si="252"/>
        <v>9.3900000000000011E-2</v>
      </c>
      <c r="AD97" s="13">
        <f t="shared" si="252"/>
        <v>0.1489</v>
      </c>
      <c r="AE97" s="13">
        <f t="shared" si="252"/>
        <v>0.16390000000000002</v>
      </c>
      <c r="AF97" s="13">
        <f t="shared" si="252"/>
        <v>0.26389999999999997</v>
      </c>
      <c r="AG97" s="13">
        <f t="shared" si="252"/>
        <v>0.47689999999999999</v>
      </c>
      <c r="AH97" s="13">
        <f t="shared" si="252"/>
        <v>1.522</v>
      </c>
    </row>
    <row r="98" spans="1:34" ht="18.75" customHeight="1" x14ac:dyDescent="0.25">
      <c r="A98" s="2" t="s">
        <v>16</v>
      </c>
      <c r="B98" s="2" t="s">
        <v>17</v>
      </c>
      <c r="C98" s="2" t="s">
        <v>18</v>
      </c>
      <c r="G98" t="s">
        <v>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</row>
    <row r="99" spans="1:34" x14ac:dyDescent="0.25">
      <c r="A99" s="3">
        <v>0.70712033194278834</v>
      </c>
      <c r="B99" s="3">
        <v>28.871363019162164</v>
      </c>
      <c r="C99" s="3">
        <v>49.819950731198851</v>
      </c>
      <c r="G99" t="s">
        <v>5</v>
      </c>
      <c r="J99">
        <f>$A99*$C99+($B99-$A99)*I97-($B99/$C99)*(I97^2)</f>
        <v>35.23151651689227</v>
      </c>
      <c r="K99">
        <f>$A99*$C99+($B99-$A99)*J101-($B99/$C99)*(J101^2)</f>
        <v>35.231520388104414</v>
      </c>
      <c r="L99">
        <f t="shared" ref="L99" si="253">$A99*$C99+($B99-$A99)*K101-($B99/$C99)*(K101^2)</f>
        <v>35.231524368261951</v>
      </c>
      <c r="M99">
        <f t="shared" ref="M99" si="254">$A99*$C99+($B99-$A99)*L101-($B99/$C99)*(L101^2)</f>
        <v>35.231532440588339</v>
      </c>
      <c r="N99">
        <f t="shared" ref="N99" si="255">$A99*$C99+($B99-$A99)*M101-($B99/$C99)*(M101^2)</f>
        <v>35.231548812415689</v>
      </c>
      <c r="O99">
        <f t="shared" ref="O99" si="256">$A99*$C99+($B99-$A99)*N101-($B99/$C99)*(N101^2)</f>
        <v>35.231582016811579</v>
      </c>
      <c r="P99">
        <f t="shared" ref="P99" si="257">$A99*$C99+($B99-$A99)*O101-($B99/$C99)*(O101^2)</f>
        <v>35.231649360047108</v>
      </c>
      <c r="Q99">
        <f t="shared" ref="Q99" si="258">$A99*$C99+($B99-$A99)*P101-($B99/$C99)*(P101^2)</f>
        <v>35.231785941682567</v>
      </c>
      <c r="R99">
        <f t="shared" ref="R99" si="259">$A99*$C99+($B99-$A99)*Q101-($B99/$C99)*(Q101^2)</f>
        <v>35.232062948531954</v>
      </c>
      <c r="S99">
        <f t="shared" ref="S99" si="260">$A99*$C99+($B99-$A99)*R101-($B99/$C99)*(R101^2)</f>
        <v>35.232624757205954</v>
      </c>
      <c r="T99">
        <f t="shared" ref="T99" si="261">$A99*$C99+($B99-$A99)*S101-($B99/$C99)*(S101^2)</f>
        <v>35.233764182436808</v>
      </c>
      <c r="U99">
        <f t="shared" ref="U99" si="262">$A99*$C99+($B99-$A99)*T101-($B99/$C99)*(T101^2)</f>
        <v>35.236075087624535</v>
      </c>
      <c r="V99">
        <f t="shared" ref="V99" si="263">$A99*$C99+($B99-$A99)*U101-($B99/$C99)*(U101^2)</f>
        <v>35.240761885231024</v>
      </c>
      <c r="W99">
        <f t="shared" ref="W99" si="264">$A99*$C99+($B99-$A99)*V101-($B99/$C99)*(V101^2)</f>
        <v>35.250267183772763</v>
      </c>
      <c r="X99">
        <f t="shared" ref="X99" si="265">$A99*$C99+($B99-$A99)*W101-($B99/$C99)*(W101^2)</f>
        <v>35.2695444825153</v>
      </c>
      <c r="Y99">
        <f t="shared" ref="Y99" si="266">$A99*$C99+($B99-$A99)*X101-($B99/$C99)*(X101^2)</f>
        <v>35.308638296680556</v>
      </c>
      <c r="Z99">
        <f t="shared" ref="Z99" si="267">$A99*$C99+($B99-$A99)*Y101-($B99/$C99)*(Y101^2)</f>
        <v>35.387912573820671</v>
      </c>
      <c r="AA99">
        <f t="shared" ref="AA99" si="268">$A99*$C99+($B99-$A99)*Z101-($B99/$C99)*(Z101^2)</f>
        <v>35.548636392707458</v>
      </c>
      <c r="AB99">
        <f t="shared" ref="AB99" si="269">$A99*$C99+($B99-$A99)*AA101-($B99/$C99)*(AA101^2)</f>
        <v>35.874378183146746</v>
      </c>
      <c r="AC99">
        <f t="shared" ref="AC99" si="270">$A99*$C99+($B99-$A99)*AB101-($B99/$C99)*(AB101^2)</f>
        <v>36.534088093035443</v>
      </c>
      <c r="AD99">
        <f t="shared" ref="AD99" si="271">$A99*$C99+($B99-$A99)*AC101-($B99/$C99)*(AC101^2)</f>
        <v>37.868213384196501</v>
      </c>
      <c r="AE99">
        <f t="shared" ref="AE99" si="272">$A99*$C99+($B99-$A99)*AD101-($B99/$C99)*(AD101^2)</f>
        <v>40.558210522008736</v>
      </c>
      <c r="AF99">
        <f t="shared" ref="AF99" si="273">$A99*$C99+($B99-$A99)*AE101-($B99/$C99)*(AE101^2)</f>
        <v>45.949583204623302</v>
      </c>
      <c r="AG99">
        <f t="shared" ref="AG99" si="274">$A99*$C99+($B99-$A99)*AF101-($B99/$C99)*(AF101^2)</f>
        <v>56.624882347756206</v>
      </c>
      <c r="AH99">
        <f t="shared" ref="AH99" si="275">$A99*$C99+($B99-$A99)*AG101-($B99/$C99)*(AG101^2)</f>
        <v>77.253291869226857</v>
      </c>
    </row>
    <row r="100" spans="1:34" x14ac:dyDescent="0.25">
      <c r="E100" t="s">
        <v>4</v>
      </c>
      <c r="F100">
        <f>SUM(J100:AC100)</f>
        <v>0.1443549998081517</v>
      </c>
      <c r="I100">
        <v>0</v>
      </c>
      <c r="J100">
        <f>ABS(J101-J97)</f>
        <v>1.8998625481209542E-3</v>
      </c>
      <c r="K100">
        <f t="shared" ref="K100:AH100" si="276">ABS(K101-K97)</f>
        <v>3.9972122800809658E-4</v>
      </c>
      <c r="L100">
        <f t="shared" si="276"/>
        <v>8.9943461068860879E-4</v>
      </c>
      <c r="M100">
        <f t="shared" si="276"/>
        <v>1.8988533099420716E-3</v>
      </c>
      <c r="N100">
        <f t="shared" si="276"/>
        <v>2.8976743492551307E-3</v>
      </c>
      <c r="O100">
        <f t="shared" si="276"/>
        <v>2.8952832491935202E-3</v>
      </c>
      <c r="P100">
        <f t="shared" si="276"/>
        <v>6.8904337583269182E-3</v>
      </c>
      <c r="Q100">
        <f t="shared" si="276"/>
        <v>8.8805983028691065E-3</v>
      </c>
      <c r="R100">
        <f t="shared" si="276"/>
        <v>8.8606506099241939E-3</v>
      </c>
      <c r="S100">
        <f t="shared" si="276"/>
        <v>1.2420193895849285E-2</v>
      </c>
      <c r="T100">
        <f t="shared" si="276"/>
        <v>1.2338142117834886E-2</v>
      </c>
      <c r="U100">
        <f t="shared" si="276"/>
        <v>1.2171730252510511E-2</v>
      </c>
      <c r="V100">
        <f t="shared" si="276"/>
        <v>1.1834226695682033E-2</v>
      </c>
      <c r="W100">
        <f t="shared" si="276"/>
        <v>1.3149735442091238E-2</v>
      </c>
      <c r="X100">
        <f t="shared" si="276"/>
        <v>1.1801547420738842E-2</v>
      </c>
      <c r="Y100">
        <f t="shared" si="276"/>
        <v>6.9863418963008496E-3</v>
      </c>
      <c r="Z100">
        <f t="shared" si="276"/>
        <v>2.7776809616346498E-3</v>
      </c>
      <c r="AA100">
        <f t="shared" si="276"/>
        <v>3.5962798273889325E-3</v>
      </c>
      <c r="AB100">
        <f t="shared" si="276"/>
        <v>2.1756588130607893E-2</v>
      </c>
      <c r="AC100">
        <f t="shared" si="276"/>
        <v>2.1201183988961425E-8</v>
      </c>
      <c r="AD100">
        <f t="shared" si="276"/>
        <v>4.1072257822330316E-2</v>
      </c>
      <c r="AE100">
        <f t="shared" si="276"/>
        <v>0.21978494013996117</v>
      </c>
      <c r="AF100">
        <f t="shared" si="276"/>
        <v>0.50805482188825479</v>
      </c>
      <c r="AG100">
        <f t="shared" si="276"/>
        <v>1.0640869160777759</v>
      </c>
      <c r="AH100">
        <f t="shared" si="276"/>
        <v>1.5069230232313366</v>
      </c>
    </row>
    <row r="101" spans="1:34" x14ac:dyDescent="0.25">
      <c r="G101" t="s">
        <v>6</v>
      </c>
      <c r="J101">
        <f>$I97+$C99*(1/(1+EXP(-$A99*(J98-$B99))))</f>
        <v>1.0013745187904584E-4</v>
      </c>
      <c r="K101">
        <f t="shared" ref="K101:AH101" si="277">$I97+$C99*(1/(1+EXP(-$A99*(K98-$B99))))</f>
        <v>1.0027877199190342E-4</v>
      </c>
      <c r="L101">
        <f t="shared" si="277"/>
        <v>1.0056538931139117E-4</v>
      </c>
      <c r="M101">
        <f t="shared" si="277"/>
        <v>1.0114669005792852E-4</v>
      </c>
      <c r="N101">
        <f t="shared" si="277"/>
        <v>1.0232565074486942E-4</v>
      </c>
      <c r="O101">
        <f t="shared" si="277"/>
        <v>1.0471675080648005E-4</v>
      </c>
      <c r="P101">
        <f t="shared" si="277"/>
        <v>1.0956624167308197E-4</v>
      </c>
      <c r="Q101">
        <f t="shared" si="277"/>
        <v>1.1940169713089215E-4</v>
      </c>
      <c r="R101">
        <f t="shared" si="277"/>
        <v>1.3934939007580495E-4</v>
      </c>
      <c r="S101">
        <f t="shared" si="277"/>
        <v>1.7980610415071688E-4</v>
      </c>
      <c r="T101">
        <f t="shared" si="277"/>
        <v>2.6185788216510892E-4</v>
      </c>
      <c r="U101">
        <f t="shared" si="277"/>
        <v>4.2826974748948313E-4</v>
      </c>
      <c r="V101">
        <f t="shared" si="277"/>
        <v>7.6577330431799005E-4</v>
      </c>
      <c r="W101">
        <f t="shared" si="277"/>
        <v>1.4502645579087857E-3</v>
      </c>
      <c r="X101">
        <f t="shared" si="277"/>
        <v>2.8384525792611586E-3</v>
      </c>
      <c r="Y101">
        <f t="shared" si="277"/>
        <v>5.6536581036991506E-3</v>
      </c>
      <c r="Z101">
        <f t="shared" si="277"/>
        <v>1.136231903836535E-2</v>
      </c>
      <c r="AA101">
        <f t="shared" si="277"/>
        <v>2.2936279827388932E-2</v>
      </c>
      <c r="AB101">
        <f t="shared" si="277"/>
        <v>4.6393411869392109E-2</v>
      </c>
      <c r="AC101">
        <f t="shared" si="277"/>
        <v>9.3900021201184E-2</v>
      </c>
      <c r="AD101">
        <f t="shared" si="277"/>
        <v>0.18997225782233032</v>
      </c>
      <c r="AE101">
        <f t="shared" si="277"/>
        <v>0.38368494013996118</v>
      </c>
      <c r="AF101">
        <f t="shared" si="277"/>
        <v>0.77195482188825471</v>
      </c>
      <c r="AG101">
        <f t="shared" si="277"/>
        <v>1.540986916077776</v>
      </c>
      <c r="AH101">
        <f t="shared" si="277"/>
        <v>3.0289230232313367</v>
      </c>
    </row>
    <row r="119" spans="1:34" x14ac:dyDescent="0.25">
      <c r="A119" s="1" t="s">
        <v>13</v>
      </c>
      <c r="B119" t="s">
        <v>2</v>
      </c>
      <c r="I119">
        <v>2</v>
      </c>
      <c r="J119">
        <v>4</v>
      </c>
      <c r="K119" s="4">
        <v>6</v>
      </c>
      <c r="L119" s="4">
        <v>10</v>
      </c>
      <c r="M119" s="4">
        <v>64</v>
      </c>
      <c r="N119" s="4">
        <v>133.4</v>
      </c>
      <c r="O119" s="4">
        <v>133.4</v>
      </c>
      <c r="P119" s="4">
        <v>139.66</v>
      </c>
      <c r="Q119" s="4">
        <v>150.24</v>
      </c>
      <c r="R119" s="4">
        <v>226.16</v>
      </c>
      <c r="S119" s="4">
        <v>226.38</v>
      </c>
      <c r="T119" s="4">
        <v>311.08000000000004</v>
      </c>
      <c r="U119" s="4">
        <v>451.92</v>
      </c>
      <c r="V119" s="4">
        <v>537.12</v>
      </c>
      <c r="W119" s="4">
        <v>724.05000000000007</v>
      </c>
      <c r="X119" s="4">
        <v>846.47699999999998</v>
      </c>
      <c r="Y119" s="4">
        <v>976.68200000000002</v>
      </c>
      <c r="Z119" s="4">
        <v>1109.9740000000002</v>
      </c>
      <c r="AA119" s="4">
        <v>1724.204</v>
      </c>
      <c r="AB119" s="4">
        <v>2382.768</v>
      </c>
      <c r="AC119" s="4">
        <v>3322</v>
      </c>
      <c r="AD119" s="4">
        <v>3829</v>
      </c>
      <c r="AE119" s="4">
        <v>4581</v>
      </c>
      <c r="AF119" s="4">
        <v>5469</v>
      </c>
      <c r="AG119" s="4">
        <v>5769</v>
      </c>
      <c r="AH119" s="4">
        <v>6491</v>
      </c>
    </row>
    <row r="120" spans="1:34" x14ac:dyDescent="0.25">
      <c r="A120" t="s">
        <v>7</v>
      </c>
      <c r="B120" t="s">
        <v>1</v>
      </c>
      <c r="I120">
        <f>I119/1000</f>
        <v>2E-3</v>
      </c>
      <c r="J120">
        <f t="shared" ref="J120:AH120" si="278">J119/1000</f>
        <v>4.0000000000000001E-3</v>
      </c>
      <c r="K120">
        <f t="shared" si="278"/>
        <v>6.0000000000000001E-3</v>
      </c>
      <c r="L120">
        <f t="shared" si="278"/>
        <v>0.01</v>
      </c>
      <c r="M120">
        <f t="shared" si="278"/>
        <v>6.4000000000000001E-2</v>
      </c>
      <c r="N120">
        <f t="shared" si="278"/>
        <v>0.13340000000000002</v>
      </c>
      <c r="O120">
        <f t="shared" si="278"/>
        <v>0.13340000000000002</v>
      </c>
      <c r="P120">
        <f t="shared" si="278"/>
        <v>0.13966000000000001</v>
      </c>
      <c r="Q120">
        <f t="shared" si="278"/>
        <v>0.15024000000000001</v>
      </c>
      <c r="R120">
        <f t="shared" si="278"/>
        <v>0.22616</v>
      </c>
      <c r="S120">
        <f t="shared" si="278"/>
        <v>0.22638</v>
      </c>
      <c r="T120">
        <f t="shared" si="278"/>
        <v>0.31108000000000002</v>
      </c>
      <c r="U120">
        <f t="shared" si="278"/>
        <v>0.45191999999999999</v>
      </c>
      <c r="V120">
        <f t="shared" si="278"/>
        <v>0.53712000000000004</v>
      </c>
      <c r="W120">
        <f t="shared" si="278"/>
        <v>0.72405000000000008</v>
      </c>
      <c r="X120">
        <f t="shared" si="278"/>
        <v>0.84647699999999992</v>
      </c>
      <c r="Y120">
        <f t="shared" si="278"/>
        <v>0.97668200000000005</v>
      </c>
      <c r="Z120">
        <f t="shared" si="278"/>
        <v>1.1099740000000002</v>
      </c>
      <c r="AA120">
        <f t="shared" si="278"/>
        <v>1.7242039999999998</v>
      </c>
      <c r="AB120">
        <f t="shared" si="278"/>
        <v>2.382768</v>
      </c>
      <c r="AC120">
        <f t="shared" si="278"/>
        <v>3.3220000000000001</v>
      </c>
      <c r="AD120">
        <f t="shared" si="278"/>
        <v>3.8290000000000002</v>
      </c>
      <c r="AE120">
        <f t="shared" si="278"/>
        <v>4.5810000000000004</v>
      </c>
      <c r="AF120">
        <f t="shared" si="278"/>
        <v>5.4690000000000003</v>
      </c>
      <c r="AG120">
        <f t="shared" si="278"/>
        <v>5.7690000000000001</v>
      </c>
      <c r="AH120">
        <f t="shared" si="278"/>
        <v>6.4909999999999997</v>
      </c>
    </row>
    <row r="121" spans="1:34" ht="18.75" customHeight="1" x14ac:dyDescent="0.25">
      <c r="A121" s="2" t="s">
        <v>16</v>
      </c>
      <c r="B121" s="2" t="s">
        <v>17</v>
      </c>
      <c r="C121" s="2" t="s">
        <v>18</v>
      </c>
      <c r="G121" t="s">
        <v>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</row>
    <row r="122" spans="1:34" x14ac:dyDescent="0.25">
      <c r="A122" s="3">
        <v>0.2800767430344579</v>
      </c>
      <c r="B122" s="3">
        <v>44.799145659169326</v>
      </c>
      <c r="C122" s="3">
        <v>3311.0820267549302</v>
      </c>
      <c r="G122" t="s">
        <v>5</v>
      </c>
      <c r="J122">
        <f>$A122*$C122+($B122-$A122)*I120-($B122/$C122)*(I120^2)</f>
        <v>927.44610805716468</v>
      </c>
      <c r="K122">
        <f>$A122*$C122+($B122-$A122)*J124-($B122/$C122)*(J124^2)</f>
        <v>928.13948271553443</v>
      </c>
      <c r="L122">
        <f t="shared" ref="L122" si="279">$A122*$C122+($B122-$A122)*K124-($B122/$C122)*(K124^2)</f>
        <v>928.36360034867278</v>
      </c>
      <c r="M122">
        <f t="shared" ref="M122" si="280">$A122*$C122+($B122-$A122)*L124-($B122/$C122)*(L124^2)</f>
        <v>928.66015772687456</v>
      </c>
      <c r="N122">
        <f t="shared" ref="N122" si="281">$A122*$C122+($B122-$A122)*M124-($B122/$C122)*(M124^2)</f>
        <v>929.0525680690539</v>
      </c>
      <c r="O122">
        <f t="shared" ref="O122" si="282">$A122*$C122+($B122-$A122)*N124-($B122/$C122)*(N124^2)</f>
        <v>929.57181129556091</v>
      </c>
      <c r="P122">
        <f t="shared" ref="P122" si="283">$A122*$C122+($B122-$A122)*O124-($B122/$C122)*(O124^2)</f>
        <v>930.25887893348295</v>
      </c>
      <c r="Q122">
        <f t="shared" ref="Q122" si="284">$A122*$C122+($B122-$A122)*P124-($B122/$C122)*(P124^2)</f>
        <v>931.168008623839</v>
      </c>
      <c r="R122">
        <f t="shared" ref="R122" si="285">$A122*$C122+($B122-$A122)*Q124-($B122/$C122)*(Q124^2)</f>
        <v>932.37096295311096</v>
      </c>
      <c r="S122">
        <f t="shared" ref="S122" si="286">$A122*$C122+($B122-$A122)*R124-($B122/$C122)*(R124^2)</f>
        <v>933.96268928925895</v>
      </c>
      <c r="T122">
        <f t="shared" ref="T122" si="287">$A122*$C122+($B122-$A122)*S124-($B122/$C122)*(S124^2)</f>
        <v>936.06880546877187</v>
      </c>
      <c r="U122">
        <f t="shared" ref="U122" si="288">$A122*$C122+($B122-$A122)*T124-($B122/$C122)*(T124^2)</f>
        <v>938.85549881588497</v>
      </c>
      <c r="V122">
        <f t="shared" ref="V122" si="289">$A122*$C122+($B122-$A122)*U124-($B122/$C122)*(U124^2)</f>
        <v>942.54261384818869</v>
      </c>
      <c r="W122">
        <f t="shared" ref="W122" si="290">$A122*$C122+($B122-$A122)*V124-($B122/$C122)*(V124^2)</f>
        <v>947.42095110831303</v>
      </c>
      <c r="X122">
        <f t="shared" ref="X122" si="291">$A122*$C122+($B122-$A122)*W124-($B122/$C122)*(W124^2)</f>
        <v>953.8751238644129</v>
      </c>
      <c r="Y122">
        <f t="shared" ref="Y122" si="292">$A122*$C122+($B122-$A122)*X124-($B122/$C122)*(X124^2)</f>
        <v>962.41374392004707</v>
      </c>
      <c r="Z122">
        <f t="shared" ref="Z122" si="293">$A122*$C122+($B122-$A122)*Y124-($B122/$C122)*(Y124^2)</f>
        <v>973.70926139159235</v>
      </c>
      <c r="AA122">
        <f t="shared" ref="AA122" si="294">$A122*$C122+($B122-$A122)*Z124-($B122/$C122)*(Z124^2)</f>
        <v>988.65050174412522</v>
      </c>
      <c r="AB122">
        <f t="shared" ref="AB122" si="295">$A122*$C122+($B122-$A122)*AA124-($B122/$C122)*(AA124^2)</f>
        <v>1008.4118693701462</v>
      </c>
      <c r="AC122">
        <f t="shared" ref="AC122" si="296">$A122*$C122+($B122-$A122)*AB124-($B122/$C122)*(AB124^2)</f>
        <v>1034.5443693154662</v>
      </c>
      <c r="AD122">
        <f t="shared" ref="AD122" si="297">$A122*$C122+($B122-$A122)*AC124-($B122/$C122)*(AC124^2)</f>
        <v>1069.0950884247304</v>
      </c>
      <c r="AE122">
        <f t="shared" ref="AE122" si="298">$A122*$C122+($B122-$A122)*AD124-($B122/$C122)*(AD124^2)</f>
        <v>1114.7636183904458</v>
      </c>
      <c r="AF122">
        <f t="shared" ref="AF122" si="299">$A122*$C122+($B122-$A122)*AE124-($B122/$C122)*(AE124^2)</f>
        <v>1175.1061143571753</v>
      </c>
      <c r="AG122">
        <f t="shared" ref="AG122" si="300">$A122*$C122+($B122-$A122)*AF124-($B122/$C122)*(AF124^2)</f>
        <v>1254.8002198159281</v>
      </c>
      <c r="AH122">
        <f t="shared" ref="AH122" si="301">$A122*$C122+($B122-$A122)*AG124-($B122/$C122)*(AG124^2)</f>
        <v>1359.9867774748361</v>
      </c>
    </row>
    <row r="123" spans="1:34" x14ac:dyDescent="0.25">
      <c r="E123" t="s">
        <v>4</v>
      </c>
      <c r="F123">
        <f>SUM(J123:AC123)</f>
        <v>0.17110119441570715</v>
      </c>
      <c r="I123">
        <v>0</v>
      </c>
      <c r="J123">
        <f>(J124-J120)^2</f>
        <v>1.8427713971400683E-4</v>
      </c>
      <c r="K123">
        <f t="shared" ref="K123" si="302">(K124-K120)^2</f>
        <v>2.7586310594817265E-4</v>
      </c>
      <c r="L123">
        <f t="shared" ref="L123" si="303">(L124-L120)^2</f>
        <v>3.713555801754452E-4</v>
      </c>
      <c r="M123">
        <f t="shared" ref="M123" si="304">(M124-M120)^2</f>
        <v>6.7157676912091486E-4</v>
      </c>
      <c r="N123">
        <f t="shared" ref="N123" si="305">(N124-N120)^2</f>
        <v>6.9975061524873323E-3</v>
      </c>
      <c r="O123">
        <f t="shared" ref="O123" si="306">(O124-O120)^2</f>
        <v>4.6536204523133463E-3</v>
      </c>
      <c r="P123">
        <f t="shared" ref="P123" si="307">(P124-P120)^2</f>
        <v>2.9219845358128653E-3</v>
      </c>
      <c r="Q123">
        <f t="shared" ref="Q123" si="308">(Q124-Q120)^2</f>
        <v>1.4147116919409001E-3</v>
      </c>
      <c r="R123">
        <f t="shared" ref="R123" si="309">(R124-R120)^2</f>
        <v>6.0491072378956413E-3</v>
      </c>
      <c r="S123">
        <f t="shared" ref="S123" si="310">(S124-S120)^2</f>
        <v>9.4143900233298339E-4</v>
      </c>
      <c r="T123">
        <f t="shared" ref="T123" si="311">(T124-T120)^2</f>
        <v>2.7855954744720806E-3</v>
      </c>
      <c r="U123">
        <f t="shared" ref="U123" si="312">(U124-U120)^2</f>
        <v>1.2272789383218491E-2</v>
      </c>
      <c r="V123">
        <f t="shared" ref="V123" si="313">(V124-V120)^2</f>
        <v>7.4610973463844427E-3</v>
      </c>
      <c r="W123">
        <f t="shared" ref="W123" si="314">(W124-W120)^2</f>
        <v>1.6457311596038207E-2</v>
      </c>
      <c r="X123">
        <f t="shared" ref="X123" si="315">(X124-X120)^2</f>
        <v>3.4616121065276636E-3</v>
      </c>
      <c r="Y123">
        <f t="shared" ref="Y123" si="316">(Y124-Y120)^2</f>
        <v>4.2021234563245965E-3</v>
      </c>
      <c r="Z123">
        <f t="shared" ref="Z123" si="317">(Z124-Z120)^2</f>
        <v>7.1499062074789607E-2</v>
      </c>
      <c r="AA123">
        <f t="shared" ref="AA123" si="318">(AA124-AA120)^2</f>
        <v>9.5024547839689024E-3</v>
      </c>
      <c r="AB123">
        <f t="shared" ref="AB123" si="319">(AB124-AB120)^2</f>
        <v>7.111812475560841E-4</v>
      </c>
      <c r="AC123">
        <f t="shared" ref="AC123" si="320">(AC124-AC120)^2</f>
        <v>1.8266525278685431E-2</v>
      </c>
      <c r="AD123">
        <f t="shared" ref="AD123" si="321">(AD124-AD120)^2</f>
        <v>0.14897950280403163</v>
      </c>
      <c r="AE123">
        <f t="shared" ref="AE123" si="322">(AE124-AE120)^2</f>
        <v>0.98695008929648087</v>
      </c>
      <c r="AF123">
        <f t="shared" ref="AF123" si="323">(AF124-AF120)^2</f>
        <v>3.6200251288024052</v>
      </c>
      <c r="AG123">
        <f t="shared" ref="AG123" si="324">(AG124-AG120)^2</f>
        <v>15.822282358351234</v>
      </c>
      <c r="AH123">
        <f t="shared" ref="AH123" si="325">(AH124-AH120)^2</f>
        <v>40.873883551956851</v>
      </c>
    </row>
    <row r="124" spans="1:34" x14ac:dyDescent="0.25">
      <c r="G124" t="s">
        <v>6</v>
      </c>
      <c r="J124">
        <f>$I120+$C122*(1/(1+EXP(-$A122*(J121-$B122))))</f>
        <v>1.7574871627901563E-2</v>
      </c>
      <c r="K124">
        <f t="shared" ref="K124:AH124" si="326">$I120+$C122*(1/(1+EXP(-$A122*(K121-$B122))))</f>
        <v>2.2609127188030459E-2</v>
      </c>
      <c r="L124">
        <f t="shared" si="326"/>
        <v>2.9270588475068561E-2</v>
      </c>
      <c r="M124">
        <f t="shared" si="326"/>
        <v>3.8085201734898363E-2</v>
      </c>
      <c r="N124">
        <f t="shared" si="326"/>
        <v>4.9748902263704105E-2</v>
      </c>
      <c r="O124">
        <f t="shared" si="326"/>
        <v>6.5182550235930517E-2</v>
      </c>
      <c r="P124">
        <f t="shared" si="326"/>
        <v>8.5604616033064157E-2</v>
      </c>
      <c r="Q124">
        <f t="shared" si="326"/>
        <v>0.11262734665114811</v>
      </c>
      <c r="R124">
        <f t="shared" si="326"/>
        <v>0.14838399317337228</v>
      </c>
      <c r="S124">
        <f t="shared" si="326"/>
        <v>0.19569712200048725</v>
      </c>
      <c r="T124">
        <f t="shared" si="326"/>
        <v>0.2583012592564764</v>
      </c>
      <c r="U124">
        <f t="shared" si="326"/>
        <v>0.34113737779227965</v>
      </c>
      <c r="V124">
        <f t="shared" si="326"/>
        <v>0.45074235621189684</v>
      </c>
      <c r="W124">
        <f t="shared" si="326"/>
        <v>0.5957639462137907</v>
      </c>
      <c r="X124">
        <f t="shared" si="326"/>
        <v>0.78764153359981182</v>
      </c>
      <c r="Y124">
        <f t="shared" si="326"/>
        <v>1.0415057877350946</v>
      </c>
      <c r="Z124">
        <f t="shared" si="326"/>
        <v>1.3773670853159627</v>
      </c>
      <c r="AA124">
        <f t="shared" si="326"/>
        <v>1.8216845354107623</v>
      </c>
      <c r="AB124">
        <f t="shared" si="326"/>
        <v>2.4094359816925857</v>
      </c>
      <c r="AC124">
        <f t="shared" si="326"/>
        <v>3.1868462901778667</v>
      </c>
      <c r="AD124">
        <f t="shared" si="326"/>
        <v>4.2149786299836194</v>
      </c>
      <c r="AE124">
        <f t="shared" si="326"/>
        <v>5.5744536170835968</v>
      </c>
      <c r="AF124">
        <f t="shared" si="326"/>
        <v>7.3716363627352459</v>
      </c>
      <c r="AG124">
        <f t="shared" si="326"/>
        <v>9.7467232631684215</v>
      </c>
      <c r="AH124">
        <f t="shared" si="326"/>
        <v>12.884268612529654</v>
      </c>
    </row>
    <row r="142" spans="1:34" x14ac:dyDescent="0.25">
      <c r="A142" s="1" t="s">
        <v>14</v>
      </c>
      <c r="B142" t="s">
        <v>2</v>
      </c>
      <c r="I142">
        <v>200</v>
      </c>
      <c r="J142">
        <v>500</v>
      </c>
      <c r="K142" s="10">
        <v>1117.075</v>
      </c>
      <c r="L142" s="10">
        <v>1242.075</v>
      </c>
      <c r="M142" s="10">
        <v>1422.7550000000001</v>
      </c>
      <c r="N142" s="10">
        <v>1777.6</v>
      </c>
      <c r="O142" s="10">
        <v>2149.6</v>
      </c>
      <c r="P142" s="10">
        <v>2619.3000000000002</v>
      </c>
      <c r="Q142" s="10">
        <v>3483.9</v>
      </c>
      <c r="R142" s="10">
        <v>5140.3</v>
      </c>
      <c r="S142" s="10">
        <v>7810.5999999999995</v>
      </c>
      <c r="T142" s="10">
        <v>11523.5</v>
      </c>
      <c r="U142" s="10">
        <v>15603.699999999999</v>
      </c>
      <c r="V142" s="10">
        <v>22797.854000000007</v>
      </c>
      <c r="W142" s="10">
        <v>33557.454000000005</v>
      </c>
      <c r="X142" s="10">
        <v>48519.153999999995</v>
      </c>
      <c r="Y142" s="10">
        <v>68725.641000000003</v>
      </c>
      <c r="Z142" s="10">
        <v>86039.701999999976</v>
      </c>
      <c r="AA142" s="10">
        <v>103430.299</v>
      </c>
      <c r="AB142" s="10">
        <v>128811.58899999999</v>
      </c>
      <c r="AC142" s="10">
        <v>166703.59099999999</v>
      </c>
      <c r="AD142" s="10">
        <v>189152.21600000001</v>
      </c>
      <c r="AE142" s="10">
        <f>205015-112-1+5557</f>
        <v>210459</v>
      </c>
      <c r="AF142" s="10">
        <f>6421+229262-121-1</f>
        <v>235561</v>
      </c>
      <c r="AG142" s="10">
        <f>257520-284-1+7876</f>
        <v>265111</v>
      </c>
      <c r="AH142" s="10">
        <f>10295+332088-486-1</f>
        <v>341896</v>
      </c>
    </row>
    <row r="143" spans="1:34" x14ac:dyDescent="0.25">
      <c r="A143" t="s">
        <v>7</v>
      </c>
      <c r="B143" t="s">
        <v>1</v>
      </c>
      <c r="I143">
        <f t="shared" ref="I143" si="327">I142/1000</f>
        <v>0.2</v>
      </c>
      <c r="J143">
        <f t="shared" ref="J143" si="328">J142/1000</f>
        <v>0.5</v>
      </c>
      <c r="K143">
        <f t="shared" ref="K143" si="329">K142/1000</f>
        <v>1.117075</v>
      </c>
      <c r="L143">
        <f t="shared" ref="L143" si="330">L142/1000</f>
        <v>1.242075</v>
      </c>
      <c r="M143">
        <f t="shared" ref="M143" si="331">M142/1000</f>
        <v>1.4227550000000002</v>
      </c>
      <c r="N143">
        <f t="shared" ref="N143" si="332">N142/1000</f>
        <v>1.7775999999999998</v>
      </c>
      <c r="O143">
        <f t="shared" ref="O143" si="333">O142/1000</f>
        <v>2.1496</v>
      </c>
      <c r="P143">
        <f t="shared" ref="P143" si="334">P142/1000</f>
        <v>2.6193</v>
      </c>
      <c r="Q143">
        <f t="shared" ref="Q143" si="335">Q142/1000</f>
        <v>3.4839000000000002</v>
      </c>
      <c r="R143">
        <f t="shared" ref="R143" si="336">R142/1000</f>
        <v>5.1402999999999999</v>
      </c>
      <c r="S143">
        <f t="shared" ref="S143" si="337">S142/1000</f>
        <v>7.8105999999999991</v>
      </c>
      <c r="T143">
        <f t="shared" ref="T143" si="338">T142/1000</f>
        <v>11.5235</v>
      </c>
      <c r="U143">
        <f t="shared" ref="U143" si="339">U142/1000</f>
        <v>15.603699999999998</v>
      </c>
      <c r="V143">
        <f t="shared" ref="V143" si="340">V142/1000</f>
        <v>22.797854000000008</v>
      </c>
      <c r="W143">
        <f t="shared" ref="W143" si="341">W142/1000</f>
        <v>33.557454000000007</v>
      </c>
      <c r="X143">
        <f t="shared" ref="X143" si="342">X142/1000</f>
        <v>48.519153999999993</v>
      </c>
      <c r="Y143">
        <f t="shared" ref="Y143" si="343">Y142/1000</f>
        <v>68.72564100000001</v>
      </c>
      <c r="Z143">
        <f t="shared" ref="Z143" si="344">Z142/1000</f>
        <v>86.039701999999977</v>
      </c>
      <c r="AA143">
        <f t="shared" ref="AA143" si="345">AA142/1000</f>
        <v>103.43029900000001</v>
      </c>
      <c r="AB143">
        <f t="shared" ref="AB143" si="346">AB142/1000</f>
        <v>128.811589</v>
      </c>
      <c r="AC143">
        <f t="shared" ref="AC143" si="347">AC142/1000</f>
        <v>166.70359099999999</v>
      </c>
      <c r="AD143">
        <f t="shared" ref="AD143" si="348">AD142/1000</f>
        <v>189.15221600000001</v>
      </c>
      <c r="AE143">
        <f t="shared" ref="AE143" si="349">AE142/1000</f>
        <v>210.459</v>
      </c>
      <c r="AF143">
        <f t="shared" ref="AF143" si="350">AF142/1000</f>
        <v>235.56100000000001</v>
      </c>
      <c r="AG143">
        <f t="shared" ref="AG143" si="351">AG142/1000</f>
        <v>265.11099999999999</v>
      </c>
      <c r="AH143">
        <f t="shared" ref="AH143" si="352">AH142/1000</f>
        <v>341.89600000000002</v>
      </c>
    </row>
    <row r="144" spans="1:34" ht="18.75" customHeight="1" x14ac:dyDescent="0.25">
      <c r="A144" s="2" t="s">
        <v>16</v>
      </c>
      <c r="B144" s="2" t="s">
        <v>17</v>
      </c>
      <c r="C144" s="2" t="s">
        <v>18</v>
      </c>
      <c r="G144" t="s">
        <v>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</row>
    <row r="145" spans="1:34" x14ac:dyDescent="0.25">
      <c r="A145" s="3">
        <v>0.36037869354546775</v>
      </c>
      <c r="B145" s="3">
        <v>19.920339414827918</v>
      </c>
      <c r="C145" s="3">
        <v>320.90263890116887</v>
      </c>
      <c r="G145" t="s">
        <v>5</v>
      </c>
      <c r="J145">
        <f>$A145*$C145+($B145-$A145)*I143-($B145/$C145)*(I143^2)</f>
        <v>119.55598286834793</v>
      </c>
      <c r="K145">
        <f>$A145*$C145+($B145-$A145)*J147-($B145/$C145)*(J147^2)</f>
        <v>126.39509459817414</v>
      </c>
      <c r="L145">
        <f t="shared" ref="L145" si="353">$A145*$C145+($B145-$A145)*K147-($B145/$C145)*(K147^2)</f>
        <v>129.35301689656927</v>
      </c>
      <c r="M145">
        <f t="shared" ref="M145" si="354">$A145*$C145+($B145-$A145)*L147-($B145/$C145)*(L147^2)</f>
        <v>133.58442916561242</v>
      </c>
      <c r="N145">
        <f t="shared" ref="N145" si="355">$A145*$C145+($B145-$A145)*M147-($B145/$C145)*(M147^2)</f>
        <v>139.63150499991994</v>
      </c>
      <c r="O145">
        <f t="shared" ref="O145" si="356">$A145*$C145+($B145-$A145)*N147-($B145/$C145)*(N147^2)</f>
        <v>148.26083907622478</v>
      </c>
      <c r="P145">
        <f t="shared" ref="P145" si="357">$A145*$C145+($B145-$A145)*O147-($B145/$C145)*(O147^2)</f>
        <v>160.5496401778459</v>
      </c>
      <c r="Q145">
        <f t="shared" ref="Q145" si="358">$A145*$C145+($B145-$A145)*P147-($B145/$C145)*(P147^2)</f>
        <v>177.99797921023793</v>
      </c>
      <c r="R145">
        <f t="shared" ref="R145" si="359">$A145*$C145+($B145-$A145)*Q147-($B145/$C145)*(Q147^2)</f>
        <v>202.66728940155721</v>
      </c>
      <c r="S145">
        <f t="shared" ref="S145" si="360">$A145*$C145+($B145-$A145)*R147-($B145/$C145)*(R147^2)</f>
        <v>237.33527625135349</v>
      </c>
      <c r="T145">
        <f t="shared" ref="T145" si="361">$A145*$C145+($B145-$A145)*S147-($B145/$C145)*(S147^2)</f>
        <v>285.63515798698103</v>
      </c>
      <c r="U145">
        <f t="shared" ref="U145" si="362">$A145*$C145+($B145-$A145)*T147-($B145/$C145)*(T147^2)</f>
        <v>352.10389398138784</v>
      </c>
      <c r="V145">
        <f t="shared" ref="V145" si="363">$A145*$C145+($B145-$A145)*U147-($B145/$C145)*(U147^2)</f>
        <v>441.99033398307381</v>
      </c>
      <c r="W145">
        <f t="shared" ref="W145" si="364">$A145*$C145+($B145-$A145)*V147-($B145/$C145)*(V147^2)</f>
        <v>560.57081474369113</v>
      </c>
      <c r="X145">
        <f t="shared" ref="X145" si="365">$A145*$C145+($B145-$A145)*W147-($B145/$C145)*(W147^2)</f>
        <v>711.62675266588644</v>
      </c>
      <c r="Y145">
        <f t="shared" ref="Y145" si="366">$A145*$C145+($B145-$A145)*X147-($B145/$C145)*(X147^2)</f>
        <v>894.78798710913975</v>
      </c>
      <c r="Z145">
        <f t="shared" ref="Z145" si="367">$A145*$C145+($B145-$A145)*Y147-($B145/$C145)*(Y147^2)</f>
        <v>1101.8975748676726</v>
      </c>
      <c r="AA145">
        <f t="shared" ref="AA145" si="368">$A145*$C145+($B145-$A145)*Z147-($B145/$C145)*(Z147^2)</f>
        <v>1313.6671729221055</v>
      </c>
      <c r="AB145">
        <f t="shared" ref="AB145" si="369">$A145*$C145+($B145-$A145)*AA147-($B145/$C145)*(AA147^2)</f>
        <v>1499.3936995389017</v>
      </c>
      <c r="AC145">
        <f t="shared" ref="AC145" si="370">$A145*$C145+($B145-$A145)*AB147-($B145/$C145)*(AB147^2)</f>
        <v>1622.8708186038446</v>
      </c>
      <c r="AD145">
        <f t="shared" ref="AD145" si="371">$A145*$C145+($B145-$A145)*AC147-($B145/$C145)*(AC147^2)</f>
        <v>1654.6547020678813</v>
      </c>
      <c r="AE145">
        <f t="shared" ref="AE145" si="372">$A145*$C145+($B145-$A145)*AD147-($B145/$C145)*(AD147^2)</f>
        <v>1585.0059778984746</v>
      </c>
      <c r="AF145">
        <f t="shared" ref="AF145" si="373">$A145*$C145+($B145-$A145)*AE147-($B145/$C145)*(AE147^2)</f>
        <v>1428.7722352155633</v>
      </c>
      <c r="AG145">
        <f t="shared" ref="AG145" si="374">$A145*$C145+($B145-$A145)*AF147-($B145/$C145)*(AF147^2)</f>
        <v>1218.4367818801779</v>
      </c>
      <c r="AH145">
        <f t="shared" ref="AH145" si="375">$A145*$C145+($B145-$A145)*AG147-($B145/$C145)*(AG147^2)</f>
        <v>990.5374241039126</v>
      </c>
    </row>
    <row r="146" spans="1:34" x14ac:dyDescent="0.25">
      <c r="E146" t="s">
        <v>4</v>
      </c>
      <c r="F146">
        <f>SUM(J146:AC146)</f>
        <v>115.7743806505039</v>
      </c>
      <c r="I146">
        <v>0</v>
      </c>
      <c r="J146">
        <f>(J147-J143)^2</f>
        <v>2.5485641167531593E-3</v>
      </c>
      <c r="K146">
        <f t="shared" ref="K146" si="376">(K147-K143)^2</f>
        <v>0.17202977411148196</v>
      </c>
      <c r="L146">
        <f t="shared" ref="L146" si="377">(L147-L143)^2</f>
        <v>0.10388697203465888</v>
      </c>
      <c r="M146">
        <f t="shared" ref="M146" si="378">(M147-M143)^2</f>
        <v>3.6754427977415703E-2</v>
      </c>
      <c r="N146">
        <f t="shared" ref="N146" si="379">(N147-N143)^2</f>
        <v>1.0257131467293124E-2</v>
      </c>
      <c r="O146">
        <f t="shared" ref="O146" si="380">(O147-O143)^2</f>
        <v>2.658237904316197E-2</v>
      </c>
      <c r="P146">
        <f t="shared" ref="P146" si="381">(P147-P143)^2</f>
        <v>0.36159710443391047</v>
      </c>
      <c r="Q146">
        <f t="shared" ref="Q146" si="382">(Q147-Q143)^2</f>
        <v>1.0602414108339988</v>
      </c>
      <c r="R146">
        <f t="shared" ref="R146" si="383">(R147-R143)^2</f>
        <v>1.4615843879564092</v>
      </c>
      <c r="S146">
        <f t="shared" ref="S146" si="384">(S147-S143)^2</f>
        <v>1.2858454511593982</v>
      </c>
      <c r="T146">
        <f t="shared" ref="T146" si="385">(T147-T143)^2</f>
        <v>1.1418185624552339</v>
      </c>
      <c r="U146">
        <f t="shared" ref="U146" si="386">(U147-U143)^2</f>
        <v>4.2937275589904536</v>
      </c>
      <c r="V146">
        <f t="shared" ref="V146" si="387">(V147-V143)^2</f>
        <v>3.5413615810257739</v>
      </c>
      <c r="W146">
        <f t="shared" ref="W146" si="388">(W147-W143)^2</f>
        <v>0.38289959489774156</v>
      </c>
      <c r="X146">
        <f t="shared" ref="X146" si="389">(X147-X143)^2</f>
        <v>3.0318388573794453</v>
      </c>
      <c r="Y146">
        <f t="shared" ref="Y146" si="390">(Y147-Y143)^2</f>
        <v>32.43938910504766</v>
      </c>
      <c r="Z146">
        <f t="shared" ref="Z146" si="391">(Z147-Z143)^2</f>
        <v>7.8580447483855735</v>
      </c>
      <c r="AA146">
        <f t="shared" ref="AA146" si="392">(AA147-AA143)^2</f>
        <v>14.558387747687727</v>
      </c>
      <c r="AB146">
        <f t="shared" ref="AB146" si="393">(AB147-AB143)^2</f>
        <v>29.94823530346023</v>
      </c>
      <c r="AC146">
        <f t="shared" ref="AC146" si="394">(AC147-AC143)^2</f>
        <v>14.057349988039588</v>
      </c>
      <c r="AD146">
        <f t="shared" ref="AD146" si="395">(AD147-AD143)^2</f>
        <v>5.4098767366619418</v>
      </c>
      <c r="AE146">
        <f t="shared" ref="AE146" si="396">(AE147-AE143)^2</f>
        <v>58.581418664587339</v>
      </c>
      <c r="AF146">
        <f t="shared" ref="AF146" si="397">(AF147-AF143)^2</f>
        <v>35.878744961638887</v>
      </c>
      <c r="AG146">
        <f t="shared" ref="AG146" si="398">(AG147-AG143)^2</f>
        <v>15.903148172678007</v>
      </c>
      <c r="AH146">
        <f t="shared" ref="AH146" si="399">(AH147-AH143)^2</f>
        <v>4242.0993082996993</v>
      </c>
    </row>
    <row r="147" spans="1:34" x14ac:dyDescent="0.25">
      <c r="G147" t="s">
        <v>6</v>
      </c>
      <c r="J147">
        <f>$I143+$C145*(1/(1+EXP(-$A145*(J144-$B145))))</f>
        <v>0.55048330532713918</v>
      </c>
      <c r="K147">
        <f t="shared" ref="K147:AH147" si="400">$I143+$C145*(1/(1+EXP(-$A145*(K144-$B145))))</f>
        <v>0.7023102786078812</v>
      </c>
      <c r="L147">
        <f t="shared" si="400"/>
        <v>0.91975998012866533</v>
      </c>
      <c r="M147">
        <f t="shared" si="400"/>
        <v>1.2310405561586044</v>
      </c>
      <c r="N147">
        <f t="shared" si="400"/>
        <v>1.6763225026607926</v>
      </c>
      <c r="O147">
        <f t="shared" si="400"/>
        <v>2.3126410348444892</v>
      </c>
      <c r="P147">
        <f t="shared" si="400"/>
        <v>3.2206294475027066</v>
      </c>
      <c r="Q147">
        <f t="shared" si="400"/>
        <v>4.5135802468892949</v>
      </c>
      <c r="R147">
        <f t="shared" si="400"/>
        <v>6.3492600439867353</v>
      </c>
      <c r="S147">
        <f t="shared" si="400"/>
        <v>8.9445512560773484</v>
      </c>
      <c r="T147">
        <f t="shared" si="400"/>
        <v>12.592059105737832</v>
      </c>
      <c r="U147">
        <f t="shared" si="400"/>
        <v>17.675831163558534</v>
      </c>
      <c r="V147">
        <f t="shared" si="400"/>
        <v>24.679704573511565</v>
      </c>
      <c r="W147">
        <f t="shared" si="400"/>
        <v>34.176242812841465</v>
      </c>
      <c r="X147">
        <f t="shared" si="400"/>
        <v>46.777936363580167</v>
      </c>
      <c r="Y147">
        <f t="shared" si="400"/>
        <v>63.030082282451076</v>
      </c>
      <c r="Z147">
        <f t="shared" si="400"/>
        <v>83.236481575490771</v>
      </c>
      <c r="AA147">
        <f t="shared" si="400"/>
        <v>107.24584453736261</v>
      </c>
      <c r="AB147">
        <f t="shared" si="400"/>
        <v>134.28408708619978</v>
      </c>
      <c r="AC147">
        <f t="shared" si="400"/>
        <v>162.95427773114133</v>
      </c>
      <c r="AD147">
        <f t="shared" si="400"/>
        <v>191.47813017224755</v>
      </c>
      <c r="AE147">
        <f t="shared" si="400"/>
        <v>218.1128499243575</v>
      </c>
      <c r="AF147">
        <f t="shared" si="400"/>
        <v>241.55088689055469</v>
      </c>
      <c r="AG147">
        <f t="shared" si="400"/>
        <v>261.12312485492862</v>
      </c>
      <c r="AH147">
        <f t="shared" si="400"/>
        <v>276.76459967496709</v>
      </c>
    </row>
    <row r="165" spans="1:34" x14ac:dyDescent="0.25">
      <c r="A165" s="1" t="s">
        <v>15</v>
      </c>
      <c r="B165" t="s">
        <v>2</v>
      </c>
      <c r="I165">
        <v>4</v>
      </c>
      <c r="J165">
        <v>7</v>
      </c>
      <c r="K165" s="4">
        <v>9</v>
      </c>
      <c r="L165" s="4">
        <v>9</v>
      </c>
      <c r="M165" s="4">
        <v>9</v>
      </c>
      <c r="N165" s="4">
        <v>12.4</v>
      </c>
      <c r="O165" s="4">
        <v>12.4</v>
      </c>
      <c r="P165" s="4">
        <v>19.399999999999999</v>
      </c>
      <c r="Q165" s="4">
        <v>23.4</v>
      </c>
      <c r="R165" s="4">
        <v>32.9</v>
      </c>
      <c r="S165" s="4">
        <v>45</v>
      </c>
      <c r="T165" s="4">
        <v>55</v>
      </c>
      <c r="U165" s="4">
        <v>71</v>
      </c>
      <c r="V165" s="4">
        <v>71.7</v>
      </c>
      <c r="W165" s="4">
        <v>100.7</v>
      </c>
      <c r="X165" s="4">
        <v>103.7</v>
      </c>
      <c r="Y165" s="4">
        <v>106.9</v>
      </c>
      <c r="Z165" s="4">
        <v>115.3</v>
      </c>
      <c r="AA165" s="4">
        <v>119.2</v>
      </c>
      <c r="AB165" s="4">
        <v>162.19999999999999</v>
      </c>
      <c r="AC165" s="4">
        <v>286.21999999999997</v>
      </c>
      <c r="AD165" s="4">
        <v>423</v>
      </c>
      <c r="AE165" s="4">
        <v>504</v>
      </c>
      <c r="AF165" s="4">
        <v>609</v>
      </c>
      <c r="AG165" s="4">
        <v>769</v>
      </c>
      <c r="AH165" s="4">
        <v>915</v>
      </c>
    </row>
    <row r="166" spans="1:34" x14ac:dyDescent="0.25">
      <c r="A166">
        <v>159</v>
      </c>
      <c r="B166" t="s">
        <v>1</v>
      </c>
      <c r="I166">
        <f t="shared" ref="I166:AH166" si="401">I165/1000</f>
        <v>4.0000000000000001E-3</v>
      </c>
      <c r="J166">
        <f t="shared" si="401"/>
        <v>7.0000000000000001E-3</v>
      </c>
      <c r="K166">
        <f t="shared" si="401"/>
        <v>8.9999999999999993E-3</v>
      </c>
      <c r="L166">
        <f t="shared" si="401"/>
        <v>8.9999999999999993E-3</v>
      </c>
      <c r="M166">
        <f t="shared" si="401"/>
        <v>8.9999999999999993E-3</v>
      </c>
      <c r="N166">
        <f t="shared" si="401"/>
        <v>1.24E-2</v>
      </c>
      <c r="O166">
        <f t="shared" si="401"/>
        <v>1.24E-2</v>
      </c>
      <c r="P166">
        <f t="shared" si="401"/>
        <v>1.9399999999999997E-2</v>
      </c>
      <c r="Q166">
        <f t="shared" si="401"/>
        <v>2.3399999999999997E-2</v>
      </c>
      <c r="R166">
        <f t="shared" si="401"/>
        <v>3.2899999999999999E-2</v>
      </c>
      <c r="S166">
        <f t="shared" si="401"/>
        <v>4.4999999999999998E-2</v>
      </c>
      <c r="T166">
        <f t="shared" si="401"/>
        <v>5.5E-2</v>
      </c>
      <c r="U166">
        <f t="shared" si="401"/>
        <v>7.0999999999999994E-2</v>
      </c>
      <c r="V166">
        <f t="shared" si="401"/>
        <v>7.17E-2</v>
      </c>
      <c r="W166">
        <f t="shared" si="401"/>
        <v>0.1007</v>
      </c>
      <c r="X166">
        <f t="shared" si="401"/>
        <v>0.1037</v>
      </c>
      <c r="Y166">
        <f t="shared" si="401"/>
        <v>0.10690000000000001</v>
      </c>
      <c r="Z166">
        <f t="shared" si="401"/>
        <v>0.1153</v>
      </c>
      <c r="AA166">
        <f t="shared" si="401"/>
        <v>0.1192</v>
      </c>
      <c r="AB166">
        <f t="shared" si="401"/>
        <v>0.16219999999999998</v>
      </c>
      <c r="AC166">
        <f t="shared" si="401"/>
        <v>0.28621999999999997</v>
      </c>
      <c r="AD166">
        <f t="shared" si="401"/>
        <v>0.42299999999999999</v>
      </c>
      <c r="AE166">
        <f t="shared" si="401"/>
        <v>0.504</v>
      </c>
      <c r="AF166">
        <f t="shared" si="401"/>
        <v>0.60899999999999999</v>
      </c>
      <c r="AG166">
        <f t="shared" si="401"/>
        <v>0.76900000000000002</v>
      </c>
      <c r="AH166">
        <f t="shared" si="401"/>
        <v>0.91500000000000004</v>
      </c>
    </row>
    <row r="167" spans="1:34" ht="18.75" customHeight="1" x14ac:dyDescent="0.25">
      <c r="A167" s="2" t="s">
        <v>16</v>
      </c>
      <c r="B167" s="2" t="s">
        <v>17</v>
      </c>
      <c r="C167" s="2" t="s">
        <v>18</v>
      </c>
      <c r="G167" t="s">
        <v>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</row>
    <row r="168" spans="1:34" x14ac:dyDescent="0.25">
      <c r="A168" s="3">
        <v>0.18401152967439824</v>
      </c>
      <c r="B168" s="3">
        <v>36.193179018136917</v>
      </c>
      <c r="C168" s="3">
        <v>4.3311178893346201</v>
      </c>
      <c r="G168" t="s">
        <v>5</v>
      </c>
      <c r="J168">
        <f>$A168*$C168+($B168-$A168)*I166-($B168/$C168)*(I166^2)</f>
        <v>0.94087859325979006</v>
      </c>
      <c r="K168">
        <f>$A168*$C168+($B168-$A168)*J170-($B168/$C168)*(J170^2)</f>
        <v>1.1798770520905943</v>
      </c>
      <c r="L168">
        <f t="shared" ref="L168" si="402">$A168*$C168+($B168-$A168)*K170-($B168/$C168)*(K170^2)</f>
        <v>1.2279828029089581</v>
      </c>
      <c r="M168">
        <f t="shared" ref="M168" si="403">$A168*$C168+($B168-$A168)*L170-($B168/$C168)*(L170^2)</f>
        <v>1.2857279619332662</v>
      </c>
      <c r="N168">
        <f t="shared" ref="N168" si="404">$A168*$C168+($B168-$A168)*M170-($B168/$C168)*(M170^2)</f>
        <v>1.3550248558663309</v>
      </c>
      <c r="O168">
        <f t="shared" ref="O168" si="405">$A168*$C168+($B168-$A168)*N170-($B168/$C168)*(N170^2)</f>
        <v>1.4381566770667145</v>
      </c>
      <c r="P168">
        <f t="shared" ref="P168" si="406">$A168*$C168+($B168-$A168)*O170-($B168/$C168)*(O170^2)</f>
        <v>1.5378456267047498</v>
      </c>
      <c r="Q168">
        <f t="shared" ref="Q168" si="407">$A168*$C168+($B168-$A168)*P170-($B168/$C168)*(P170^2)</f>
        <v>1.6573318834695248</v>
      </c>
      <c r="R168">
        <f t="shared" ref="R168" si="408">$A168*$C168+($B168-$A168)*Q170-($B168/$C168)*(Q170^2)</f>
        <v>1.8004643314602558</v>
      </c>
      <c r="S168">
        <f t="shared" ref="S168" si="409">$A168*$C168+($B168-$A168)*R170-($B168/$C168)*(R170^2)</f>
        <v>1.9718036514720432</v>
      </c>
      <c r="T168">
        <f t="shared" ref="T168" si="410">$A168*$C168+($B168-$A168)*S170-($B168/$C168)*(S170^2)</f>
        <v>2.1767377815270983</v>
      </c>
      <c r="U168">
        <f t="shared" ref="U168" si="411">$A168*$C168+($B168-$A168)*T170-($B168/$C168)*(T170^2)</f>
        <v>2.4216087603892684</v>
      </c>
      <c r="V168">
        <f t="shared" ref="V168" si="412">$A168*$C168+($B168-$A168)*U170-($B168/$C168)*(U170^2)</f>
        <v>2.7138484137490817</v>
      </c>
      <c r="W168">
        <f t="shared" ref="W168" si="413">$A168*$C168+($B168-$A168)*V170-($B168/$C168)*(V170^2)</f>
        <v>3.0621180069047047</v>
      </c>
      <c r="X168">
        <f t="shared" ref="X168" si="414">$A168*$C168+($B168-$A168)*W170-($B168/$C168)*(W170^2)</f>
        <v>3.4764435937496154</v>
      </c>
      <c r="Y168">
        <f t="shared" ref="Y168" si="415">$A168*$C168+($B168-$A168)*X170-($B168/$C168)*(X170^2)</f>
        <v>3.968334011240966</v>
      </c>
      <c r="Z168">
        <f t="shared" ref="Z168" si="416">$A168*$C168+($B168-$A168)*Y170-($B168/$C168)*(Y170^2)</f>
        <v>4.5508619437357787</v>
      </c>
      <c r="AA168">
        <f t="shared" ref="AA168" si="417">$A168*$C168+($B168-$A168)*Z170-($B168/$C168)*(Z170^2)</f>
        <v>5.2386798832891985</v>
      </c>
      <c r="AB168">
        <f t="shared" ref="AB168" si="418">$A168*$C168+($B168-$A168)*AA170-($B168/$C168)*(AA170^2)</f>
        <v>6.0479319532896492</v>
      </c>
      <c r="AC168">
        <f t="shared" ref="AC168" si="419">$A168*$C168+($B168-$A168)*AB170-($B168/$C168)*(AB170^2)</f>
        <v>6.9960096010933803</v>
      </c>
      <c r="AD168">
        <f t="shared" ref="AD168" si="420">$A168*$C168+($B168-$A168)*AC170-($B168/$C168)*(AC170^2)</f>
        <v>8.1010849267106764</v>
      </c>
      <c r="AE168">
        <f t="shared" ref="AE168" si="421">$A168*$C168+($B168-$A168)*AD170-($B168/$C168)*(AD170^2)</f>
        <v>9.3813418671803497</v>
      </c>
      <c r="AF168">
        <f t="shared" ref="AF168" si="422">$A168*$C168+($B168-$A168)*AE170-($B168/$C168)*(AE170^2)</f>
        <v>10.853816323147644</v>
      </c>
      <c r="AG168">
        <f t="shared" ref="AG168" si="423">$A168*$C168+($B168-$A168)*AF170-($B168/$C168)*(AF170^2)</f>
        <v>12.532757728926704</v>
      </c>
      <c r="AH168">
        <f t="shared" ref="AH168" si="424">$A168*$C168+($B168-$A168)*AG170-($B168/$C168)*(AG170^2)</f>
        <v>14.427445507581943</v>
      </c>
    </row>
    <row r="169" spans="1:34" x14ac:dyDescent="0.25">
      <c r="E169" t="s">
        <v>4</v>
      </c>
      <c r="F169">
        <f>SUM(J169:AC169)</f>
        <v>0.25424607967851454</v>
      </c>
      <c r="I169">
        <v>0</v>
      </c>
      <c r="J169">
        <f>ABS(J170-J166)</f>
        <v>3.6598129995575315E-3</v>
      </c>
      <c r="K169">
        <f t="shared" ref="K169:AH169" si="425">ABS(K170-K166)</f>
        <v>3.0028067967874505E-3</v>
      </c>
      <c r="L169">
        <f t="shared" si="425"/>
        <v>4.6160216523718055E-3</v>
      </c>
      <c r="M169">
        <f t="shared" si="425"/>
        <v>6.5535611023561681E-3</v>
      </c>
      <c r="N169">
        <f t="shared" si="425"/>
        <v>5.4802429215463789E-3</v>
      </c>
      <c r="O169">
        <f t="shared" si="425"/>
        <v>8.2736684694792537E-3</v>
      </c>
      <c r="P169">
        <f t="shared" si="425"/>
        <v>4.6266684406419227E-3</v>
      </c>
      <c r="Q169">
        <f t="shared" si="425"/>
        <v>4.650183043456612E-3</v>
      </c>
      <c r="R169">
        <f t="shared" si="425"/>
        <v>2.336128889865452E-5</v>
      </c>
      <c r="S169">
        <f t="shared" si="425"/>
        <v>6.3361147839160747E-3</v>
      </c>
      <c r="T169">
        <f t="shared" si="425"/>
        <v>9.4002451524690459E-3</v>
      </c>
      <c r="U169">
        <f t="shared" si="425"/>
        <v>1.7092703300304851E-2</v>
      </c>
      <c r="V169">
        <f t="shared" si="425"/>
        <v>7.8492792905475728E-3</v>
      </c>
      <c r="W169">
        <f t="shared" si="425"/>
        <v>2.4957946799085667E-2</v>
      </c>
      <c r="X169">
        <f t="shared" si="425"/>
        <v>1.375154787118063E-2</v>
      </c>
      <c r="Y169">
        <f t="shared" si="425"/>
        <v>4.7972753852709715E-8</v>
      </c>
      <c r="Z169">
        <f t="shared" si="425"/>
        <v>1.1798055543453131E-2</v>
      </c>
      <c r="AA169">
        <f t="shared" si="425"/>
        <v>3.1922731652243158E-2</v>
      </c>
      <c r="AB169">
        <f t="shared" si="425"/>
        <v>1.7440522298564354E-2</v>
      </c>
      <c r="AC169">
        <f t="shared" si="425"/>
        <v>7.281055829890043E-2</v>
      </c>
      <c r="AD169">
        <f t="shared" si="425"/>
        <v>0.16971864805005504</v>
      </c>
      <c r="AE169">
        <f t="shared" si="425"/>
        <v>0.20380062170334751</v>
      </c>
      <c r="AF169">
        <f t="shared" si="425"/>
        <v>0.25381176204165962</v>
      </c>
      <c r="AG169">
        <f t="shared" si="425"/>
        <v>0.34966514497063966</v>
      </c>
      <c r="AH169">
        <f t="shared" si="425"/>
        <v>0.42124359149553758</v>
      </c>
    </row>
    <row r="170" spans="1:34" x14ac:dyDescent="0.25">
      <c r="G170" t="s">
        <v>6</v>
      </c>
      <c r="J170">
        <f>$I166+$C168*(1/(1+EXP(-$A168*(J167-$B168))))</f>
        <v>1.0659812999557532E-2</v>
      </c>
      <c r="K170">
        <f t="shared" ref="K170:AH170" si="426">$I166+$C168*(1/(1+EXP(-$A168*(K167-$B168))))</f>
        <v>1.200280679678745E-2</v>
      </c>
      <c r="L170">
        <f t="shared" si="426"/>
        <v>1.3616021652371805E-2</v>
      </c>
      <c r="M170">
        <f t="shared" si="426"/>
        <v>1.5553561102356167E-2</v>
      </c>
      <c r="N170">
        <f t="shared" si="426"/>
        <v>1.7880242921546378E-2</v>
      </c>
      <c r="O170">
        <f t="shared" si="426"/>
        <v>2.0673668469479253E-2</v>
      </c>
      <c r="P170">
        <f t="shared" si="426"/>
        <v>2.402666844064192E-2</v>
      </c>
      <c r="Q170">
        <f t="shared" si="426"/>
        <v>2.8050183043456609E-2</v>
      </c>
      <c r="R170">
        <f t="shared" si="426"/>
        <v>3.2876638711101344E-2</v>
      </c>
      <c r="S170">
        <f t="shared" si="426"/>
        <v>3.8663885216083924E-2</v>
      </c>
      <c r="T170">
        <f t="shared" si="426"/>
        <v>4.5599754847530954E-2</v>
      </c>
      <c r="U170">
        <f t="shared" si="426"/>
        <v>5.3907296699695142E-2</v>
      </c>
      <c r="V170">
        <f t="shared" si="426"/>
        <v>6.3850720709452427E-2</v>
      </c>
      <c r="W170">
        <f t="shared" si="426"/>
        <v>7.574205320091433E-2</v>
      </c>
      <c r="X170">
        <f t="shared" si="426"/>
        <v>8.994845212881937E-2</v>
      </c>
      <c r="Y170">
        <f t="shared" si="426"/>
        <v>0.10690004797275386</v>
      </c>
      <c r="Z170">
        <f t="shared" si="426"/>
        <v>0.12709805554345313</v>
      </c>
      <c r="AA170">
        <f t="shared" si="426"/>
        <v>0.15112273165224316</v>
      </c>
      <c r="AB170">
        <f t="shared" si="426"/>
        <v>0.17964052229856434</v>
      </c>
      <c r="AC170">
        <f t="shared" si="426"/>
        <v>0.21340944170109954</v>
      </c>
      <c r="AD170">
        <f t="shared" si="426"/>
        <v>0.25328135194994494</v>
      </c>
      <c r="AE170">
        <f t="shared" si="426"/>
        <v>0.3001993782966525</v>
      </c>
      <c r="AF170">
        <f t="shared" si="426"/>
        <v>0.35518823795834037</v>
      </c>
      <c r="AG170">
        <f t="shared" si="426"/>
        <v>0.41933485502936035</v>
      </c>
      <c r="AH170">
        <f t="shared" si="426"/>
        <v>0.49375640850446245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0"/>
  <sheetViews>
    <sheetView tabSelected="1" topLeftCell="A127" workbookViewId="0">
      <selection activeCell="A145" sqref="A145:C14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.28515625" customWidth="1"/>
    <col min="10" max="10" width="12" bestFit="1" customWidth="1"/>
    <col min="14" max="14" width="15.5703125" customWidth="1"/>
  </cols>
  <sheetData>
    <row r="1" spans="1:3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</row>
    <row r="2" spans="1:34" x14ac:dyDescent="0.25">
      <c r="A2" s="1" t="s">
        <v>0</v>
      </c>
      <c r="B2" t="s">
        <v>2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34" x14ac:dyDescent="0.25">
      <c r="A3" t="s">
        <v>8</v>
      </c>
      <c r="B3" t="s">
        <v>20</v>
      </c>
      <c r="I3" s="14">
        <v>8.2619234436363644</v>
      </c>
      <c r="J3" s="14">
        <v>9.2046006605959612</v>
      </c>
      <c r="K3" s="14">
        <v>12.017816469777779</v>
      </c>
      <c r="L3" s="14">
        <v>15.921260267804952</v>
      </c>
      <c r="M3" s="14">
        <v>21.216174006609396</v>
      </c>
      <c r="N3" s="14">
        <v>31.42043456413095</v>
      </c>
      <c r="O3" s="14">
        <v>38.390451947142061</v>
      </c>
      <c r="P3" s="14">
        <v>52.330781986707123</v>
      </c>
      <c r="Q3" s="14">
        <v>62.911395301683939</v>
      </c>
      <c r="R3" s="14">
        <v>85.116192428273166</v>
      </c>
      <c r="S3" s="14">
        <v>104.08387975788209</v>
      </c>
      <c r="T3" s="14">
        <v>132.85921603002876</v>
      </c>
      <c r="U3" s="14">
        <v>170.68262058027867</v>
      </c>
      <c r="V3" s="14">
        <v>220.60004515399677</v>
      </c>
      <c r="W3" s="14">
        <v>276.02052629907718</v>
      </c>
      <c r="X3" s="14">
        <v>346.46502193807811</v>
      </c>
      <c r="Y3" s="14">
        <v>440.38509198030556</v>
      </c>
      <c r="Z3" s="14">
        <v>530.55442135112025</v>
      </c>
      <c r="AA3" s="14">
        <v>635.49205101167001</v>
      </c>
      <c r="AB3" s="14">
        <v>705.80586078881231</v>
      </c>
      <c r="AC3" s="14">
        <v>831.42968828186997</v>
      </c>
      <c r="AD3" s="14">
        <v>962.22739540937869</v>
      </c>
      <c r="AE3" s="14">
        <v>1140.3109490425286</v>
      </c>
      <c r="AF3" s="14">
        <v>1269.5205357108334</v>
      </c>
      <c r="AG3" s="14">
        <v>1418.1700462665481</v>
      </c>
      <c r="AH3" s="14">
        <v>1591.2135122192983</v>
      </c>
    </row>
    <row r="4" spans="1:34" x14ac:dyDescent="0.25">
      <c r="A4" s="2" t="s">
        <v>16</v>
      </c>
      <c r="B4" s="2" t="s">
        <v>17</v>
      </c>
      <c r="C4" s="2" t="s">
        <v>18</v>
      </c>
      <c r="G4" t="s">
        <v>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</row>
    <row r="5" spans="1:34" x14ac:dyDescent="0.25">
      <c r="A5" s="3">
        <v>0.30303460012543232</v>
      </c>
      <c r="B5" s="3">
        <v>18.471689475530766</v>
      </c>
      <c r="C5" s="3">
        <v>1328.4890958450949</v>
      </c>
      <c r="G5" t="s">
        <v>5</v>
      </c>
      <c r="J5">
        <f>$A5*$C5+($B5-$A5)*I3-($B5/$C5)*(I3^2)</f>
        <v>551.73709980422689</v>
      </c>
      <c r="K5">
        <f>$A5*$C5+($B5-$A5)*J7-($B5/$C5)*(J7^2)</f>
        <v>670.13853669090258</v>
      </c>
      <c r="L5">
        <f t="shared" ref="L5:AH5" si="0">$A5*$C5+($B5-$A5)*K7-($B5/$C5)*(K7^2)</f>
        <v>711.47438428044484</v>
      </c>
      <c r="M5">
        <f t="shared" si="0"/>
        <v>766.97008755936474</v>
      </c>
      <c r="N5">
        <f t="shared" si="0"/>
        <v>841.25444792651444</v>
      </c>
      <c r="O5">
        <f t="shared" si="0"/>
        <v>940.28917132408446</v>
      </c>
      <c r="P5">
        <f t="shared" si="0"/>
        <v>1071.6057282848762</v>
      </c>
      <c r="Q5">
        <f t="shared" si="0"/>
        <v>1244.4574777706341</v>
      </c>
      <c r="R5">
        <f t="shared" si="0"/>
        <v>1469.7527002347897</v>
      </c>
      <c r="S5">
        <f t="shared" si="0"/>
        <v>1759.5443167021326</v>
      </c>
      <c r="T5">
        <f t="shared" si="0"/>
        <v>2125.7435706507813</v>
      </c>
      <c r="U5">
        <f t="shared" si="0"/>
        <v>2577.641597466547</v>
      </c>
      <c r="V5">
        <f t="shared" si="0"/>
        <v>3117.8737106721619</v>
      </c>
      <c r="W5">
        <f t="shared" si="0"/>
        <v>3736.8402653801045</v>
      </c>
      <c r="X5">
        <f t="shared" si="0"/>
        <v>4406.5261143641419</v>
      </c>
      <c r="Y5">
        <f t="shared" si="0"/>
        <v>5076.1450191049471</v>
      </c>
      <c r="Z5">
        <f t="shared" si="0"/>
        <v>5673.4279792750622</v>
      </c>
      <c r="AA5">
        <f t="shared" si="0"/>
        <v>6115.1192431451473</v>
      </c>
      <c r="AB5">
        <f t="shared" si="0"/>
        <v>6326.7163958704296</v>
      </c>
      <c r="AC5">
        <f t="shared" si="0"/>
        <v>6265.2839940414078</v>
      </c>
      <c r="AD5">
        <f t="shared" si="0"/>
        <v>5934.6241690871702</v>
      </c>
      <c r="AE5">
        <f t="shared" si="0"/>
        <v>5384.3600450256599</v>
      </c>
      <c r="AF5">
        <f t="shared" si="0"/>
        <v>4693.3662654470299</v>
      </c>
      <c r="AG5">
        <f t="shared" si="0"/>
        <v>3946.5408101459052</v>
      </c>
      <c r="AH5">
        <f t="shared" si="0"/>
        <v>3215.5477412104556</v>
      </c>
    </row>
    <row r="6" spans="1:34" x14ac:dyDescent="0.25">
      <c r="E6" t="s">
        <v>4</v>
      </c>
      <c r="F6">
        <f>SUM(J6:AC6)</f>
        <v>804.84576435697829</v>
      </c>
      <c r="I6">
        <v>0</v>
      </c>
      <c r="J6">
        <f>(J7-J3)^2</f>
        <v>32.395440280681491</v>
      </c>
      <c r="K6">
        <f t="shared" ref="K6:AH6" si="1">(K7-K3)^2</f>
        <v>27.153955412465304</v>
      </c>
      <c r="L6">
        <f t="shared" si="1"/>
        <v>19.824572851865348</v>
      </c>
      <c r="M6">
        <f t="shared" si="1"/>
        <v>11.505188490018089</v>
      </c>
      <c r="N6">
        <f t="shared" si="1"/>
        <v>1.2597553386649891</v>
      </c>
      <c r="O6">
        <f t="shared" si="1"/>
        <v>0.21773804343301226</v>
      </c>
      <c r="P6">
        <f t="shared" si="1"/>
        <v>17.831155666447646</v>
      </c>
      <c r="Q6">
        <f t="shared" si="1"/>
        <v>1.6029011305400171</v>
      </c>
      <c r="R6">
        <f t="shared" si="1"/>
        <v>31.235016291479024</v>
      </c>
      <c r="S6">
        <f t="shared" si="1"/>
        <v>1.2753685354723217</v>
      </c>
      <c r="T6">
        <f t="shared" si="1"/>
        <v>0.20953987204323943</v>
      </c>
      <c r="U6">
        <f t="shared" si="1"/>
        <v>2.0714709874366259</v>
      </c>
      <c r="V6">
        <f t="shared" si="1"/>
        <v>5.8079502155597089E-2</v>
      </c>
      <c r="W6">
        <f t="shared" si="1"/>
        <v>21.501631159368348</v>
      </c>
      <c r="X6">
        <f t="shared" si="1"/>
        <v>31.967061589272099</v>
      </c>
      <c r="Y6">
        <f t="shared" si="1"/>
        <v>31.676610195294174</v>
      </c>
      <c r="Z6">
        <f t="shared" si="1"/>
        <v>14.12540851858332</v>
      </c>
      <c r="AA6">
        <f t="shared" si="1"/>
        <v>107.70053727225127</v>
      </c>
      <c r="AB6">
        <f t="shared" si="1"/>
        <v>390.41418904377258</v>
      </c>
      <c r="AC6">
        <f t="shared" si="1"/>
        <v>60.820144175733887</v>
      </c>
      <c r="AD6">
        <f t="shared" si="1"/>
        <v>2210.7042655442419</v>
      </c>
      <c r="AE6">
        <f t="shared" si="1"/>
        <v>20466.808088494516</v>
      </c>
      <c r="AF6">
        <f t="shared" si="1"/>
        <v>40589.526979819042</v>
      </c>
      <c r="AG6">
        <f t="shared" si="1"/>
        <v>84653.170154123596</v>
      </c>
      <c r="AH6">
        <f t="shared" si="1"/>
        <v>172950.84158851046</v>
      </c>
    </row>
    <row r="7" spans="1:34" x14ac:dyDescent="0.25">
      <c r="G7" t="s">
        <v>6</v>
      </c>
      <c r="J7">
        <f>$I3+$C5*(1/(1+EXP(-$A5*(J4-$B5))))</f>
        <v>14.896299904291247</v>
      </c>
      <c r="K7">
        <f t="shared" ref="K7:AH7" si="2">$I3+$C5*(1/(1+EXP(-$A5*(K4-$B5))))</f>
        <v>17.228762200877394</v>
      </c>
      <c r="L7">
        <f t="shared" si="2"/>
        <v>20.373739672795541</v>
      </c>
      <c r="M7">
        <f t="shared" si="2"/>
        <v>24.608103913022276</v>
      </c>
      <c r="N7">
        <f t="shared" si="2"/>
        <v>30.298046334210042</v>
      </c>
      <c r="O7">
        <f t="shared" si="2"/>
        <v>37.923827854929698</v>
      </c>
      <c r="P7">
        <f t="shared" si="2"/>
        <v>48.108086678441602</v>
      </c>
      <c r="Q7">
        <f t="shared" si="2"/>
        <v>61.645337984442726</v>
      </c>
      <c r="R7">
        <f t="shared" si="2"/>
        <v>79.527362828841902</v>
      </c>
      <c r="S7">
        <f t="shared" si="2"/>
        <v>102.95455760035912</v>
      </c>
      <c r="T7">
        <f t="shared" si="2"/>
        <v>133.31697128345928</v>
      </c>
      <c r="U7">
        <f t="shared" si="2"/>
        <v>172.12188114995902</v>
      </c>
      <c r="V7">
        <f t="shared" si="2"/>
        <v>220.84104204641574</v>
      </c>
      <c r="W7">
        <f t="shared" si="2"/>
        <v>280.65751143592723</v>
      </c>
      <c r="X7">
        <f t="shared" si="2"/>
        <v>352.1189640662991</v>
      </c>
      <c r="Y7">
        <f t="shared" si="2"/>
        <v>434.75689420523634</v>
      </c>
      <c r="Z7">
        <f t="shared" si="2"/>
        <v>526.7960429084161</v>
      </c>
      <c r="AA7">
        <f t="shared" si="2"/>
        <v>625.11416407490628</v>
      </c>
      <c r="AB7">
        <f t="shared" si="2"/>
        <v>725.564762302909</v>
      </c>
      <c r="AC7">
        <f t="shared" si="2"/>
        <v>823.63096119498368</v>
      </c>
      <c r="AD7">
        <f t="shared" si="2"/>
        <v>915.20926842047959</v>
      </c>
      <c r="AE7">
        <f t="shared" si="2"/>
        <v>997.24869654909651</v>
      </c>
      <c r="AF7">
        <f t="shared" si="2"/>
        <v>1068.0521089541353</v>
      </c>
      <c r="AG7">
        <f t="shared" si="2"/>
        <v>1127.2178678005266</v>
      </c>
      <c r="AH7">
        <f t="shared" si="2"/>
        <v>1175.33992374738</v>
      </c>
    </row>
    <row r="12" spans="1:34" x14ac:dyDescent="0.25">
      <c r="N12" t="s">
        <v>0</v>
      </c>
      <c r="O12">
        <f>C5</f>
        <v>1328.4890958450949</v>
      </c>
    </row>
    <row r="13" spans="1:34" x14ac:dyDescent="0.25">
      <c r="N13" t="s">
        <v>19</v>
      </c>
      <c r="O13">
        <f>C30+C53+C76+C99+C122+C145+C168</f>
        <v>15511.37244862738</v>
      </c>
    </row>
    <row r="27" spans="1:34" x14ac:dyDescent="0.25">
      <c r="A27" s="1" t="s">
        <v>9</v>
      </c>
      <c r="B27" t="s">
        <v>2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x14ac:dyDescent="0.25">
      <c r="A28" t="s">
        <v>8</v>
      </c>
      <c r="B28" t="s">
        <v>20</v>
      </c>
      <c r="I28" s="15">
        <v>3.8630292012121203</v>
      </c>
      <c r="J28" s="15">
        <v>4.8285852452525244</v>
      </c>
      <c r="K28" s="15">
        <v>7.2954929555555559</v>
      </c>
      <c r="L28" s="15">
        <v>11.176479135151517</v>
      </c>
      <c r="M28" s="15">
        <v>14.244321766767678</v>
      </c>
      <c r="N28" s="15">
        <v>22.454714202828281</v>
      </c>
      <c r="O28" s="15">
        <v>26.934286655353535</v>
      </c>
      <c r="P28" s="15">
        <v>36.425949314747477</v>
      </c>
      <c r="Q28" s="15">
        <v>44.531152285656574</v>
      </c>
      <c r="R28" s="15">
        <v>59.296786859595969</v>
      </c>
      <c r="S28" s="15">
        <v>71.096749365191272</v>
      </c>
      <c r="T28" s="15">
        <v>83.164139878364807</v>
      </c>
      <c r="U28" s="15">
        <v>105.71319376702102</v>
      </c>
      <c r="V28" s="15">
        <v>121.35390149753569</v>
      </c>
      <c r="W28" s="15">
        <v>135.38322861318696</v>
      </c>
      <c r="X28" s="15">
        <v>153.44349686417544</v>
      </c>
      <c r="Y28" s="15">
        <v>186.65740323090515</v>
      </c>
      <c r="Z28" s="15">
        <v>215.03240506403205</v>
      </c>
      <c r="AA28" s="15">
        <v>248.11525575332092</v>
      </c>
      <c r="AB28" s="15">
        <v>264.81501995990652</v>
      </c>
      <c r="AC28" s="15">
        <v>318.93123001945844</v>
      </c>
      <c r="AD28" s="15">
        <v>322.86787634830216</v>
      </c>
      <c r="AE28" s="15">
        <v>384.21652140632875</v>
      </c>
      <c r="AF28" s="15">
        <v>403.2175947741743</v>
      </c>
      <c r="AG28" s="15">
        <v>460.02981280932892</v>
      </c>
      <c r="AH28" s="15">
        <v>510.13807100777274</v>
      </c>
    </row>
    <row r="29" spans="1:34" x14ac:dyDescent="0.25">
      <c r="A29" s="2" t="s">
        <v>16</v>
      </c>
      <c r="B29" s="2" t="s">
        <v>17</v>
      </c>
      <c r="C29" s="2" t="s">
        <v>18</v>
      </c>
      <c r="G29" t="s">
        <v>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</row>
    <row r="30" spans="1:34" x14ac:dyDescent="0.25">
      <c r="A30" s="3">
        <v>0.22820017343039442</v>
      </c>
      <c r="B30" s="3">
        <v>18.960998300892015</v>
      </c>
      <c r="C30" s="3">
        <v>544.94122952429882</v>
      </c>
      <c r="G30" t="s">
        <v>5</v>
      </c>
      <c r="J30">
        <f>$A30*$C30+($B30-$A30)*I28-($B30/$C30)*(I28^2)</f>
        <v>196.20179002339108</v>
      </c>
      <c r="K30">
        <f>$A30*$C30+($B30-$A30)*J32-($B30/$C30)*(J32^2)</f>
        <v>357.69024599442702</v>
      </c>
      <c r="L30">
        <f t="shared" ref="L30:AH30" si="3">$A30*$C30+($B30-$A30)*K32-($B30/$C30)*(K32^2)</f>
        <v>397.37538663035627</v>
      </c>
      <c r="M30">
        <f t="shared" si="3"/>
        <v>446.28203628065927</v>
      </c>
      <c r="N30">
        <f t="shared" si="3"/>
        <v>506.25953947766101</v>
      </c>
      <c r="O30">
        <f t="shared" si="3"/>
        <v>579.36660435760211</v>
      </c>
      <c r="P30">
        <f t="shared" si="3"/>
        <v>667.80107243287557</v>
      </c>
      <c r="Q30">
        <f t="shared" si="3"/>
        <v>773.76454038759493</v>
      </c>
      <c r="R30">
        <f t="shared" si="3"/>
        <v>899.2365968838352</v>
      </c>
      <c r="S30">
        <f t="shared" si="3"/>
        <v>1045.6340218611758</v>
      </c>
      <c r="T30">
        <f t="shared" si="3"/>
        <v>1213.3400222211619</v>
      </c>
      <c r="U30">
        <f t="shared" si="3"/>
        <v>1401.1137689017651</v>
      </c>
      <c r="V30">
        <f t="shared" si="3"/>
        <v>1605.4368510416762</v>
      </c>
      <c r="W30">
        <f t="shared" si="3"/>
        <v>1819.9208696768628</v>
      </c>
      <c r="X30">
        <f t="shared" si="3"/>
        <v>2034.9759851180645</v>
      </c>
      <c r="Y30">
        <f t="shared" si="3"/>
        <v>2237.9901392025276</v>
      </c>
      <c r="Z30">
        <f t="shared" si="3"/>
        <v>2414.2412931623526</v>
      </c>
      <c r="AA30">
        <f t="shared" si="3"/>
        <v>2548.6135693192946</v>
      </c>
      <c r="AB30">
        <f t="shared" si="3"/>
        <v>2627.9142254760759</v>
      </c>
      <c r="AC30">
        <f t="shared" si="3"/>
        <v>2643.2806863502187</v>
      </c>
      <c r="AD30">
        <f t="shared" si="3"/>
        <v>2591.9880414639024</v>
      </c>
      <c r="AE30">
        <f t="shared" si="3"/>
        <v>2478.0625824803378</v>
      </c>
      <c r="AF30">
        <f t="shared" si="3"/>
        <v>2311.4835071116122</v>
      </c>
      <c r="AG30">
        <f t="shared" si="3"/>
        <v>2106.2429243326706</v>
      </c>
      <c r="AH30">
        <f t="shared" si="3"/>
        <v>1877.8874925167756</v>
      </c>
    </row>
    <row r="31" spans="1:34" x14ac:dyDescent="0.25">
      <c r="E31" t="s">
        <v>4</v>
      </c>
      <c r="F31">
        <f>SUM(J31:AC31)</f>
        <v>754.59549418934785</v>
      </c>
      <c r="I31">
        <v>0</v>
      </c>
      <c r="J31">
        <f>(J32-J28)^2</f>
        <v>62.879988845235225</v>
      </c>
      <c r="K31">
        <f t="shared" ref="K31:AH31" si="4">(K32-K28)^2</f>
        <v>59.234501964217202</v>
      </c>
      <c r="L31">
        <f t="shared" si="4"/>
        <v>43.498424055716029</v>
      </c>
      <c r="M31">
        <f t="shared" si="4"/>
        <v>48.709800411165361</v>
      </c>
      <c r="N31">
        <f t="shared" si="4"/>
        <v>9.2557240097842346</v>
      </c>
      <c r="O31">
        <f t="shared" si="4"/>
        <v>14.70365765849496</v>
      </c>
      <c r="P31">
        <f t="shared" si="4"/>
        <v>0.6680538040965498</v>
      </c>
      <c r="Q31">
        <f t="shared" si="4"/>
        <v>0.38492802015854949</v>
      </c>
      <c r="R31">
        <f t="shared" si="4"/>
        <v>20.699754229481645</v>
      </c>
      <c r="S31">
        <f t="shared" si="4"/>
        <v>23.045518969932179</v>
      </c>
      <c r="T31">
        <f t="shared" si="4"/>
        <v>9.6216804636219937</v>
      </c>
      <c r="U31">
        <f t="shared" si="4"/>
        <v>88.942112345540195</v>
      </c>
      <c r="V31">
        <f t="shared" si="4"/>
        <v>38.670408675741733</v>
      </c>
      <c r="W31">
        <f t="shared" si="4"/>
        <v>1.7479652807162598</v>
      </c>
      <c r="X31">
        <f t="shared" si="4"/>
        <v>56.229387746809223</v>
      </c>
      <c r="Y31">
        <f t="shared" si="4"/>
        <v>0.94398744002266544</v>
      </c>
      <c r="Z31">
        <f t="shared" si="4"/>
        <v>1.7777957294888893</v>
      </c>
      <c r="AA31">
        <f t="shared" si="4"/>
        <v>2.3680563349889994</v>
      </c>
      <c r="AB31">
        <f t="shared" si="4"/>
        <v>162.08184251564671</v>
      </c>
      <c r="AC31">
        <f t="shared" si="4"/>
        <v>109.13190568848924</v>
      </c>
      <c r="AD31">
        <f t="shared" si="4"/>
        <v>247.64273426411182</v>
      </c>
      <c r="AE31">
        <f t="shared" si="4"/>
        <v>289.56227300441657</v>
      </c>
      <c r="AF31">
        <f t="shared" si="4"/>
        <v>90.437273657136473</v>
      </c>
      <c r="AG31">
        <f t="shared" si="4"/>
        <v>1788.2596225264881</v>
      </c>
      <c r="AH31">
        <f t="shared" si="4"/>
        <v>5046.422720365138</v>
      </c>
    </row>
    <row r="32" spans="1:34" x14ac:dyDescent="0.25">
      <c r="G32" t="s">
        <v>6</v>
      </c>
      <c r="J32">
        <f>$I28+$C30*(1/(1+EXP(-$A30*(J29-$B30))))</f>
        <v>12.758275582537784</v>
      </c>
      <c r="K32">
        <f t="shared" ref="K32:AH32" si="5">$I28+$C30*(1/(1+EXP(-$A30*(K29-$B30))))</f>
        <v>14.991888343282021</v>
      </c>
      <c r="L32">
        <f t="shared" si="5"/>
        <v>17.771812641178034</v>
      </c>
      <c r="M32">
        <f t="shared" si="5"/>
        <v>21.223562442598062</v>
      </c>
      <c r="N32">
        <f t="shared" si="5"/>
        <v>25.497036343855466</v>
      </c>
      <c r="O32">
        <f t="shared" si="5"/>
        <v>30.768821523951676</v>
      </c>
      <c r="P32">
        <f t="shared" si="5"/>
        <v>37.243294898999665</v>
      </c>
      <c r="Q32">
        <f t="shared" si="5"/>
        <v>45.151577962235606</v>
      </c>
      <c r="R32">
        <f t="shared" si="5"/>
        <v>54.747088602625332</v>
      </c>
      <c r="S32">
        <f t="shared" si="5"/>
        <v>66.296174506913133</v>
      </c>
      <c r="T32">
        <f t="shared" si="5"/>
        <v>80.062256504731621</v>
      </c>
      <c r="U32">
        <f t="shared" si="5"/>
        <v>96.282281173557962</v>
      </c>
      <c r="V32">
        <f t="shared" si="5"/>
        <v>115.13534791364323</v>
      </c>
      <c r="W32">
        <f t="shared" si="5"/>
        <v>136.70533499344396</v>
      </c>
      <c r="X32">
        <f t="shared" si="5"/>
        <v>160.94212258805373</v>
      </c>
      <c r="Y32">
        <f t="shared" si="5"/>
        <v>187.62899339142689</v>
      </c>
      <c r="Z32">
        <f t="shared" si="5"/>
        <v>216.36574512924005</v>
      </c>
      <c r="AA32">
        <f t="shared" si="5"/>
        <v>246.5764067240172</v>
      </c>
      <c r="AB32">
        <f t="shared" si="5"/>
        <v>277.54615669295777</v>
      </c>
      <c r="AC32">
        <f t="shared" si="5"/>
        <v>308.4846082837733</v>
      </c>
      <c r="AD32">
        <f t="shared" si="5"/>
        <v>338.60454480970503</v>
      </c>
      <c r="AE32">
        <f t="shared" si="5"/>
        <v>367.19999200094128</v>
      </c>
      <c r="AF32">
        <f t="shared" si="5"/>
        <v>393.7077433738034</v>
      </c>
      <c r="AG32">
        <f t="shared" si="5"/>
        <v>417.74199396599664</v>
      </c>
      <c r="AH32">
        <f t="shared" si="5"/>
        <v>439.09989310064213</v>
      </c>
    </row>
    <row r="50" spans="1:34" x14ac:dyDescent="0.25">
      <c r="A50" s="1" t="s">
        <v>10</v>
      </c>
      <c r="B50" t="s">
        <v>2</v>
      </c>
      <c r="I50">
        <v>500</v>
      </c>
      <c r="J50">
        <v>1000</v>
      </c>
      <c r="K50" s="4">
        <v>1639</v>
      </c>
      <c r="L50" s="4">
        <v>2226</v>
      </c>
      <c r="M50" s="4">
        <v>2573</v>
      </c>
      <c r="N50" s="4">
        <v>2533</v>
      </c>
      <c r="O50" s="4">
        <v>4095</v>
      </c>
      <c r="P50" s="4">
        <v>4705</v>
      </c>
      <c r="Q50" s="4">
        <v>6364</v>
      </c>
      <c r="R50" s="4">
        <v>6918</v>
      </c>
      <c r="S50" s="4">
        <v>9401</v>
      </c>
      <c r="T50" s="4">
        <v>12853</v>
      </c>
      <c r="U50" s="4">
        <v>18456</v>
      </c>
      <c r="V50" s="4">
        <v>27088</v>
      </c>
      <c r="W50" s="4">
        <v>38003</v>
      </c>
      <c r="X50" s="4">
        <v>43621</v>
      </c>
      <c r="Y50" s="4">
        <v>51542</v>
      </c>
      <c r="Z50" s="4">
        <v>67091</v>
      </c>
      <c r="AA50" s="4">
        <v>69896</v>
      </c>
      <c r="AB50" s="4">
        <v>76495</v>
      </c>
      <c r="AC50" s="4">
        <v>87058.02</v>
      </c>
      <c r="AD50" s="4">
        <v>97310</v>
      </c>
      <c r="AE50" s="4">
        <v>104198.98</v>
      </c>
      <c r="AF50" s="4">
        <v>112108.77499999999</v>
      </c>
      <c r="AG50" s="4">
        <v>123574.875</v>
      </c>
      <c r="AH50" s="4">
        <v>139449</v>
      </c>
    </row>
    <row r="51" spans="1:34" x14ac:dyDescent="0.25">
      <c r="A51" t="s">
        <v>8</v>
      </c>
      <c r="B51" t="s">
        <v>20</v>
      </c>
      <c r="I51" s="15">
        <v>3.2622151515151523</v>
      </c>
      <c r="J51" s="15">
        <v>3.3347363636363632</v>
      </c>
      <c r="K51" s="15">
        <v>3.3952474747474746</v>
      </c>
      <c r="L51" s="15">
        <v>3.1332585858585857</v>
      </c>
      <c r="M51" s="15">
        <v>4.7123313131313127</v>
      </c>
      <c r="N51" s="15">
        <v>5.9327585858585872</v>
      </c>
      <c r="O51" s="15">
        <v>7.1523848484848482</v>
      </c>
      <c r="P51" s="15">
        <v>10.884868686868689</v>
      </c>
      <c r="Q51" s="15">
        <v>12.009470707070708</v>
      </c>
      <c r="R51" s="15">
        <v>15.251607070707072</v>
      </c>
      <c r="S51" s="15">
        <v>19.561453535353532</v>
      </c>
      <c r="T51" s="15">
        <v>29.350714141414144</v>
      </c>
      <c r="U51" s="15">
        <v>38.023112060606067</v>
      </c>
      <c r="V51" s="15">
        <v>59.965837373737379</v>
      </c>
      <c r="W51" s="15">
        <v>81.870460858585858</v>
      </c>
      <c r="X51" s="15">
        <v>105.57163232323234</v>
      </c>
      <c r="Y51" s="15">
        <v>133.22739916666669</v>
      </c>
      <c r="Z51" s="15">
        <v>157.2439426010101</v>
      </c>
      <c r="AA51" s="15">
        <v>184.86508328282827</v>
      </c>
      <c r="AB51" s="15">
        <v>202.73345020202018</v>
      </c>
      <c r="AC51" s="15">
        <v>228.35648361111112</v>
      </c>
      <c r="AD51" s="15">
        <v>270.59662805555553</v>
      </c>
      <c r="AE51" s="15">
        <v>299.00480590909092</v>
      </c>
      <c r="AF51" s="15">
        <v>321.65474747474747</v>
      </c>
      <c r="AG51" s="15">
        <v>348.25753233661374</v>
      </c>
      <c r="AH51" s="15">
        <v>396.72829813165941</v>
      </c>
    </row>
    <row r="52" spans="1:34" ht="18.75" customHeight="1" x14ac:dyDescent="0.25">
      <c r="A52" s="2" t="s">
        <v>16</v>
      </c>
      <c r="B52" s="2" t="s">
        <v>17</v>
      </c>
      <c r="C52" s="2" t="s">
        <v>18</v>
      </c>
      <c r="G52" t="s">
        <v>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</row>
    <row r="53" spans="1:34" x14ac:dyDescent="0.25">
      <c r="A53" s="3">
        <v>0.42339453826672707</v>
      </c>
      <c r="B53" s="3">
        <v>16.1420083599698</v>
      </c>
      <c r="C53" s="3">
        <v>264.56548916280747</v>
      </c>
      <c r="G53" t="s">
        <v>5</v>
      </c>
      <c r="J53">
        <f>$A53*$C53+($B53-$A53)*I51-($B53/$C53)*(I51^2)</f>
        <v>162.64377705592403</v>
      </c>
      <c r="K53">
        <f>$A53*$C53+($B53-$A53)*J55-($B53/$C53)*(J55^2)</f>
        <v>169.28215304613639</v>
      </c>
      <c r="L53">
        <f t="shared" ref="L53:AH53" si="6">$A53*$C53+($B53-$A53)*K55-($B53/$C53)*(K55^2)</f>
        <v>172.76350249423209</v>
      </c>
      <c r="M53">
        <f t="shared" si="6"/>
        <v>178.05618246940992</v>
      </c>
      <c r="N53">
        <f t="shared" si="6"/>
        <v>186.08363617334905</v>
      </c>
      <c r="O53">
        <f t="shared" si="6"/>
        <v>198.21517897061275</v>
      </c>
      <c r="P53">
        <f t="shared" si="6"/>
        <v>216.44876013419582</v>
      </c>
      <c r="Q53">
        <f t="shared" si="6"/>
        <v>243.62589418293348</v>
      </c>
      <c r="R53">
        <f t="shared" si="6"/>
        <v>283.62327460033777</v>
      </c>
      <c r="S53">
        <f t="shared" si="6"/>
        <v>341.36929916854336</v>
      </c>
      <c r="T53">
        <f t="shared" si="6"/>
        <v>422.35764639871661</v>
      </c>
      <c r="U53">
        <f t="shared" si="6"/>
        <v>531.09358252041466</v>
      </c>
      <c r="V53">
        <f t="shared" si="6"/>
        <v>667.81601683809595</v>
      </c>
      <c r="W53">
        <f t="shared" si="6"/>
        <v>823.48096397019708</v>
      </c>
      <c r="X53">
        <f t="shared" si="6"/>
        <v>975.18021683054064</v>
      </c>
      <c r="Y53">
        <f t="shared" si="6"/>
        <v>1087.3541172588148</v>
      </c>
      <c r="Z53">
        <f t="shared" si="6"/>
        <v>1123.9333650538347</v>
      </c>
      <c r="AA53">
        <f t="shared" si="6"/>
        <v>1067.6458860077664</v>
      </c>
      <c r="AB53">
        <f t="shared" si="6"/>
        <v>931.44357053150452</v>
      </c>
      <c r="AC53">
        <f t="shared" si="6"/>
        <v>750.8431655875529</v>
      </c>
      <c r="AD53">
        <f t="shared" si="6"/>
        <v>564.48833163502968</v>
      </c>
      <c r="AE53">
        <f t="shared" si="6"/>
        <v>399.19365959907873</v>
      </c>
      <c r="AF53">
        <f t="shared" si="6"/>
        <v>266.53888044436326</v>
      </c>
      <c r="AG53">
        <f t="shared" si="6"/>
        <v>167.0317852617768</v>
      </c>
      <c r="AH53">
        <f t="shared" si="6"/>
        <v>95.713652472836657</v>
      </c>
    </row>
    <row r="54" spans="1:34" x14ac:dyDescent="0.25">
      <c r="E54" t="s">
        <v>4</v>
      </c>
      <c r="F54">
        <f>SUM(J54:AC54)</f>
        <v>80.274811706805437</v>
      </c>
      <c r="I54">
        <v>0</v>
      </c>
      <c r="J54">
        <f>(J55-J51)^2</f>
        <v>0.1307026762544623</v>
      </c>
      <c r="K54">
        <f t="shared" ref="K54:AH54" si="7">(K55-K51)^2</f>
        <v>0.28010321242874731</v>
      </c>
      <c r="L54">
        <f t="shared" si="7"/>
        <v>1.2973573769387532</v>
      </c>
      <c r="M54">
        <f t="shared" si="7"/>
        <v>7.9717328646652721E-3</v>
      </c>
      <c r="N54">
        <f t="shared" si="7"/>
        <v>0.10683527528252401</v>
      </c>
      <c r="O54">
        <f t="shared" si="7"/>
        <v>0.10737118980943655</v>
      </c>
      <c r="P54">
        <f t="shared" si="7"/>
        <v>4.9309864691183369</v>
      </c>
      <c r="Q54">
        <f t="shared" si="7"/>
        <v>0.34269791273350592</v>
      </c>
      <c r="R54">
        <f t="shared" si="7"/>
        <v>7.5855308055876355E-2</v>
      </c>
      <c r="S54">
        <f t="shared" si="7"/>
        <v>3.9363060224802084</v>
      </c>
      <c r="T54">
        <f t="shared" si="7"/>
        <v>0.72445383503050198</v>
      </c>
      <c r="U54">
        <f t="shared" si="7"/>
        <v>18.351392485846649</v>
      </c>
      <c r="V54">
        <f t="shared" si="7"/>
        <v>1.9066130307923084</v>
      </c>
      <c r="W54">
        <f t="shared" si="7"/>
        <v>6.3043556786407615</v>
      </c>
      <c r="X54">
        <f t="shared" si="7"/>
        <v>1.955851753243629</v>
      </c>
      <c r="Y54">
        <f t="shared" si="7"/>
        <v>2.7490606441166014</v>
      </c>
      <c r="Z54">
        <f t="shared" si="7"/>
        <v>4.2738934225537077</v>
      </c>
      <c r="AA54">
        <f t="shared" si="7"/>
        <v>3.3822389589530315E-2</v>
      </c>
      <c r="AB54">
        <f t="shared" si="7"/>
        <v>18.714281418855581</v>
      </c>
      <c r="AC54">
        <f t="shared" si="7"/>
        <v>14.044899872169653</v>
      </c>
      <c r="AD54">
        <f t="shared" si="7"/>
        <v>1073.2626499912456</v>
      </c>
      <c r="AE54">
        <f t="shared" si="7"/>
        <v>2664.2219109746957</v>
      </c>
      <c r="AF54">
        <f t="shared" si="7"/>
        <v>4566.7317066877049</v>
      </c>
      <c r="AG54">
        <f t="shared" si="7"/>
        <v>8027.8837256210991</v>
      </c>
      <c r="AH54">
        <f t="shared" si="7"/>
        <v>18218.814164840867</v>
      </c>
    </row>
    <row r="55" spans="1:34" x14ac:dyDescent="0.25">
      <c r="G55" t="s">
        <v>6</v>
      </c>
      <c r="J55">
        <f>$I51+$C53*(1/(1+EXP(-$A53*(J52-$B53))))</f>
        <v>3.6962646146133267</v>
      </c>
      <c r="K55">
        <f t="shared" ref="K55:AH55" si="8">$I51+$C53*(1/(1+EXP(-$A53*(K52-$B53))))</f>
        <v>3.9244952545526877</v>
      </c>
      <c r="L55">
        <f t="shared" si="8"/>
        <v>4.2722745545520686</v>
      </c>
      <c r="M55">
        <f t="shared" si="8"/>
        <v>4.8016158743088493</v>
      </c>
      <c r="N55">
        <f t="shared" si="8"/>
        <v>5.6059019272411987</v>
      </c>
      <c r="O55">
        <f t="shared" si="8"/>
        <v>6.8247094148474812</v>
      </c>
      <c r="P55">
        <f t="shared" si="8"/>
        <v>8.6642862251892456</v>
      </c>
      <c r="Q55">
        <f t="shared" si="8"/>
        <v>11.424066647695044</v>
      </c>
      <c r="R55">
        <f t="shared" si="8"/>
        <v>15.527025494302656</v>
      </c>
      <c r="S55">
        <f t="shared" si="8"/>
        <v>21.545466141785308</v>
      </c>
      <c r="T55">
        <f t="shared" si="8"/>
        <v>30.201862680172511</v>
      </c>
      <c r="U55">
        <f t="shared" si="8"/>
        <v>42.306964589095656</v>
      </c>
      <c r="V55">
        <f t="shared" si="8"/>
        <v>58.585035783793224</v>
      </c>
      <c r="W55">
        <f t="shared" si="8"/>
        <v>79.359613256949956</v>
      </c>
      <c r="X55">
        <f t="shared" si="8"/>
        <v>104.17311462465157</v>
      </c>
      <c r="Y55">
        <f t="shared" si="8"/>
        <v>131.56937002213496</v>
      </c>
      <c r="Z55">
        <f t="shared" si="8"/>
        <v>159.31128229795246</v>
      </c>
      <c r="AA55">
        <f t="shared" si="8"/>
        <v>185.04899192751233</v>
      </c>
      <c r="AB55">
        <f t="shared" si="8"/>
        <v>207.05945082833261</v>
      </c>
      <c r="AC55">
        <f t="shared" si="8"/>
        <v>224.60883102953827</v>
      </c>
      <c r="AD55">
        <f t="shared" si="8"/>
        <v>237.83594048659194</v>
      </c>
      <c r="AE55">
        <f t="shared" si="8"/>
        <v>247.3887046326995</v>
      </c>
      <c r="AF55">
        <f t="shared" si="8"/>
        <v>254.07714980593636</v>
      </c>
      <c r="AG55">
        <f t="shared" si="8"/>
        <v>258.65907405958143</v>
      </c>
      <c r="AH55">
        <f t="shared" si="8"/>
        <v>261.75121057661966</v>
      </c>
    </row>
    <row r="73" spans="1:34" x14ac:dyDescent="0.25">
      <c r="A73" s="1" t="s">
        <v>11</v>
      </c>
      <c r="B73" t="s">
        <v>2</v>
      </c>
      <c r="I73">
        <v>10</v>
      </c>
      <c r="J73">
        <v>20</v>
      </c>
      <c r="K73" s="4">
        <v>42</v>
      </c>
      <c r="L73" s="5">
        <v>66</v>
      </c>
      <c r="M73" s="5">
        <v>78</v>
      </c>
      <c r="N73" s="5">
        <v>90.4</v>
      </c>
      <c r="O73" s="5">
        <v>133.89999999999998</v>
      </c>
      <c r="P73" s="5">
        <v>136.19999999999999</v>
      </c>
      <c r="Q73" s="5">
        <v>152.5</v>
      </c>
      <c r="R73" s="5">
        <v>196.39999999999998</v>
      </c>
      <c r="S73" s="5">
        <v>193.1</v>
      </c>
      <c r="T73" s="5">
        <v>411</v>
      </c>
      <c r="U73" s="5">
        <v>445.2</v>
      </c>
      <c r="V73" s="5">
        <v>613.20000000000005</v>
      </c>
      <c r="W73" s="5">
        <v>1106.9000000000001</v>
      </c>
      <c r="X73" s="5">
        <v>1488.9</v>
      </c>
      <c r="Y73" s="5">
        <v>2197.1999999999998</v>
      </c>
      <c r="Z73" s="5">
        <v>3071.3</v>
      </c>
      <c r="AA73" s="5">
        <v>3619.1000000000004</v>
      </c>
      <c r="AB73" s="5">
        <v>7481.4</v>
      </c>
      <c r="AC73" s="5">
        <f>9943+1302</f>
        <v>11245</v>
      </c>
      <c r="AD73" s="5">
        <f>12947+1544</f>
        <v>14491</v>
      </c>
      <c r="AE73" s="5">
        <f>15727+1600</f>
        <v>17327</v>
      </c>
      <c r="AF73" s="5">
        <f>1709+19140</f>
        <v>20849</v>
      </c>
      <c r="AG73" s="5">
        <f>20698+1948</f>
        <v>22646</v>
      </c>
      <c r="AH73" s="5">
        <f>1931+24493</f>
        <v>26424</v>
      </c>
    </row>
    <row r="74" spans="1:34" x14ac:dyDescent="0.25">
      <c r="A74" t="s">
        <v>8</v>
      </c>
      <c r="B74" t="s">
        <v>20</v>
      </c>
      <c r="I74" s="16">
        <v>7.7777777777777784E-3</v>
      </c>
      <c r="J74" s="16">
        <v>4.1973985222222218E-2</v>
      </c>
      <c r="K74" s="16">
        <v>0.102925997979798</v>
      </c>
      <c r="L74" s="16">
        <v>0.1113723801988889</v>
      </c>
      <c r="M74" s="16">
        <v>0.14847192031646464</v>
      </c>
      <c r="N74" s="16">
        <v>0.25211479573939394</v>
      </c>
      <c r="O74" s="16">
        <v>0.32099102532626267</v>
      </c>
      <c r="P74" s="16">
        <v>0.45886673841212122</v>
      </c>
      <c r="Q74" s="16">
        <v>0.44309745380303034</v>
      </c>
      <c r="R74" s="16">
        <v>0.5434144919363636</v>
      </c>
      <c r="S74" s="16">
        <v>0.53230114051212118</v>
      </c>
      <c r="T74" s="16">
        <v>0.77378927034757561</v>
      </c>
      <c r="U74" s="16">
        <v>1.161459974647495</v>
      </c>
      <c r="V74" s="16">
        <v>1.6704335559913965</v>
      </c>
      <c r="W74" s="16">
        <v>2.0779276128222435</v>
      </c>
      <c r="X74" s="16">
        <v>3.4491277666709861</v>
      </c>
      <c r="Y74" s="16">
        <v>4.3243590147934068</v>
      </c>
      <c r="Z74" s="16">
        <v>7.8041473519527491</v>
      </c>
      <c r="AA74" s="16">
        <v>10.196910547083306</v>
      </c>
      <c r="AB74" s="16">
        <v>18.58168150222464</v>
      </c>
      <c r="AC74" s="16">
        <v>31.460386821823096</v>
      </c>
      <c r="AD74" s="16">
        <v>45.177003491396867</v>
      </c>
      <c r="AE74" s="16">
        <v>56.131776704677499</v>
      </c>
      <c r="AF74" s="16">
        <v>65.758986944865185</v>
      </c>
      <c r="AG74" s="16">
        <v>78.764940088184588</v>
      </c>
      <c r="AH74" s="16">
        <v>85.418426049307428</v>
      </c>
    </row>
    <row r="75" spans="1:34" ht="18.75" customHeight="1" x14ac:dyDescent="0.25">
      <c r="A75" s="2" t="s">
        <v>16</v>
      </c>
      <c r="B75" s="2" t="s">
        <v>17</v>
      </c>
      <c r="C75" s="2" t="s">
        <v>18</v>
      </c>
      <c r="G75" t="s">
        <v>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</row>
    <row r="76" spans="1:34" x14ac:dyDescent="0.25">
      <c r="A76" s="3">
        <v>0.49252377975484968</v>
      </c>
      <c r="B76" s="3">
        <v>30.877110716438548</v>
      </c>
      <c r="C76" s="3">
        <v>6602.2428980303266</v>
      </c>
      <c r="G76" t="s">
        <v>5</v>
      </c>
      <c r="J76">
        <f>$A76*$C76+($B76-$A76)*I74-($B76/$C76)*(I74^2)</f>
        <v>3251.9979512796572</v>
      </c>
      <c r="K76">
        <f>$A76*$C76+($B76-$A76)*J78-($B76/$C76)*(J78^2)</f>
        <v>3252.0795378558478</v>
      </c>
      <c r="L76">
        <f t="shared" ref="L76:AH76" si="9">$A76*$C76+($B76-$A76)*K78-($B76/$C76)*(K78^2)</f>
        <v>3252.1314628307118</v>
      </c>
      <c r="M76">
        <f t="shared" si="9"/>
        <v>3252.2164348731185</v>
      </c>
      <c r="N76">
        <f t="shared" si="9"/>
        <v>3252.3554862965825</v>
      </c>
      <c r="O76">
        <f t="shared" si="9"/>
        <v>3252.5830349127204</v>
      </c>
      <c r="P76">
        <f t="shared" si="9"/>
        <v>3252.9554025591306</v>
      </c>
      <c r="Q76">
        <f t="shared" si="9"/>
        <v>3253.5647542412157</v>
      </c>
      <c r="R76">
        <f t="shared" si="9"/>
        <v>3254.561906234163</v>
      </c>
      <c r="S76">
        <f t="shared" si="9"/>
        <v>3256.1936435516191</v>
      </c>
      <c r="T76">
        <f t="shared" si="9"/>
        <v>3258.8637699886717</v>
      </c>
      <c r="U76">
        <f t="shared" si="9"/>
        <v>3263.2329652732924</v>
      </c>
      <c r="V76">
        <f t="shared" si="9"/>
        <v>3270.3820678502093</v>
      </c>
      <c r="W76">
        <f t="shared" si="9"/>
        <v>3282.0789360780273</v>
      </c>
      <c r="X76">
        <f t="shared" si="9"/>
        <v>3301.2142370592114</v>
      </c>
      <c r="Y76">
        <f t="shared" si="9"/>
        <v>3332.512144935014</v>
      </c>
      <c r="Z76">
        <f t="shared" si="9"/>
        <v>3383.6868222049957</v>
      </c>
      <c r="AA76">
        <f t="shared" si="9"/>
        <v>3467.3174844177111</v>
      </c>
      <c r="AB76">
        <f t="shared" si="9"/>
        <v>3603.8703258323794</v>
      </c>
      <c r="AC76">
        <f t="shared" si="9"/>
        <v>3826.5201370329273</v>
      </c>
      <c r="AD76">
        <f t="shared" si="9"/>
        <v>4188.7138054294301</v>
      </c>
      <c r="AE76">
        <f t="shared" si="9"/>
        <v>4775.690399344362</v>
      </c>
      <c r="AF76">
        <f t="shared" si="9"/>
        <v>5721.1148402791896</v>
      </c>
      <c r="AG76">
        <f t="shared" si="9"/>
        <v>7228.6832616394777</v>
      </c>
      <c r="AH76">
        <f t="shared" si="9"/>
        <v>9593.7875610789852</v>
      </c>
    </row>
    <row r="77" spans="1:34" x14ac:dyDescent="0.25">
      <c r="E77" t="s">
        <v>4</v>
      </c>
      <c r="F77">
        <f>SUM(J77:AC77)</f>
        <v>5.2990741515329676</v>
      </c>
      <c r="I77">
        <v>0</v>
      </c>
      <c r="J77">
        <f>(J78-J74)^2</f>
        <v>9.9294750530029888E-4</v>
      </c>
      <c r="K77">
        <f t="shared" ref="K77:AH77" si="10">(K78-K74)^2</f>
        <v>8.2363160232237723E-3</v>
      </c>
      <c r="L77">
        <f t="shared" si="10"/>
        <v>9.2937256699714716E-3</v>
      </c>
      <c r="M77">
        <f t="shared" si="10"/>
        <v>1.6622198866610788E-2</v>
      </c>
      <c r="N77">
        <f t="shared" si="10"/>
        <v>5.0661447431069845E-2</v>
      </c>
      <c r="O77">
        <f t="shared" si="10"/>
        <v>7.9355980180138605E-2</v>
      </c>
      <c r="P77">
        <f t="shared" si="10"/>
        <v>0.15961839781866258</v>
      </c>
      <c r="Q77">
        <f t="shared" si="10"/>
        <v>0.12315535410935208</v>
      </c>
      <c r="R77">
        <f t="shared" si="10"/>
        <v>0.15804381156265943</v>
      </c>
      <c r="S77">
        <f t="shared" si="10"/>
        <v>8.913275739146799E-2</v>
      </c>
      <c r="T77">
        <f t="shared" si="10"/>
        <v>0.15699762655540564</v>
      </c>
      <c r="U77">
        <f t="shared" si="10"/>
        <v>0.30093666937182245</v>
      </c>
      <c r="V77">
        <f t="shared" si="10"/>
        <v>0.4522488268569454</v>
      </c>
      <c r="W77">
        <f t="shared" si="10"/>
        <v>0.20246751844168348</v>
      </c>
      <c r="X77">
        <f t="shared" si="10"/>
        <v>0.62477213855158331</v>
      </c>
      <c r="Y77">
        <f t="shared" si="10"/>
        <v>4.1585092914146445E-4</v>
      </c>
      <c r="Z77">
        <f t="shared" si="10"/>
        <v>0.49299194369978921</v>
      </c>
      <c r="AA77">
        <f t="shared" si="10"/>
        <v>1.9943987693380154</v>
      </c>
      <c r="AB77">
        <f t="shared" si="10"/>
        <v>0.15197313381492736</v>
      </c>
      <c r="AC77">
        <f t="shared" si="10"/>
        <v>0.22675873741519706</v>
      </c>
      <c r="AD77">
        <f t="shared" si="10"/>
        <v>28.846980345789131</v>
      </c>
      <c r="AE77">
        <f t="shared" si="10"/>
        <v>685.44544490422356</v>
      </c>
      <c r="AF77">
        <f t="shared" si="10"/>
        <v>4607.1364600821362</v>
      </c>
      <c r="AG77">
        <f t="shared" si="10"/>
        <v>18805.933539882983</v>
      </c>
      <c r="AH77">
        <f t="shared" si="10"/>
        <v>67954.593200094489</v>
      </c>
    </row>
    <row r="78" spans="1:34" x14ac:dyDescent="0.25">
      <c r="G78" t="s">
        <v>6</v>
      </c>
      <c r="J78">
        <f>$I74+$C76*(1/(1+EXP(-$A76*(J75-$B76))))</f>
        <v>1.0462915654524285E-2</v>
      </c>
      <c r="K78">
        <f t="shared" ref="K78:AH78" si="11">$I74+$C76*(1/(1+EXP(-$A76*(K75-$B76))))</f>
        <v>1.2171846431652433E-2</v>
      </c>
      <c r="L78">
        <f t="shared" si="11"/>
        <v>1.4968408963407773E-2</v>
      </c>
      <c r="M78">
        <f t="shared" si="11"/>
        <v>1.9544813521148764E-2</v>
      </c>
      <c r="N78">
        <f t="shared" si="11"/>
        <v>2.703381602082721E-2</v>
      </c>
      <c r="O78">
        <f t="shared" si="11"/>
        <v>3.9289090330887476E-2</v>
      </c>
      <c r="P78">
        <f t="shared" si="11"/>
        <v>5.934402589296723E-2</v>
      </c>
      <c r="Q78">
        <f t="shared" si="11"/>
        <v>9.2162482463108028E-2</v>
      </c>
      <c r="R78">
        <f t="shared" si="11"/>
        <v>0.14586724749532937</v>
      </c>
      <c r="S78">
        <f t="shared" si="11"/>
        <v>0.23375004372721905</v>
      </c>
      <c r="T78">
        <f t="shared" si="11"/>
        <v>0.37756001025260782</v>
      </c>
      <c r="U78">
        <f t="shared" si="11"/>
        <v>0.61288302528503547</v>
      </c>
      <c r="V78">
        <f t="shared" si="11"/>
        <v>0.99793907507951174</v>
      </c>
      <c r="W78">
        <f t="shared" si="11"/>
        <v>1.62796370488997</v>
      </c>
      <c r="X78">
        <f t="shared" si="11"/>
        <v>2.6587024769999235</v>
      </c>
      <c r="Y78">
        <f t="shared" si="11"/>
        <v>4.344751438120257</v>
      </c>
      <c r="Z78">
        <f t="shared" si="11"/>
        <v>7.1020135016793207</v>
      </c>
      <c r="AA78">
        <f t="shared" si="11"/>
        <v>11.609142386880871</v>
      </c>
      <c r="AB78">
        <f t="shared" si="11"/>
        <v>18.971518819339007</v>
      </c>
      <c r="AC78">
        <f t="shared" si="11"/>
        <v>30.984194909444067</v>
      </c>
      <c r="AD78">
        <f t="shared" si="11"/>
        <v>50.547941989070168</v>
      </c>
      <c r="AE78">
        <f t="shared" si="11"/>
        <v>82.312789765753337</v>
      </c>
      <c r="AF78">
        <f t="shared" si="11"/>
        <v>133.63487706854707</v>
      </c>
      <c r="AG78">
        <f t="shared" si="11"/>
        <v>215.89966778282428</v>
      </c>
      <c r="AH78">
        <f t="shared" si="11"/>
        <v>346.09944415399121</v>
      </c>
    </row>
    <row r="96" spans="1:34" s="7" customFormat="1" x14ac:dyDescent="0.25">
      <c r="A96" s="6" t="s">
        <v>12</v>
      </c>
      <c r="I96" s="7">
        <v>0.1</v>
      </c>
      <c r="J96" s="7">
        <v>2</v>
      </c>
      <c r="K96" s="8">
        <v>0.5</v>
      </c>
      <c r="L96" s="9">
        <v>1</v>
      </c>
      <c r="M96" s="9">
        <v>2</v>
      </c>
      <c r="N96" s="9">
        <v>3</v>
      </c>
      <c r="O96" s="9">
        <v>3</v>
      </c>
      <c r="P96" s="9">
        <v>7</v>
      </c>
      <c r="Q96" s="9">
        <v>9</v>
      </c>
      <c r="R96" s="9">
        <v>9</v>
      </c>
      <c r="S96" s="9">
        <v>12.600000000000001</v>
      </c>
      <c r="T96" s="9">
        <v>12.599999999999994</v>
      </c>
      <c r="U96" s="9">
        <v>12.599999999999994</v>
      </c>
      <c r="V96" s="9">
        <v>12.600000000000023</v>
      </c>
      <c r="W96" s="9">
        <v>14.600000000000023</v>
      </c>
      <c r="X96" s="9">
        <v>14.64</v>
      </c>
      <c r="Y96" s="9">
        <v>12.64</v>
      </c>
      <c r="Z96" s="9">
        <v>14.14</v>
      </c>
      <c r="AA96" s="9">
        <v>19.34</v>
      </c>
      <c r="AB96" s="9">
        <v>68.150000000000006</v>
      </c>
      <c r="AC96" s="9">
        <v>93.9</v>
      </c>
      <c r="AD96" s="9">
        <v>148.9</v>
      </c>
      <c r="AE96" s="9">
        <v>163.9</v>
      </c>
      <c r="AF96" s="9">
        <v>263.89999999999998</v>
      </c>
      <c r="AG96" s="9">
        <v>476.9</v>
      </c>
      <c r="AH96" s="9">
        <v>1522</v>
      </c>
    </row>
    <row r="97" spans="1:34" s="12" customFormat="1" x14ac:dyDescent="0.25">
      <c r="A97" s="12" t="s">
        <v>8</v>
      </c>
      <c r="B97" t="s">
        <v>20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1.9E-3</v>
      </c>
      <c r="O97" s="17">
        <v>3.0999999999999999E-3</v>
      </c>
      <c r="P97" s="17">
        <v>6.1999999999999998E-3</v>
      </c>
      <c r="Q97" s="17">
        <v>8.6E-3</v>
      </c>
      <c r="R97" s="17">
        <v>8.0101010101010107E-3</v>
      </c>
      <c r="S97" s="17">
        <v>7.8000000000000005E-3</v>
      </c>
      <c r="T97" s="17">
        <v>8.7999999999999988E-3</v>
      </c>
      <c r="U97" s="17">
        <v>1.0499999999999999E-2</v>
      </c>
      <c r="V97" s="17">
        <v>8.0999999999999996E-3</v>
      </c>
      <c r="W97" s="17">
        <v>1.12E-2</v>
      </c>
      <c r="X97" s="17">
        <v>9.7859999999999996E-3</v>
      </c>
      <c r="Y97" s="17">
        <v>1.2539000000000002E-2</v>
      </c>
      <c r="Z97" s="17">
        <v>1.8116E-2</v>
      </c>
      <c r="AA97" s="17">
        <v>2.11217E-2</v>
      </c>
      <c r="AB97" s="17">
        <v>0.12567120000000001</v>
      </c>
      <c r="AC97" s="17">
        <v>0.32905929999999994</v>
      </c>
      <c r="AD97" s="17">
        <v>0.52390329999999996</v>
      </c>
      <c r="AE97" s="17">
        <v>0.60696369999999999</v>
      </c>
      <c r="AF97" s="17">
        <v>0.82907509999999995</v>
      </c>
      <c r="AG97" s="17">
        <v>1.3396433999999999</v>
      </c>
      <c r="AH97" s="17">
        <v>2.5985886210108728</v>
      </c>
    </row>
    <row r="98" spans="1:34" ht="18.75" customHeight="1" x14ac:dyDescent="0.25">
      <c r="A98" s="2" t="s">
        <v>16</v>
      </c>
      <c r="B98" s="2" t="s">
        <v>17</v>
      </c>
      <c r="C98" s="2" t="s">
        <v>18</v>
      </c>
      <c r="G98" t="s">
        <v>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</row>
    <row r="99" spans="1:34" x14ac:dyDescent="0.25">
      <c r="A99" s="3">
        <v>0.64818008762001966</v>
      </c>
      <c r="B99" s="3">
        <v>27.284851414433113</v>
      </c>
      <c r="C99" s="3">
        <v>37.309097478005093</v>
      </c>
      <c r="G99" t="s">
        <v>5</v>
      </c>
      <c r="J99">
        <f>$A99*$C99+($B99-$A99)*I97-($B99/$C99)*(I97^2)</f>
        <v>24.183014072317196</v>
      </c>
      <c r="K99">
        <f>$A99*$C99+($B99-$A99)*J101-($B99/$C99)*(J101^2)</f>
        <v>24.183053707582864</v>
      </c>
      <c r="L99">
        <f t="shared" ref="L99:AH99" si="12">$A99*$C99+($B99-$A99)*K101-($B99/$C99)*(K101^2)</f>
        <v>24.183089857233774</v>
      </c>
      <c r="M99">
        <f t="shared" si="12"/>
        <v>24.183158977443938</v>
      </c>
      <c r="N99">
        <f t="shared" si="12"/>
        <v>24.183291139232455</v>
      </c>
      <c r="O99">
        <f t="shared" si="12"/>
        <v>24.183543840023898</v>
      </c>
      <c r="P99">
        <f t="shared" si="12"/>
        <v>24.184027017839895</v>
      </c>
      <c r="Q99">
        <f t="shared" si="12"/>
        <v>24.184950879143877</v>
      </c>
      <c r="R99">
        <f t="shared" si="12"/>
        <v>24.186717345752186</v>
      </c>
      <c r="S99">
        <f t="shared" si="12"/>
        <v>24.1900948967637</v>
      </c>
      <c r="T99">
        <f t="shared" si="12"/>
        <v>24.19655284041151</v>
      </c>
      <c r="U99">
        <f t="shared" si="12"/>
        <v>24.208900329446497</v>
      </c>
      <c r="V99">
        <f t="shared" si="12"/>
        <v>24.232507713941889</v>
      </c>
      <c r="W99">
        <f t="shared" si="12"/>
        <v>24.277640078268671</v>
      </c>
      <c r="X99">
        <f t="shared" si="12"/>
        <v>24.36391266626072</v>
      </c>
      <c r="Y99">
        <f t="shared" si="12"/>
        <v>24.528786415102317</v>
      </c>
      <c r="Z99">
        <f t="shared" si="12"/>
        <v>24.843726146763732</v>
      </c>
      <c r="AA99">
        <f t="shared" si="12"/>
        <v>25.444783421968182</v>
      </c>
      <c r="AB99">
        <f t="shared" si="12"/>
        <v>26.589937015605898</v>
      </c>
      <c r="AC99">
        <f t="shared" si="12"/>
        <v>28.76462721124302</v>
      </c>
      <c r="AD99">
        <f t="shared" si="12"/>
        <v>32.868870672692523</v>
      </c>
      <c r="AE99">
        <f t="shared" si="12"/>
        <v>40.523642748252648</v>
      </c>
      <c r="AF99">
        <f t="shared" si="12"/>
        <v>54.483716201464908</v>
      </c>
      <c r="AG99">
        <f t="shared" si="12"/>
        <v>78.888620814183383</v>
      </c>
      <c r="AH99">
        <f t="shared" si="12"/>
        <v>118.31492741213229</v>
      </c>
    </row>
    <row r="100" spans="1:34" x14ac:dyDescent="0.25">
      <c r="E100" t="s">
        <v>4</v>
      </c>
      <c r="F100">
        <f>SUM(J100:AC100)</f>
        <v>0.22142632219475872</v>
      </c>
      <c r="I100">
        <v>0</v>
      </c>
      <c r="J100">
        <f>ABS(J101-J97)</f>
        <v>1.4879962590381108E-6</v>
      </c>
      <c r="K100">
        <f t="shared" ref="K100:AH100" si="13">ABS(K101-K97)</f>
        <v>2.8451348732288385E-6</v>
      </c>
      <c r="L100">
        <f t="shared" si="13"/>
        <v>5.4400621837167453E-6</v>
      </c>
      <c r="M100">
        <f t="shared" si="13"/>
        <v>1.0401712398185879E-5</v>
      </c>
      <c r="N100">
        <f t="shared" si="13"/>
        <v>1.8801113288713653E-3</v>
      </c>
      <c r="O100">
        <f t="shared" si="13"/>
        <v>3.0619717280786704E-3</v>
      </c>
      <c r="P100">
        <f t="shared" si="13"/>
        <v>6.127287810498319E-3</v>
      </c>
      <c r="Q100">
        <f t="shared" si="13"/>
        <v>8.4609703320133837E-3</v>
      </c>
      <c r="R100">
        <f t="shared" si="13"/>
        <v>7.7442691409669133E-3</v>
      </c>
      <c r="S100">
        <f t="shared" si="13"/>
        <v>7.2917173822001071E-3</v>
      </c>
      <c r="T100">
        <f t="shared" si="13"/>
        <v>7.8281462896695672E-3</v>
      </c>
      <c r="U100">
        <f t="shared" si="13"/>
        <v>8.6418035990962726E-3</v>
      </c>
      <c r="V100">
        <f t="shared" si="13"/>
        <v>4.5471823121521352E-3</v>
      </c>
      <c r="W100">
        <f t="shared" si="13"/>
        <v>4.407396885869698E-3</v>
      </c>
      <c r="X100">
        <f t="shared" si="13"/>
        <v>3.1996940299322298E-3</v>
      </c>
      <c r="Y100">
        <f t="shared" si="13"/>
        <v>1.2282519088274789E-2</v>
      </c>
      <c r="Z100">
        <f t="shared" si="13"/>
        <v>2.9315400496211293E-2</v>
      </c>
      <c r="AA100">
        <f t="shared" si="13"/>
        <v>6.9464847420914189E-2</v>
      </c>
      <c r="AB100">
        <f t="shared" si="13"/>
        <v>4.7152807117512213E-2</v>
      </c>
      <c r="AC100">
        <f t="shared" si="13"/>
        <v>2.2326783422066399E-8</v>
      </c>
      <c r="AD100">
        <f t="shared" si="13"/>
        <v>0.1002562339481663</v>
      </c>
      <c r="AE100">
        <f t="shared" si="13"/>
        <v>0.56852954747735007</v>
      </c>
      <c r="AF100">
        <f t="shared" si="13"/>
        <v>1.3557526068915329</v>
      </c>
      <c r="AG100">
        <f t="shared" si="13"/>
        <v>2.6260640930722419</v>
      </c>
      <c r="AH100">
        <f t="shared" si="13"/>
        <v>4.3139345832206537</v>
      </c>
    </row>
    <row r="101" spans="1:34" x14ac:dyDescent="0.25">
      <c r="G101" t="s">
        <v>6</v>
      </c>
      <c r="J101">
        <f>$I97+$C99*(1/(1+EXP(-$A99*(J98-$B99))))</f>
        <v>1.4879962590381108E-6</v>
      </c>
      <c r="K101">
        <f t="shared" ref="K101:AH101" si="14">$I97+$C99*(1/(1+EXP(-$A99*(K98-$B99))))</f>
        <v>2.8451348732288385E-6</v>
      </c>
      <c r="L101">
        <f t="shared" si="14"/>
        <v>5.4400621837167453E-6</v>
      </c>
      <c r="M101">
        <f t="shared" si="14"/>
        <v>1.0401712398185879E-5</v>
      </c>
      <c r="N101">
        <f t="shared" si="14"/>
        <v>1.9888671128634617E-5</v>
      </c>
      <c r="O101">
        <f t="shared" si="14"/>
        <v>3.8028271921329436E-5</v>
      </c>
      <c r="P101">
        <f t="shared" si="14"/>
        <v>7.2712189501680709E-5</v>
      </c>
      <c r="Q101">
        <f t="shared" si="14"/>
        <v>1.3902966798661544E-4</v>
      </c>
      <c r="R101">
        <f t="shared" si="14"/>
        <v>2.6583186913409744E-4</v>
      </c>
      <c r="S101">
        <f t="shared" si="14"/>
        <v>5.0828261779989337E-4</v>
      </c>
      <c r="T101">
        <f t="shared" si="14"/>
        <v>9.7185371033043136E-4</v>
      </c>
      <c r="U101">
        <f t="shared" si="14"/>
        <v>1.8581964009037268E-3</v>
      </c>
      <c r="V101">
        <f t="shared" si="14"/>
        <v>3.5528176878478644E-3</v>
      </c>
      <c r="W101">
        <f t="shared" si="14"/>
        <v>6.7926031141303019E-3</v>
      </c>
      <c r="X101">
        <f t="shared" si="14"/>
        <v>1.2985694029932229E-2</v>
      </c>
      <c r="Y101">
        <f t="shared" si="14"/>
        <v>2.482151908827479E-2</v>
      </c>
      <c r="Z101">
        <f t="shared" si="14"/>
        <v>4.7431400496211293E-2</v>
      </c>
      <c r="AA101">
        <f t="shared" si="14"/>
        <v>9.0586547420914196E-2</v>
      </c>
      <c r="AB101">
        <f t="shared" si="14"/>
        <v>0.17282400711751222</v>
      </c>
      <c r="AC101">
        <f t="shared" si="14"/>
        <v>0.32905927767321652</v>
      </c>
      <c r="AD101">
        <f t="shared" si="14"/>
        <v>0.62415953394816626</v>
      </c>
      <c r="AE101">
        <f t="shared" si="14"/>
        <v>1.1754932474773501</v>
      </c>
      <c r="AF101">
        <f t="shared" si="14"/>
        <v>2.1848277068915327</v>
      </c>
      <c r="AG101">
        <f t="shared" si="14"/>
        <v>3.9657074930722418</v>
      </c>
      <c r="AH101">
        <f t="shared" si="14"/>
        <v>6.9125232042315261</v>
      </c>
    </row>
    <row r="119" spans="1:34" x14ac:dyDescent="0.25">
      <c r="A119" s="1" t="s">
        <v>13</v>
      </c>
      <c r="B119" t="s">
        <v>2</v>
      </c>
      <c r="I119">
        <v>2</v>
      </c>
      <c r="J119">
        <v>4</v>
      </c>
      <c r="K119" s="4">
        <v>6</v>
      </c>
      <c r="L119" s="4">
        <v>10</v>
      </c>
      <c r="M119" s="4">
        <v>64</v>
      </c>
      <c r="N119" s="4">
        <v>133.4</v>
      </c>
      <c r="O119" s="4">
        <v>133.4</v>
      </c>
      <c r="P119" s="4">
        <v>139.66</v>
      </c>
      <c r="Q119" s="4">
        <v>150.24</v>
      </c>
      <c r="R119" s="4">
        <v>226.16</v>
      </c>
      <c r="S119" s="4">
        <v>226.38</v>
      </c>
      <c r="T119" s="4">
        <v>311.08000000000004</v>
      </c>
      <c r="U119" s="4">
        <v>451.92</v>
      </c>
      <c r="V119" s="4">
        <v>537.12</v>
      </c>
      <c r="W119" s="4">
        <v>724.05000000000007</v>
      </c>
      <c r="X119" s="4">
        <v>846.47699999999998</v>
      </c>
      <c r="Y119" s="4">
        <v>976.68200000000002</v>
      </c>
      <c r="Z119" s="4">
        <v>1109.9740000000002</v>
      </c>
      <c r="AA119" s="4">
        <v>1724.204</v>
      </c>
      <c r="AB119" s="4">
        <v>2382.768</v>
      </c>
      <c r="AC119" s="4">
        <v>3322</v>
      </c>
      <c r="AD119" s="4">
        <v>3829</v>
      </c>
      <c r="AE119" s="4">
        <v>4581</v>
      </c>
      <c r="AF119" s="4">
        <v>5469</v>
      </c>
      <c r="AG119" s="4">
        <v>5769</v>
      </c>
      <c r="AH119" s="4">
        <v>6491</v>
      </c>
    </row>
    <row r="120" spans="1:34" x14ac:dyDescent="0.25">
      <c r="A120" t="s">
        <v>7</v>
      </c>
      <c r="B120" t="s">
        <v>20</v>
      </c>
      <c r="I120" s="18">
        <v>6.3E-3</v>
      </c>
      <c r="J120" s="18">
        <v>7.0999999999999995E-3</v>
      </c>
      <c r="K120" s="18">
        <v>7.2000000000000007E-3</v>
      </c>
      <c r="L120" s="18">
        <v>7.6E-3</v>
      </c>
      <c r="M120" s="18">
        <v>1.9799999999999998E-2</v>
      </c>
      <c r="N120" s="15">
        <v>0.17549999999999999</v>
      </c>
      <c r="O120" s="15">
        <v>0.41558</v>
      </c>
      <c r="P120" s="15">
        <v>0.44358400000000003</v>
      </c>
      <c r="Q120" s="15">
        <v>0.53559899999999994</v>
      </c>
      <c r="R120" s="15">
        <v>0.76828050505050505</v>
      </c>
      <c r="S120" s="15">
        <v>0.78038211111111122</v>
      </c>
      <c r="T120" s="15">
        <v>0.85256560606060605</v>
      </c>
      <c r="U120" s="15">
        <v>1.0162233636393438</v>
      </c>
      <c r="V120" s="15">
        <v>1.3117781313131314</v>
      </c>
      <c r="W120" s="15">
        <v>1.5892309393954298</v>
      </c>
      <c r="X120" s="15">
        <v>2.2845824343391428</v>
      </c>
      <c r="Y120" s="15">
        <v>2.3865039393796339</v>
      </c>
      <c r="Z120" s="15">
        <v>2.5156302404970825</v>
      </c>
      <c r="AA120" s="15">
        <v>3.5934473025557492</v>
      </c>
      <c r="AB120" s="15">
        <v>5.0600728342123169</v>
      </c>
      <c r="AC120" s="15">
        <v>8.9106862826232405</v>
      </c>
      <c r="AD120" s="15">
        <v>11.176370672793865</v>
      </c>
      <c r="AE120" s="15">
        <v>12.457774095742918</v>
      </c>
      <c r="AF120" s="15">
        <v>14.770723351762967</v>
      </c>
      <c r="AG120" s="15">
        <v>18.857729132981873</v>
      </c>
      <c r="AH120" s="15">
        <v>21.789843068502105</v>
      </c>
    </row>
    <row r="121" spans="1:34" ht="18.75" customHeight="1" x14ac:dyDescent="0.25">
      <c r="A121" s="2" t="s">
        <v>16</v>
      </c>
      <c r="B121" s="2" t="s">
        <v>17</v>
      </c>
      <c r="C121" s="2" t="s">
        <v>18</v>
      </c>
      <c r="G121" t="s">
        <v>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</row>
    <row r="122" spans="1:34" x14ac:dyDescent="0.25">
      <c r="A122" s="3">
        <v>0.30416400844203834</v>
      </c>
      <c r="B122" s="3">
        <v>42.627644570942188</v>
      </c>
      <c r="C122" s="3">
        <v>7757.2796709163076</v>
      </c>
      <c r="G122" t="s">
        <v>5</v>
      </c>
      <c r="J122">
        <f>$A122*$C122+($B122-$A122)*I120-($B122/$C122)*(I120^2)</f>
        <v>2359.7519170212804</v>
      </c>
      <c r="K122">
        <f>$A122*$C122+($B122-$A122)*J124-($B122/$C122)*(J124^2)</f>
        <v>2360.7928212515276</v>
      </c>
      <c r="L122">
        <f t="shared" ref="L122:AH122" si="15">$A122*$C122+($B122-$A122)*K124-($B122/$C122)*(K124^2)</f>
        <v>2361.1628505095623</v>
      </c>
      <c r="M122">
        <f t="shared" si="15"/>
        <v>2361.6644192953177</v>
      </c>
      <c r="N122">
        <f t="shared" si="15"/>
        <v>2362.3442865350839</v>
      </c>
      <c r="O122">
        <f t="shared" si="15"/>
        <v>2363.2658316750408</v>
      </c>
      <c r="P122">
        <f t="shared" si="15"/>
        <v>2364.5149615632313</v>
      </c>
      <c r="Q122">
        <f t="shared" si="15"/>
        <v>2366.2081158632218</v>
      </c>
      <c r="R122">
        <f t="shared" si="15"/>
        <v>2368.503115909391</v>
      </c>
      <c r="S122">
        <f t="shared" si="15"/>
        <v>2371.6138658020791</v>
      </c>
      <c r="T122">
        <f t="shared" si="15"/>
        <v>2375.8302714684578</v>
      </c>
      <c r="U122">
        <f t="shared" si="15"/>
        <v>2381.5452258120017</v>
      </c>
      <c r="V122">
        <f t="shared" si="15"/>
        <v>2389.2911593592935</v>
      </c>
      <c r="W122">
        <f t="shared" si="15"/>
        <v>2399.7895338533631</v>
      </c>
      <c r="X122">
        <f t="shared" si="15"/>
        <v>2414.0178376600711</v>
      </c>
      <c r="Y122">
        <f t="shared" si="15"/>
        <v>2433.3002271836217</v>
      </c>
      <c r="Z122">
        <f t="shared" si="15"/>
        <v>2459.4300779132832</v>
      </c>
      <c r="AA122">
        <f t="shared" si="15"/>
        <v>2494.8355275671697</v>
      </c>
      <c r="AB122">
        <f t="shared" si="15"/>
        <v>2542.8028157999661</v>
      </c>
      <c r="AC122">
        <f t="shared" si="15"/>
        <v>2607.7770891714213</v>
      </c>
      <c r="AD122">
        <f t="shared" si="15"/>
        <v>2695.7666031733684</v>
      </c>
      <c r="AE122">
        <f t="shared" si="15"/>
        <v>2814.8841409247302</v>
      </c>
      <c r="AF122">
        <f t="shared" si="15"/>
        <v>2976.0690670972936</v>
      </c>
      <c r="AG122">
        <f t="shared" si="15"/>
        <v>3194.0444704002934</v>
      </c>
      <c r="AH122">
        <f t="shared" si="15"/>
        <v>3488.5752516097064</v>
      </c>
    </row>
    <row r="123" spans="1:34" x14ac:dyDescent="0.25">
      <c r="A123">
        <v>0</v>
      </c>
      <c r="B123">
        <v>0</v>
      </c>
      <c r="C123">
        <v>0</v>
      </c>
      <c r="E123" t="s">
        <v>4</v>
      </c>
      <c r="F123">
        <f>SUM(J123:AC123)</f>
        <v>3.9815915919727756</v>
      </c>
      <c r="I123">
        <v>0</v>
      </c>
      <c r="J123">
        <f>(J124-J120)^2</f>
        <v>5.6616070565783448E-4</v>
      </c>
      <c r="K123">
        <f t="shared" ref="K123:AH123" si="16">(K124-K120)^2</f>
        <v>1.0521651495261682E-3</v>
      </c>
      <c r="L123">
        <f t="shared" si="16"/>
        <v>1.9261631476457026E-3</v>
      </c>
      <c r="M123">
        <f t="shared" si="16"/>
        <v>2.2802456969436614E-3</v>
      </c>
      <c r="N123">
        <f t="shared" si="16"/>
        <v>7.4259216858169703E-3</v>
      </c>
      <c r="O123">
        <f t="shared" si="16"/>
        <v>8.8054102730797418E-2</v>
      </c>
      <c r="P123">
        <f t="shared" si="16"/>
        <v>8.1074926506187153E-2</v>
      </c>
      <c r="Q123">
        <f t="shared" si="16"/>
        <v>0.10402157110017739</v>
      </c>
      <c r="R123">
        <f t="shared" si="16"/>
        <v>0.2320359516139851</v>
      </c>
      <c r="S123">
        <f t="shared" si="16"/>
        <v>0.15537052840044979</v>
      </c>
      <c r="T123">
        <f t="shared" si="16"/>
        <v>0.10976493708713944</v>
      </c>
      <c r="U123">
        <f t="shared" si="16"/>
        <v>9.7293553120692947E-2</v>
      </c>
      <c r="V123">
        <f t="shared" si="16"/>
        <v>0.12914659166105094</v>
      </c>
      <c r="W123">
        <f t="shared" si="16"/>
        <v>9.0327155684180996E-2</v>
      </c>
      <c r="X123">
        <f t="shared" si="16"/>
        <v>0.2917309271253527</v>
      </c>
      <c r="Y123">
        <f t="shared" si="16"/>
        <v>5.9190500435296308E-4</v>
      </c>
      <c r="Z123">
        <f t="shared" si="16"/>
        <v>0.46743612190270739</v>
      </c>
      <c r="AA123">
        <f t="shared" si="16"/>
        <v>0.54809570514060102</v>
      </c>
      <c r="AB123">
        <f t="shared" si="16"/>
        <v>0.65760543377489811</v>
      </c>
      <c r="AC123">
        <f t="shared" si="16"/>
        <v>0.91579152473461201</v>
      </c>
      <c r="AD123">
        <f t="shared" si="16"/>
        <v>0.16107269662300736</v>
      </c>
      <c r="AE123">
        <f t="shared" si="16"/>
        <v>4.5721090325318769</v>
      </c>
      <c r="AF123">
        <f t="shared" si="16"/>
        <v>24.986068040632414</v>
      </c>
      <c r="AG123">
        <f t="shared" si="16"/>
        <v>62.614732755462022</v>
      </c>
      <c r="AH123">
        <f t="shared" si="16"/>
        <v>208.82836646292265</v>
      </c>
    </row>
    <row r="124" spans="1:34" x14ac:dyDescent="0.25">
      <c r="G124" t="s">
        <v>6</v>
      </c>
      <c r="J124">
        <f>$I120+$C122*(1/(1+EXP(-$A122*(J121-$B122))))</f>
        <v>3.0894131748349936E-2</v>
      </c>
      <c r="K124">
        <f t="shared" ref="K124:AH124" si="17">$I120+$C122*(1/(1+EXP(-$A122*(K121-$B122))))</f>
        <v>3.9637095269554702E-2</v>
      </c>
      <c r="L124">
        <f t="shared" si="17"/>
        <v>5.1488075232865964E-2</v>
      </c>
      <c r="M124">
        <f t="shared" si="17"/>
        <v>6.7551918254072904E-2</v>
      </c>
      <c r="N124">
        <f t="shared" si="17"/>
        <v>8.932621230433832E-2</v>
      </c>
      <c r="O124">
        <f t="shared" si="17"/>
        <v>0.11884088439371966</v>
      </c>
      <c r="P124">
        <f t="shared" si="17"/>
        <v>0.1588474085576862</v>
      </c>
      <c r="Q124">
        <f t="shared" si="17"/>
        <v>0.21307524723103349</v>
      </c>
      <c r="R124">
        <f t="shared" si="17"/>
        <v>0.28657940310658681</v>
      </c>
      <c r="S124">
        <f t="shared" si="17"/>
        <v>0.38621142676174236</v>
      </c>
      <c r="T124">
        <f t="shared" si="17"/>
        <v>0.52125768721902532</v>
      </c>
      <c r="U124">
        <f t="shared" si="17"/>
        <v>0.70430421847397739</v>
      </c>
      <c r="V124">
        <f t="shared" si="17"/>
        <v>0.9524084168670599</v>
      </c>
      <c r="W124">
        <f t="shared" si="17"/>
        <v>1.2886861745363809</v>
      </c>
      <c r="X124">
        <f t="shared" si="17"/>
        <v>1.7444612191241202</v>
      </c>
      <c r="Y124">
        <f t="shared" si="17"/>
        <v>2.3621748414852819</v>
      </c>
      <c r="Z124">
        <f t="shared" si="17"/>
        <v>3.1993232431691205</v>
      </c>
      <c r="AA124">
        <f t="shared" si="17"/>
        <v>4.3337821626971591</v>
      </c>
      <c r="AB124">
        <f t="shared" si="17"/>
        <v>5.8710015818682981</v>
      </c>
      <c r="AC124">
        <f t="shared" si="17"/>
        <v>7.9537163119686687</v>
      </c>
      <c r="AD124">
        <f t="shared" si="17"/>
        <v>10.775032041930841</v>
      </c>
      <c r="AE124">
        <f t="shared" si="17"/>
        <v>14.596023153390759</v>
      </c>
      <c r="AF124">
        <f t="shared" si="17"/>
        <v>19.769329961672614</v>
      </c>
      <c r="AG124">
        <f t="shared" si="17"/>
        <v>26.770676292887721</v>
      </c>
      <c r="AH124">
        <f t="shared" si="17"/>
        <v>36.240738074103753</v>
      </c>
    </row>
    <row r="129" spans="1:34" x14ac:dyDescent="0.25">
      <c r="M129">
        <f>C122*1000/((365*24)/4)</f>
        <v>3542.1368360348438</v>
      </c>
    </row>
    <row r="142" spans="1:34" x14ac:dyDescent="0.25">
      <c r="A142" s="1" t="s">
        <v>14</v>
      </c>
      <c r="B142" t="s">
        <v>2</v>
      </c>
      <c r="I142">
        <v>200</v>
      </c>
      <c r="J142">
        <v>500</v>
      </c>
      <c r="K142" s="10">
        <v>1117.075</v>
      </c>
      <c r="L142" s="10">
        <v>1242.075</v>
      </c>
      <c r="M142" s="10">
        <v>1422.7550000000001</v>
      </c>
      <c r="N142" s="10">
        <v>1777.6</v>
      </c>
      <c r="O142" s="10">
        <v>2149.6</v>
      </c>
      <c r="P142" s="10">
        <v>2619.3000000000002</v>
      </c>
      <c r="Q142" s="10">
        <v>3483.9</v>
      </c>
      <c r="R142" s="10">
        <v>5140.3</v>
      </c>
      <c r="S142" s="10">
        <v>7810.5999999999995</v>
      </c>
      <c r="T142" s="10">
        <v>11523.5</v>
      </c>
      <c r="U142" s="10">
        <v>15603.699999999999</v>
      </c>
      <c r="V142" s="10">
        <v>22797.854000000007</v>
      </c>
      <c r="W142" s="10">
        <v>33557.454000000005</v>
      </c>
      <c r="X142" s="10">
        <v>48519.153999999995</v>
      </c>
      <c r="Y142" s="10">
        <v>68725.641000000003</v>
      </c>
      <c r="Z142" s="10">
        <v>86039.701999999976</v>
      </c>
      <c r="AA142" s="10">
        <v>103430.299</v>
      </c>
      <c r="AB142" s="10">
        <v>128811.58899999999</v>
      </c>
      <c r="AC142" s="10">
        <v>166703.59099999999</v>
      </c>
      <c r="AD142" s="10">
        <v>189152.21600000001</v>
      </c>
      <c r="AE142" s="10">
        <f>205015-112-1+5557</f>
        <v>210459</v>
      </c>
      <c r="AF142" s="10">
        <f>6421+229262-121-1</f>
        <v>235561</v>
      </c>
      <c r="AG142" s="10">
        <f>257520-284-1+7876</f>
        <v>265111</v>
      </c>
      <c r="AH142" s="10">
        <f>10295+332088-486-1</f>
        <v>341896</v>
      </c>
    </row>
    <row r="143" spans="1:34" x14ac:dyDescent="0.25">
      <c r="A143" t="s">
        <v>7</v>
      </c>
      <c r="B143" t="s">
        <v>20</v>
      </c>
      <c r="I143" s="15">
        <v>1.1216013131313129</v>
      </c>
      <c r="J143" s="15">
        <v>0.99120506648484863</v>
      </c>
      <c r="K143" s="15">
        <v>1.2139500414949493</v>
      </c>
      <c r="L143" s="15">
        <v>1.4895501665959596</v>
      </c>
      <c r="M143" s="15">
        <v>2.0532490063939393</v>
      </c>
      <c r="N143" s="15">
        <v>2.5639469797046872</v>
      </c>
      <c r="O143" s="15">
        <v>3.5174094179774134</v>
      </c>
      <c r="P143" s="15">
        <v>4.0670132466788278</v>
      </c>
      <c r="Q143" s="15">
        <v>5.340875855153624</v>
      </c>
      <c r="R143" s="15">
        <v>9.1866933999731586</v>
      </c>
      <c r="S143" s="15">
        <v>12.019193605714049</v>
      </c>
      <c r="T143" s="15">
        <v>18.569807133841692</v>
      </c>
      <c r="U143" s="15">
        <v>24.603131414364725</v>
      </c>
      <c r="V143" s="15">
        <v>36.079894595419162</v>
      </c>
      <c r="W143" s="15">
        <v>54.847978275086589</v>
      </c>
      <c r="X143" s="15">
        <v>81.484196549660197</v>
      </c>
      <c r="Y143" s="15">
        <v>113.55108762856062</v>
      </c>
      <c r="Z143" s="15">
        <v>147.72358009362827</v>
      </c>
      <c r="AA143" s="15">
        <v>188.47214342588194</v>
      </c>
      <c r="AB143" s="15">
        <v>214.27268709044878</v>
      </c>
      <c r="AC143" s="15">
        <v>243.0600532468541</v>
      </c>
      <c r="AD143" s="15">
        <v>311.20761354133009</v>
      </c>
      <c r="AE143" s="15">
        <v>387.09777822668809</v>
      </c>
      <c r="AF143" s="15">
        <v>461.95175806528346</v>
      </c>
      <c r="AG143" s="15">
        <v>509.36830709449487</v>
      </c>
      <c r="AH143" s="15">
        <v>572.63610606139696</v>
      </c>
    </row>
    <row r="144" spans="1:34" ht="18.75" customHeight="1" x14ac:dyDescent="0.25">
      <c r="A144" s="2" t="s">
        <v>16</v>
      </c>
      <c r="B144" s="2" t="s">
        <v>17</v>
      </c>
      <c r="C144" s="2" t="s">
        <v>18</v>
      </c>
      <c r="G144" t="s">
        <v>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</row>
    <row r="145" spans="1:34" x14ac:dyDescent="0.25">
      <c r="A145" s="3">
        <v>0.48560353637091896</v>
      </c>
      <c r="B145" s="3">
        <v>17.059448759209722</v>
      </c>
      <c r="C145" s="3">
        <v>299.68077473939456</v>
      </c>
      <c r="G145" t="s">
        <v>5</v>
      </c>
      <c r="J145">
        <f>$A145*$C145+($B145-$A145)*I143-($B145/$C145)*(I143^2)</f>
        <v>164.04367900230014</v>
      </c>
      <c r="K145">
        <f>$A145*$C145+($B145-$A145)*J147-($B145/$C145)*(J147^2)</f>
        <v>166.06438773729394</v>
      </c>
      <c r="L145">
        <f t="shared" ref="L145:AH145" si="18">$A145*$C145+($B145-$A145)*K147-($B145/$C145)*(K147^2)</f>
        <v>167.32593011753215</v>
      </c>
      <c r="M145">
        <f t="shared" si="18"/>
        <v>169.37332293319429</v>
      </c>
      <c r="N145">
        <f t="shared" si="18"/>
        <v>172.69324881661075</v>
      </c>
      <c r="O145">
        <f t="shared" si="18"/>
        <v>178.06914939902771</v>
      </c>
      <c r="P145">
        <f t="shared" si="18"/>
        <v>186.75460998856784</v>
      </c>
      <c r="Q145">
        <f t="shared" si="18"/>
        <v>200.7357450656533</v>
      </c>
      <c r="R145">
        <f t="shared" si="18"/>
        <v>223.10808447850573</v>
      </c>
      <c r="S145">
        <f t="shared" si="18"/>
        <v>258.56523250676662</v>
      </c>
      <c r="T145">
        <f t="shared" si="18"/>
        <v>313.89421031915128</v>
      </c>
      <c r="U145">
        <f t="shared" si="18"/>
        <v>398.10176753441289</v>
      </c>
      <c r="V145">
        <f t="shared" si="18"/>
        <v>521.23428185169769</v>
      </c>
      <c r="W145">
        <f t="shared" si="18"/>
        <v>690.16379184425227</v>
      </c>
      <c r="X145">
        <f t="shared" si="18"/>
        <v>899.55888364489692</v>
      </c>
      <c r="Y145">
        <f t="shared" si="18"/>
        <v>1119.7381657473961</v>
      </c>
      <c r="Z145">
        <f t="shared" si="18"/>
        <v>1292.3985843744795</v>
      </c>
      <c r="AA145">
        <f t="shared" si="18"/>
        <v>1351.3040823992046</v>
      </c>
      <c r="AB145">
        <f t="shared" si="18"/>
        <v>1265.2108722406708</v>
      </c>
      <c r="AC145">
        <f t="shared" si="18"/>
        <v>1063.4106985957937</v>
      </c>
      <c r="AD145">
        <f t="shared" si="18"/>
        <v>813.37484695048533</v>
      </c>
      <c r="AE145">
        <f t="shared" si="18"/>
        <v>576.72293639398595</v>
      </c>
      <c r="AF145">
        <f t="shared" si="18"/>
        <v>385.67019632232495</v>
      </c>
      <c r="AG145">
        <f t="shared" si="18"/>
        <v>246.17058496297614</v>
      </c>
      <c r="AH145">
        <f t="shared" si="18"/>
        <v>150.62081105309244</v>
      </c>
    </row>
    <row r="146" spans="1:34" x14ac:dyDescent="0.25">
      <c r="E146" t="s">
        <v>4</v>
      </c>
      <c r="F146">
        <f>SUM(J146:AC146)</f>
        <v>43.311250649601632</v>
      </c>
      <c r="I146">
        <v>0</v>
      </c>
      <c r="J146">
        <f>(J147-J143)^2</f>
        <v>6.416936994313753E-2</v>
      </c>
      <c r="K146">
        <f t="shared" ref="K146:AH146" si="19">(K147-K143)^2</f>
        <v>1.1527239064514722E-2</v>
      </c>
      <c r="L146">
        <f t="shared" si="19"/>
        <v>1.8938314317213352E-3</v>
      </c>
      <c r="M146">
        <f t="shared" si="19"/>
        <v>0.16382577319951491</v>
      </c>
      <c r="N146">
        <f t="shared" si="19"/>
        <v>0.34457080953618097</v>
      </c>
      <c r="O146">
        <f t="shared" si="19"/>
        <v>1.0165009979103499</v>
      </c>
      <c r="P146">
        <f t="shared" si="19"/>
        <v>0.48562611072132417</v>
      </c>
      <c r="Q146">
        <f t="shared" si="19"/>
        <v>0.33884362721359124</v>
      </c>
      <c r="R146">
        <f t="shared" si="19"/>
        <v>4.8339885887647762</v>
      </c>
      <c r="S146">
        <f t="shared" si="19"/>
        <v>2.1872879893278796</v>
      </c>
      <c r="T146">
        <f t="shared" si="19"/>
        <v>5.9360240836928195</v>
      </c>
      <c r="U146">
        <f t="shared" si="19"/>
        <v>3.0345794203168495E-2</v>
      </c>
      <c r="V146">
        <f t="shared" si="19"/>
        <v>2.8158034575758726</v>
      </c>
      <c r="W146">
        <f t="shared" si="19"/>
        <v>2.5155502924074624</v>
      </c>
      <c r="X146">
        <f t="shared" si="19"/>
        <v>5.2681228427673088E-2</v>
      </c>
      <c r="Y146">
        <f t="shared" si="19"/>
        <v>9.3144800793932794E-2</v>
      </c>
      <c r="Z146">
        <f t="shared" si="19"/>
        <v>1.1571801816289644</v>
      </c>
      <c r="AA146">
        <f t="shared" si="19"/>
        <v>15.009279271132712</v>
      </c>
      <c r="AB146">
        <f t="shared" si="19"/>
        <v>6.2038150290480161</v>
      </c>
      <c r="AC146">
        <f t="shared" si="19"/>
        <v>4.9192173578024183E-2</v>
      </c>
      <c r="AD146">
        <f t="shared" si="19"/>
        <v>2395.0358796121509</v>
      </c>
      <c r="AE146">
        <f t="shared" si="19"/>
        <v>12374.362263439607</v>
      </c>
      <c r="AF146">
        <f t="shared" si="19"/>
        <v>31331.205046605035</v>
      </c>
      <c r="AG146">
        <f t="shared" si="19"/>
        <v>47753.516529827873</v>
      </c>
      <c r="AH146">
        <f t="shared" si="19"/>
        <v>77307.157406814978</v>
      </c>
    </row>
    <row r="147" spans="1:34" x14ac:dyDescent="0.25">
      <c r="G147" t="s">
        <v>6</v>
      </c>
      <c r="J147">
        <f>$I143+$C145*(1/(1+EXP(-$A145*(J144-$B145))))</f>
        <v>1.24452180486417</v>
      </c>
      <c r="K147">
        <f t="shared" ref="K147:AH147" si="20">$I143+$C145*(1/(1+EXP(-$A145*(K144-$B145))))</f>
        <v>1.3213150221195213</v>
      </c>
      <c r="L147">
        <f t="shared" si="20"/>
        <v>1.4460319930161627</v>
      </c>
      <c r="M147">
        <f t="shared" si="20"/>
        <v>1.648495040138493</v>
      </c>
      <c r="N147">
        <f t="shared" si="20"/>
        <v>1.9769454383641376</v>
      </c>
      <c r="O147">
        <f t="shared" si="20"/>
        <v>2.5091926764429604</v>
      </c>
      <c r="P147">
        <f t="shared" si="20"/>
        <v>3.3701444565028549</v>
      </c>
      <c r="Q147">
        <f t="shared" si="20"/>
        <v>4.7587730917058018</v>
      </c>
      <c r="R147">
        <f t="shared" si="20"/>
        <v>6.9880600542866214</v>
      </c>
      <c r="S147">
        <f t="shared" si="20"/>
        <v>10.54024533436448</v>
      </c>
      <c r="T147">
        <f t="shared" si="20"/>
        <v>16.133411418098287</v>
      </c>
      <c r="U147">
        <f t="shared" si="20"/>
        <v>24.777331856967976</v>
      </c>
      <c r="V147">
        <f t="shared" si="20"/>
        <v>37.757930190266862</v>
      </c>
      <c r="W147">
        <f t="shared" si="20"/>
        <v>56.434026916335483</v>
      </c>
      <c r="X147">
        <f t="shared" si="20"/>
        <v>81.713720466557049</v>
      </c>
      <c r="Y147">
        <f t="shared" si="20"/>
        <v>113.24589129700676</v>
      </c>
      <c r="Z147">
        <f t="shared" si="20"/>
        <v>148.79930319072574</v>
      </c>
      <c r="AA147">
        <f t="shared" si="20"/>
        <v>184.59796231613336</v>
      </c>
      <c r="AB147">
        <f t="shared" si="20"/>
        <v>216.76343296850379</v>
      </c>
      <c r="AC147">
        <f t="shared" si="20"/>
        <v>242.83826015954517</v>
      </c>
      <c r="AD147">
        <f t="shared" si="20"/>
        <v>262.26850975292638</v>
      </c>
      <c r="AE147">
        <f t="shared" si="20"/>
        <v>275.85766736985909</v>
      </c>
      <c r="AF147">
        <f t="shared" si="20"/>
        <v>284.94552922967148</v>
      </c>
      <c r="AG147">
        <f t="shared" si="20"/>
        <v>290.84252708255241</v>
      </c>
      <c r="AH147">
        <f t="shared" si="20"/>
        <v>294.59445916867878</v>
      </c>
    </row>
    <row r="152" spans="1:34" x14ac:dyDescent="0.25">
      <c r="M152">
        <f>C145*1000/((365*24)/4)</f>
        <v>136.84053641068243</v>
      </c>
    </row>
    <row r="165" spans="1:34" x14ac:dyDescent="0.25">
      <c r="A165" s="1" t="s">
        <v>15</v>
      </c>
      <c r="B165" t="s">
        <v>2</v>
      </c>
      <c r="I165">
        <v>4</v>
      </c>
      <c r="J165">
        <v>7</v>
      </c>
      <c r="K165" s="4">
        <v>9</v>
      </c>
      <c r="L165" s="4">
        <v>9</v>
      </c>
      <c r="M165" s="4">
        <v>9</v>
      </c>
      <c r="N165" s="4">
        <v>12.4</v>
      </c>
      <c r="O165" s="4">
        <v>12.4</v>
      </c>
      <c r="P165" s="4">
        <v>19.399999999999999</v>
      </c>
      <c r="Q165" s="4">
        <v>23.4</v>
      </c>
      <c r="R165" s="4">
        <v>32.9</v>
      </c>
      <c r="S165" s="4">
        <v>45</v>
      </c>
      <c r="T165" s="4">
        <v>55</v>
      </c>
      <c r="U165" s="4">
        <v>71</v>
      </c>
      <c r="V165" s="4">
        <v>71.7</v>
      </c>
      <c r="W165" s="4">
        <v>100.7</v>
      </c>
      <c r="X165" s="4">
        <v>103.7</v>
      </c>
      <c r="Y165" s="4">
        <v>106.9</v>
      </c>
      <c r="Z165" s="4">
        <v>115.3</v>
      </c>
      <c r="AA165" s="4">
        <v>119.2</v>
      </c>
      <c r="AB165" s="4">
        <v>162.19999999999999</v>
      </c>
      <c r="AC165" s="4">
        <v>286.21999999999997</v>
      </c>
      <c r="AD165" s="4">
        <v>423</v>
      </c>
      <c r="AE165" s="4">
        <v>504</v>
      </c>
      <c r="AF165" s="4">
        <v>609</v>
      </c>
      <c r="AG165" s="4">
        <v>769</v>
      </c>
      <c r="AH165" s="4">
        <v>915</v>
      </c>
    </row>
    <row r="166" spans="1:34" x14ac:dyDescent="0.25">
      <c r="A166">
        <v>159</v>
      </c>
      <c r="B166" t="s">
        <v>20</v>
      </c>
      <c r="I166" s="17">
        <v>1E-3</v>
      </c>
      <c r="J166" s="17">
        <v>1E-3</v>
      </c>
      <c r="K166" s="17">
        <v>3.0000000000000001E-3</v>
      </c>
      <c r="L166" s="17">
        <v>3.0000000000000001E-3</v>
      </c>
      <c r="M166" s="17">
        <v>3.8000000000000006E-2</v>
      </c>
      <c r="N166" s="17">
        <v>3.95E-2</v>
      </c>
      <c r="O166" s="17">
        <v>4.6700000000000005E-2</v>
      </c>
      <c r="P166" s="17">
        <v>4.4300000000000006E-2</v>
      </c>
      <c r="Q166" s="17">
        <v>4.2600000000000006E-2</v>
      </c>
      <c r="R166" s="17">
        <v>6.1400000000000003E-2</v>
      </c>
      <c r="S166" s="17">
        <v>8.6000000000000007E-2</v>
      </c>
      <c r="T166" s="17">
        <v>0.1394</v>
      </c>
      <c r="U166" s="17">
        <v>0.155</v>
      </c>
      <c r="V166" s="17">
        <v>0.21010000000000001</v>
      </c>
      <c r="W166" s="17">
        <v>0.24049999999999999</v>
      </c>
      <c r="X166" s="17">
        <v>0.22220000000000001</v>
      </c>
      <c r="Y166" s="17">
        <v>0.2258</v>
      </c>
      <c r="Z166" s="17">
        <v>0.21660000000000001</v>
      </c>
      <c r="AA166" s="17">
        <v>0.22808900000000001</v>
      </c>
      <c r="AB166" s="17">
        <v>0.217278</v>
      </c>
      <c r="AC166" s="17">
        <v>0.38178899999999999</v>
      </c>
      <c r="AD166" s="17">
        <v>0.67800000000000005</v>
      </c>
      <c r="AE166" s="17">
        <v>0.79532899999999995</v>
      </c>
      <c r="AF166" s="17">
        <v>1.33765</v>
      </c>
      <c r="AG166" s="17">
        <v>1.5520814049442262</v>
      </c>
      <c r="AH166" s="17">
        <v>1.9041792796486179</v>
      </c>
    </row>
    <row r="167" spans="1:34" ht="18.75" customHeight="1" x14ac:dyDescent="0.25">
      <c r="A167" s="2" t="s">
        <v>16</v>
      </c>
      <c r="B167" s="2" t="s">
        <v>17</v>
      </c>
      <c r="C167" s="2" t="s">
        <v>18</v>
      </c>
      <c r="G167" t="s">
        <v>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</row>
    <row r="168" spans="1:34" x14ac:dyDescent="0.25">
      <c r="A168" s="3">
        <v>0.15577598773768597</v>
      </c>
      <c r="B168" s="3">
        <v>36.494407049280774</v>
      </c>
      <c r="C168" s="3">
        <v>5.353288776239598</v>
      </c>
      <c r="G168" t="s">
        <v>5</v>
      </c>
      <c r="J168">
        <f>$A168*$C168+($B168-$A168)*I166-($B168/$C168)*(I166^2)</f>
        <v>0.87024566063153574</v>
      </c>
      <c r="K168">
        <f>$A168*$C168+($B168-$A168)*J170-($B168/$C168)*(J170^2)</f>
        <v>1.6359949851204822</v>
      </c>
      <c r="L168">
        <f t="shared" ref="L168:AH168" si="21">$A168*$C168+($B168-$A168)*K170-($B168/$C168)*(K170^2)</f>
        <v>1.7638787839334811</v>
      </c>
      <c r="M168">
        <f t="shared" si="21"/>
        <v>1.9128862108963687</v>
      </c>
      <c r="N168">
        <f t="shared" si="21"/>
        <v>2.0864217538003977</v>
      </c>
      <c r="O168">
        <f t="shared" si="21"/>
        <v>2.2884079043629604</v>
      </c>
      <c r="P168">
        <f t="shared" si="21"/>
        <v>2.5233527702734984</v>
      </c>
      <c r="Q168">
        <f t="shared" si="21"/>
        <v>2.7964222982340954</v>
      </c>
      <c r="R168">
        <f t="shared" si="21"/>
        <v>3.1135156438322111</v>
      </c>
      <c r="S168">
        <f t="shared" si="21"/>
        <v>3.4813412926526039</v>
      </c>
      <c r="T168">
        <f t="shared" si="21"/>
        <v>3.9074902721637614</v>
      </c>
      <c r="U168">
        <f t="shared" si="21"/>
        <v>4.4005011136533376</v>
      </c>
      <c r="V168">
        <f t="shared" si="21"/>
        <v>4.9699090415993625</v>
      </c>
      <c r="W168">
        <f t="shared" si="21"/>
        <v>5.6262691046743125</v>
      </c>
      <c r="X168">
        <f t="shared" si="21"/>
        <v>6.3811395643825168</v>
      </c>
      <c r="Y168">
        <f t="shared" si="21"/>
        <v>7.2470078281919488</v>
      </c>
      <c r="Z168">
        <f t="shared" si="21"/>
        <v>8.2371366643615769</v>
      </c>
      <c r="AA168">
        <f t="shared" si="21"/>
        <v>9.3653036517655277</v>
      </c>
      <c r="AB168">
        <f t="shared" si="21"/>
        <v>10.645402354358236</v>
      </c>
      <c r="AC168">
        <f t="shared" si="21"/>
        <v>12.090870500679083</v>
      </c>
      <c r="AD168">
        <f t="shared" si="21"/>
        <v>13.713909923473272</v>
      </c>
      <c r="AE168">
        <f t="shared" si="21"/>
        <v>15.524467183808099</v>
      </c>
      <c r="AF168">
        <f t="shared" si="21"/>
        <v>17.528955253974789</v>
      </c>
      <c r="AG168">
        <f t="shared" si="21"/>
        <v>19.728718331532583</v>
      </c>
      <c r="AH168">
        <f t="shared" si="21"/>
        <v>22.11827664452656</v>
      </c>
    </row>
    <row r="169" spans="1:34" x14ac:dyDescent="0.25">
      <c r="E169" t="s">
        <v>4</v>
      </c>
      <c r="F169">
        <f>SUM(J169:AC169)</f>
        <v>0.60751028843529598</v>
      </c>
      <c r="I169">
        <v>0</v>
      </c>
      <c r="J169">
        <f>ABS(J170-J166)</f>
        <v>2.1164572130213853E-2</v>
      </c>
      <c r="K169">
        <f t="shared" ref="K169:AH169" si="22">ABS(K170-K166)</f>
        <v>2.2715694268426182E-2</v>
      </c>
      <c r="L169">
        <f t="shared" si="22"/>
        <v>2.6859420682412198E-2</v>
      </c>
      <c r="M169">
        <f t="shared" si="22"/>
        <v>3.3065264811853803E-3</v>
      </c>
      <c r="N169">
        <f t="shared" si="22"/>
        <v>8.3126557304141757E-4</v>
      </c>
      <c r="O169">
        <f t="shared" si="22"/>
        <v>2.0426605055912095E-4</v>
      </c>
      <c r="P169">
        <f t="shared" si="22"/>
        <v>1.0264666975425982E-2</v>
      </c>
      <c r="Q169">
        <f t="shared" si="22"/>
        <v>2.0888367307645379E-2</v>
      </c>
      <c r="R169">
        <f t="shared" si="22"/>
        <v>1.2478283707913325E-2</v>
      </c>
      <c r="S169">
        <f t="shared" si="22"/>
        <v>3.2015901939533298E-5</v>
      </c>
      <c r="T169">
        <f t="shared" si="22"/>
        <v>3.9374378891417441E-2</v>
      </c>
      <c r="U169">
        <f t="shared" si="22"/>
        <v>3.8641884781206226E-2</v>
      </c>
      <c r="V169">
        <f t="shared" si="22"/>
        <v>7.478450044278287E-2</v>
      </c>
      <c r="W169">
        <f t="shared" si="22"/>
        <v>8.3204712678575959E-2</v>
      </c>
      <c r="X169">
        <f t="shared" si="22"/>
        <v>3.945334414264956E-2</v>
      </c>
      <c r="Y169">
        <f t="shared" si="22"/>
        <v>1.3625843910525098E-2</v>
      </c>
      <c r="Z169">
        <f t="shared" si="22"/>
        <v>2.9540550512788116E-2</v>
      </c>
      <c r="AA169">
        <f t="shared" si="22"/>
        <v>5.7179257399808753E-2</v>
      </c>
      <c r="AB169">
        <f t="shared" si="22"/>
        <v>0.11296073643196161</v>
      </c>
      <c r="AC169">
        <f t="shared" si="22"/>
        <v>1.6481793707612269E-10</v>
      </c>
      <c r="AD169">
        <f t="shared" si="22"/>
        <v>0.23729571118321535</v>
      </c>
      <c r="AE169">
        <f t="shared" si="22"/>
        <v>0.28752315695027431</v>
      </c>
      <c r="AF169">
        <f t="shared" si="22"/>
        <v>0.75371735149223074</v>
      </c>
      <c r="AG169">
        <f t="shared" si="22"/>
        <v>0.88216527876592254</v>
      </c>
      <c r="AH169">
        <f t="shared" si="22"/>
        <v>1.1376322982228699</v>
      </c>
    </row>
    <row r="170" spans="1:34" x14ac:dyDescent="0.25">
      <c r="G170" t="s">
        <v>6</v>
      </c>
      <c r="J170">
        <f>$I166+$C168*(1/(1+EXP(-$A168*(J167-$B168))))</f>
        <v>2.2164572130213854E-2</v>
      </c>
      <c r="K170">
        <f t="shared" ref="K170:AH170" si="23">$I166+$C168*(1/(1+EXP(-$A168*(K167-$B168))))</f>
        <v>2.5715694268426181E-2</v>
      </c>
      <c r="L170">
        <f t="shared" si="23"/>
        <v>2.9859420682412197E-2</v>
      </c>
      <c r="M170">
        <f t="shared" si="23"/>
        <v>3.4693473518814626E-2</v>
      </c>
      <c r="N170">
        <f t="shared" si="23"/>
        <v>4.0331265573041418E-2</v>
      </c>
      <c r="O170">
        <f t="shared" si="23"/>
        <v>4.6904266050559126E-2</v>
      </c>
      <c r="P170">
        <f t="shared" si="23"/>
        <v>5.4564666975425988E-2</v>
      </c>
      <c r="Q170">
        <f t="shared" si="23"/>
        <v>6.3488367307645385E-2</v>
      </c>
      <c r="R170">
        <f t="shared" si="23"/>
        <v>7.3878283707913328E-2</v>
      </c>
      <c r="S170">
        <f t="shared" si="23"/>
        <v>8.5967984098060474E-2</v>
      </c>
      <c r="T170">
        <f t="shared" si="23"/>
        <v>0.10002562110858255</v>
      </c>
      <c r="U170">
        <f t="shared" si="23"/>
        <v>0.11635811521879377</v>
      </c>
      <c r="V170">
        <f t="shared" si="23"/>
        <v>0.13531549955721714</v>
      </c>
      <c r="W170">
        <f t="shared" si="23"/>
        <v>0.15729528732142403</v>
      </c>
      <c r="X170">
        <f t="shared" si="23"/>
        <v>0.18274665585735045</v>
      </c>
      <c r="Y170">
        <f t="shared" si="23"/>
        <v>0.2121741560894749</v>
      </c>
      <c r="Z170">
        <f t="shared" si="23"/>
        <v>0.24614055051278813</v>
      </c>
      <c r="AA170">
        <f t="shared" si="23"/>
        <v>0.28526825739980877</v>
      </c>
      <c r="AB170">
        <f t="shared" si="23"/>
        <v>0.33023873643196161</v>
      </c>
      <c r="AC170">
        <f t="shared" si="23"/>
        <v>0.38178899983518205</v>
      </c>
      <c r="AD170">
        <f t="shared" si="23"/>
        <v>0.4407042888167847</v>
      </c>
      <c r="AE170">
        <f t="shared" si="23"/>
        <v>0.50780584304972565</v>
      </c>
      <c r="AF170">
        <f t="shared" si="23"/>
        <v>0.58393264850776927</v>
      </c>
      <c r="AG170">
        <f t="shared" si="23"/>
        <v>0.66991612617830365</v>
      </c>
      <c r="AH170">
        <f t="shared" si="23"/>
        <v>0.76654698142574795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Capacities</vt:lpstr>
      <vt:lpstr>Generation</vt:lpstr>
    </vt:vector>
  </TitlesOfParts>
  <Company>APG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ART</cp:lastModifiedBy>
  <dcterms:created xsi:type="dcterms:W3CDTF">2021-08-05T08:16:27Z</dcterms:created>
  <dcterms:modified xsi:type="dcterms:W3CDTF">2022-01-18T08:44:49Z</dcterms:modified>
</cp:coreProperties>
</file>