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gistr\Куделин\Модели Excel\"/>
    </mc:Choice>
  </mc:AlternateContent>
  <bookViews>
    <workbookView xWindow="-28920" yWindow="-120" windowWidth="29040" windowHeight="15840" activeTab="7"/>
  </bookViews>
  <sheets>
    <sheet name="Bass1" sheetId="3" r:id="rId1"/>
    <sheet name="Bass2" sheetId="4" r:id="rId2"/>
    <sheet name="Bass3" sheetId="5" r:id="rId3"/>
    <sheet name="Logic1" sheetId="6" r:id="rId4"/>
    <sheet name="Logic2" sheetId="7" r:id="rId5"/>
    <sheet name="Logic3" sheetId="8" r:id="rId6"/>
    <sheet name="Gompertz1" sheetId="9" r:id="rId7"/>
    <sheet name="Gompertz2" sheetId="10" r:id="rId8"/>
    <sheet name="Gompertz3" sheetId="11" r:id="rId9"/>
  </sheets>
  <definedNames>
    <definedName name="solver_adj" localSheetId="0" hidden="1">Bass1!$A$5:$C$5</definedName>
    <definedName name="solver_adj" localSheetId="1" hidden="1">Bass2!$A$5:$C$5</definedName>
    <definedName name="solver_adj" localSheetId="2" hidden="1">Bass3!$A$6:$C$6</definedName>
    <definedName name="solver_adj" localSheetId="6" hidden="1">Gompertz1!$A$5:$C$5</definedName>
    <definedName name="solver_adj" localSheetId="7" hidden="1">Gompertz2!$A$5:$C$5</definedName>
    <definedName name="solver_adj" localSheetId="8" hidden="1">Gompertz3!$A$5:$C$5</definedName>
    <definedName name="solver_adj" localSheetId="3" hidden="1">Logic1!$A$5:$C$5</definedName>
    <definedName name="solver_adj" localSheetId="4" hidden="1">Logic2!$A$5:$C$5</definedName>
    <definedName name="solver_adj" localSheetId="5" hidden="1">Logic3!$A$5:$C$5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6" hidden="1">0.0000001</definedName>
    <definedName name="solver_cvg" localSheetId="7" hidden="1">0.0001</definedName>
    <definedName name="solver_cvg" localSheetId="8" hidden="1">0.00000001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6" hidden="1">2</definedName>
    <definedName name="solver_drv" localSheetId="7" hidden="1">1</definedName>
    <definedName name="solver_drv" localSheetId="8" hidden="1">1</definedName>
    <definedName name="solver_drv" localSheetId="3" hidden="1">1</definedName>
    <definedName name="solver_drv" localSheetId="4" hidden="1">2</definedName>
    <definedName name="solver_drv" localSheetId="5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3" hidden="1">0</definedName>
    <definedName name="solver_num" localSheetId="4" hidden="1">0</definedName>
    <definedName name="solver_num" localSheetId="5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Bass1!$F$6</definedName>
    <definedName name="solver_opt" localSheetId="1" hidden="1">Bass2!$F$6</definedName>
    <definedName name="solver_opt" localSheetId="2" hidden="1">Bass3!$F$7</definedName>
    <definedName name="solver_opt" localSheetId="6" hidden="1">Gompertz1!$F$6</definedName>
    <definedName name="solver_opt" localSheetId="7" hidden="1">Gompertz2!$F$6</definedName>
    <definedName name="solver_opt" localSheetId="8" hidden="1">Gompertz3!$F$6</definedName>
    <definedName name="solver_opt" localSheetId="3" hidden="1">Logic1!$F$6</definedName>
    <definedName name="solver_opt" localSheetId="4" hidden="1">Logic2!$F$6</definedName>
    <definedName name="solver_opt" localSheetId="5" hidden="1">Logic3!$F$6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6" hidden="1">0.00000001</definedName>
    <definedName name="solver_pre" localSheetId="7" hidden="1">0.000001</definedName>
    <definedName name="solver_pre" localSheetId="8" hidden="1">0.000000001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6" hidden="1">2</definedName>
    <definedName name="solver_rbv" localSheetId="7" hidden="1">1</definedName>
    <definedName name="solver_rbv" localSheetId="8" hidden="1">1</definedName>
    <definedName name="solver_rbv" localSheetId="3" hidden="1">1</definedName>
    <definedName name="solver_rbv" localSheetId="4" hidden="1">2</definedName>
    <definedName name="solver_rbv" localSheetId="5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6" hidden="1">2</definedName>
    <definedName name="solver_scl" localSheetId="7" hidden="1">1</definedName>
    <definedName name="solver_scl" localSheetId="8" hidden="1">1</definedName>
    <definedName name="solver_scl" localSheetId="3" hidden="1">1</definedName>
    <definedName name="solver_scl" localSheetId="4" hidden="1">2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6" hidden="1">10</definedName>
    <definedName name="solver_ssz" localSheetId="7" hidden="1">100</definedName>
    <definedName name="solver_ssz" localSheetId="8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0" l="1"/>
  <c r="BK19" i="11" l="1"/>
  <c r="BL7" i="11"/>
  <c r="BK7" i="11"/>
  <c r="BJ7" i="11"/>
  <c r="BI7" i="11"/>
  <c r="BH7" i="11"/>
  <c r="BG7" i="11"/>
  <c r="BF7" i="11"/>
  <c r="BE7" i="11"/>
  <c r="BD7" i="11"/>
  <c r="BC7" i="11"/>
  <c r="BB7" i="11"/>
  <c r="BB8" i="11" s="1"/>
  <c r="BA7" i="11"/>
  <c r="AZ7" i="11"/>
  <c r="AY7" i="11"/>
  <c r="AX7" i="11"/>
  <c r="AW7" i="11"/>
  <c r="AV7" i="11"/>
  <c r="AU7" i="11"/>
  <c r="AT7" i="11"/>
  <c r="AS7" i="11"/>
  <c r="AR7" i="11"/>
  <c r="AR8" i="11" s="1"/>
  <c r="AQ7" i="11"/>
  <c r="AP7" i="11"/>
  <c r="AO7" i="11"/>
  <c r="AN7" i="11"/>
  <c r="AM7" i="11"/>
  <c r="AL7" i="11"/>
  <c r="AK7" i="11"/>
  <c r="AJ7" i="11"/>
  <c r="AI7" i="11"/>
  <c r="AH7" i="11"/>
  <c r="AH6" i="11" s="1"/>
  <c r="AG7" i="11"/>
  <c r="AF7" i="11"/>
  <c r="AF6" i="11" s="1"/>
  <c r="AE7" i="11"/>
  <c r="AE6" i="11" s="1"/>
  <c r="AD7" i="11"/>
  <c r="AD6" i="11" s="1"/>
  <c r="AC7" i="11"/>
  <c r="AC6" i="11" s="1"/>
  <c r="AB7" i="11"/>
  <c r="AB6" i="11" s="1"/>
  <c r="AA7" i="11"/>
  <c r="AA6" i="11" s="1"/>
  <c r="Z7" i="11"/>
  <c r="Z6" i="11" s="1"/>
  <c r="Y7" i="11"/>
  <c r="Y6" i="11" s="1"/>
  <c r="X7" i="11"/>
  <c r="X6" i="11" s="1"/>
  <c r="W7" i="11"/>
  <c r="W6" i="11" s="1"/>
  <c r="V7" i="11"/>
  <c r="V6" i="11" s="1"/>
  <c r="U7" i="11"/>
  <c r="U6" i="11" s="1"/>
  <c r="T7" i="11"/>
  <c r="T6" i="11" s="1"/>
  <c r="S7" i="11"/>
  <c r="S6" i="11" s="1"/>
  <c r="R7" i="11"/>
  <c r="R6" i="11" s="1"/>
  <c r="Q7" i="11"/>
  <c r="Q6" i="11" s="1"/>
  <c r="P7" i="11"/>
  <c r="P6" i="11" s="1"/>
  <c r="O7" i="11"/>
  <c r="O6" i="11" s="1"/>
  <c r="N7" i="11"/>
  <c r="N6" i="11" s="1"/>
  <c r="M7" i="11"/>
  <c r="M6" i="11" s="1"/>
  <c r="L7" i="11"/>
  <c r="L6" i="11" s="1"/>
  <c r="K7" i="11"/>
  <c r="K6" i="11" s="1"/>
  <c r="J7" i="11"/>
  <c r="J6" i="11" s="1"/>
  <c r="AG6" i="11"/>
  <c r="BK19" i="10"/>
  <c r="BL7" i="10"/>
  <c r="BK7" i="10"/>
  <c r="BJ7" i="10"/>
  <c r="BI7" i="10"/>
  <c r="BH7" i="10"/>
  <c r="BG7" i="10"/>
  <c r="BF7" i="10"/>
  <c r="BE7" i="10"/>
  <c r="BD7" i="10"/>
  <c r="BC7" i="10"/>
  <c r="BB7" i="10"/>
  <c r="BB8" i="10" s="1"/>
  <c r="BA7" i="10"/>
  <c r="AZ7" i="10"/>
  <c r="AY7" i="10"/>
  <c r="AX7" i="10"/>
  <c r="AW7" i="10"/>
  <c r="AV7" i="10"/>
  <c r="AU7" i="10"/>
  <c r="AT7" i="10"/>
  <c r="AS7" i="10"/>
  <c r="AR7" i="10"/>
  <c r="AR8" i="10" s="1"/>
  <c r="AQ7" i="10"/>
  <c r="AP7" i="10"/>
  <c r="AO7" i="10"/>
  <c r="AN7" i="10"/>
  <c r="AM7" i="10"/>
  <c r="AL7" i="10"/>
  <c r="AK7" i="10"/>
  <c r="AJ7" i="10"/>
  <c r="AI7" i="10"/>
  <c r="AH7" i="10"/>
  <c r="AH6" i="10" s="1"/>
  <c r="AG7" i="10"/>
  <c r="AF7" i="10"/>
  <c r="AE7" i="10"/>
  <c r="AD7" i="10"/>
  <c r="AD6" i="10" s="1"/>
  <c r="AC7" i="10"/>
  <c r="AC6" i="10" s="1"/>
  <c r="AB7" i="10"/>
  <c r="AB6" i="10" s="1"/>
  <c r="AA7" i="10"/>
  <c r="AA6" i="10" s="1"/>
  <c r="Z7" i="10"/>
  <c r="Z6" i="10" s="1"/>
  <c r="Y7" i="10"/>
  <c r="Y6" i="10" s="1"/>
  <c r="X7" i="10"/>
  <c r="X6" i="10" s="1"/>
  <c r="W7" i="10"/>
  <c r="W6" i="10" s="1"/>
  <c r="V7" i="10"/>
  <c r="V6" i="10" s="1"/>
  <c r="U7" i="10"/>
  <c r="U6" i="10" s="1"/>
  <c r="T7" i="10"/>
  <c r="T6" i="10" s="1"/>
  <c r="S7" i="10"/>
  <c r="S6" i="10" s="1"/>
  <c r="R7" i="10"/>
  <c r="R6" i="10" s="1"/>
  <c r="Q7" i="10"/>
  <c r="Q6" i="10" s="1"/>
  <c r="P7" i="10"/>
  <c r="P6" i="10" s="1"/>
  <c r="O7" i="10"/>
  <c r="O6" i="10" s="1"/>
  <c r="N7" i="10"/>
  <c r="N6" i="10" s="1"/>
  <c r="M6" i="10"/>
  <c r="L7" i="10"/>
  <c r="L6" i="10" s="1"/>
  <c r="K7" i="10"/>
  <c r="K6" i="10" s="1"/>
  <c r="J7" i="10"/>
  <c r="J6" i="10" s="1"/>
  <c r="AG6" i="10"/>
  <c r="AF6" i="10"/>
  <c r="AE6" i="10"/>
  <c r="BL7" i="9"/>
  <c r="BK7" i="9"/>
  <c r="BJ7" i="9"/>
  <c r="BI7" i="9"/>
  <c r="BH7" i="9"/>
  <c r="BG7" i="9"/>
  <c r="BF7" i="9"/>
  <c r="BE7" i="9"/>
  <c r="BD7" i="9"/>
  <c r="BC7" i="9"/>
  <c r="BB7" i="9"/>
  <c r="BB8" i="9" s="1"/>
  <c r="BA7" i="9"/>
  <c r="AZ7" i="9"/>
  <c r="AY7" i="9"/>
  <c r="AX7" i="9"/>
  <c r="AW7" i="9"/>
  <c r="AV7" i="9"/>
  <c r="AU7" i="9"/>
  <c r="AT7" i="9"/>
  <c r="AS7" i="9"/>
  <c r="AR7" i="9"/>
  <c r="AR8" i="9" s="1"/>
  <c r="AQ7" i="9"/>
  <c r="AP7" i="9"/>
  <c r="AO7" i="9"/>
  <c r="AN7" i="9"/>
  <c r="AM7" i="9"/>
  <c r="AL7" i="9"/>
  <c r="AK7" i="9"/>
  <c r="AJ7" i="9"/>
  <c r="AI7" i="9"/>
  <c r="AH7" i="9"/>
  <c r="AH6" i="9" s="1"/>
  <c r="AG7" i="9"/>
  <c r="AG6" i="9" s="1"/>
  <c r="AF7" i="9"/>
  <c r="AE7" i="9"/>
  <c r="AD7" i="9"/>
  <c r="AC7" i="9"/>
  <c r="AC6" i="9" s="1"/>
  <c r="AB7" i="9"/>
  <c r="AA7" i="9"/>
  <c r="AA6" i="9" s="1"/>
  <c r="Z7" i="9"/>
  <c r="Z6" i="9" s="1"/>
  <c r="Y7" i="9"/>
  <c r="Y6" i="9" s="1"/>
  <c r="X7" i="9"/>
  <c r="W7" i="9"/>
  <c r="W6" i="9" s="1"/>
  <c r="V7" i="9"/>
  <c r="V6" i="9" s="1"/>
  <c r="U7" i="9"/>
  <c r="U6" i="9" s="1"/>
  <c r="T7" i="9"/>
  <c r="S7" i="9"/>
  <c r="S6" i="9" s="1"/>
  <c r="R7" i="9"/>
  <c r="R6" i="9" s="1"/>
  <c r="Q7" i="9"/>
  <c r="Q6" i="9" s="1"/>
  <c r="P7" i="9"/>
  <c r="P6" i="9" s="1"/>
  <c r="O7" i="9"/>
  <c r="O6" i="9" s="1"/>
  <c r="N7" i="9"/>
  <c r="N6" i="9" s="1"/>
  <c r="M7" i="9"/>
  <c r="M6" i="9" s="1"/>
  <c r="L7" i="9"/>
  <c r="L6" i="9" s="1"/>
  <c r="K7" i="9"/>
  <c r="K6" i="9" s="1"/>
  <c r="J7" i="9"/>
  <c r="J6" i="9" s="1"/>
  <c r="AF6" i="9"/>
  <c r="AE6" i="9"/>
  <c r="AD6" i="9"/>
  <c r="AB6" i="9"/>
  <c r="X6" i="9"/>
  <c r="T6" i="9"/>
  <c r="F6" i="11" l="1"/>
  <c r="BL8" i="11"/>
  <c r="BL8" i="10"/>
  <c r="F6" i="10"/>
  <c r="F6" i="9"/>
  <c r="BL8" i="9"/>
  <c r="BL7" i="8" l="1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G6" i="8" s="1"/>
  <c r="AF7" i="8"/>
  <c r="AF6" i="8" s="1"/>
  <c r="AE7" i="8"/>
  <c r="AE6" i="8" s="1"/>
  <c r="AD7" i="8"/>
  <c r="AD6" i="8" s="1"/>
  <c r="AC7" i="8"/>
  <c r="AC6" i="8" s="1"/>
  <c r="AB7" i="8"/>
  <c r="AB6" i="8" s="1"/>
  <c r="AA7" i="8"/>
  <c r="AA6" i="8" s="1"/>
  <c r="Z7" i="8"/>
  <c r="Z6" i="8" s="1"/>
  <c r="Y7" i="8"/>
  <c r="Y6" i="8" s="1"/>
  <c r="X7" i="8"/>
  <c r="X6" i="8" s="1"/>
  <c r="W7" i="8"/>
  <c r="W6" i="8" s="1"/>
  <c r="V7" i="8"/>
  <c r="V6" i="8" s="1"/>
  <c r="U7" i="8"/>
  <c r="U6" i="8" s="1"/>
  <c r="T7" i="8"/>
  <c r="T6" i="8" s="1"/>
  <c r="S7" i="8"/>
  <c r="S6" i="8" s="1"/>
  <c r="R7" i="8"/>
  <c r="R6" i="8" s="1"/>
  <c r="Q7" i="8"/>
  <c r="Q6" i="8" s="1"/>
  <c r="P7" i="8"/>
  <c r="P6" i="8" s="1"/>
  <c r="O7" i="8"/>
  <c r="O6" i="8" s="1"/>
  <c r="N7" i="8"/>
  <c r="N6" i="8" s="1"/>
  <c r="M7" i="8"/>
  <c r="M6" i="8" s="1"/>
  <c r="L7" i="8"/>
  <c r="L6" i="8" s="1"/>
  <c r="K7" i="8"/>
  <c r="K6" i="8" s="1"/>
  <c r="J7" i="8"/>
  <c r="J6" i="8" s="1"/>
  <c r="AH6" i="8"/>
  <c r="F6" i="8" l="1"/>
  <c r="BL7" i="7" l="1"/>
  <c r="BK7" i="7"/>
  <c r="BJ7" i="7"/>
  <c r="BI7" i="7"/>
  <c r="BH7" i="7"/>
  <c r="BG7" i="7"/>
  <c r="BF7" i="7"/>
  <c r="BE7" i="7"/>
  <c r="BD7" i="7"/>
  <c r="BC7" i="7"/>
  <c r="BB7" i="7"/>
  <c r="BB8" i="7" s="1"/>
  <c r="BA7" i="7"/>
  <c r="AZ7" i="7"/>
  <c r="AY7" i="7"/>
  <c r="AX7" i="7"/>
  <c r="AW7" i="7"/>
  <c r="AV7" i="7"/>
  <c r="AU7" i="7"/>
  <c r="AT7" i="7"/>
  <c r="AS7" i="7"/>
  <c r="AR7" i="7"/>
  <c r="AR8" i="7" s="1"/>
  <c r="AQ7" i="7"/>
  <c r="AP7" i="7"/>
  <c r="AO7" i="7"/>
  <c r="AN7" i="7"/>
  <c r="AM7" i="7"/>
  <c r="AL7" i="7"/>
  <c r="AK7" i="7"/>
  <c r="AJ7" i="7"/>
  <c r="AI7" i="7"/>
  <c r="AH7" i="7"/>
  <c r="AH6" i="7" s="1"/>
  <c r="AG7" i="7"/>
  <c r="AG6" i="7" s="1"/>
  <c r="AF7" i="7"/>
  <c r="AF6" i="7" s="1"/>
  <c r="AE7" i="7"/>
  <c r="AD7" i="7"/>
  <c r="AD6" i="7" s="1"/>
  <c r="AC7" i="7"/>
  <c r="AC6" i="7" s="1"/>
  <c r="AB7" i="7"/>
  <c r="AB6" i="7" s="1"/>
  <c r="AA7" i="7"/>
  <c r="Z7" i="7"/>
  <c r="Z6" i="7" s="1"/>
  <c r="Y7" i="7"/>
  <c r="Y6" i="7" s="1"/>
  <c r="X7" i="7"/>
  <c r="X6" i="7" s="1"/>
  <c r="W7" i="7"/>
  <c r="V7" i="7"/>
  <c r="V6" i="7" s="1"/>
  <c r="U7" i="7"/>
  <c r="U6" i="7" s="1"/>
  <c r="T7" i="7"/>
  <c r="T6" i="7" s="1"/>
  <c r="S7" i="7"/>
  <c r="R7" i="7"/>
  <c r="R6" i="7" s="1"/>
  <c r="Q7" i="7"/>
  <c r="Q6" i="7" s="1"/>
  <c r="P7" i="7"/>
  <c r="P6" i="7" s="1"/>
  <c r="O7" i="7"/>
  <c r="N7" i="7"/>
  <c r="N6" i="7" s="1"/>
  <c r="M7" i="7"/>
  <c r="M6" i="7" s="1"/>
  <c r="L7" i="7"/>
  <c r="L6" i="7" s="1"/>
  <c r="K7" i="7"/>
  <c r="K6" i="7" s="1"/>
  <c r="J7" i="7"/>
  <c r="J6" i="7" s="1"/>
  <c r="AE6" i="7"/>
  <c r="AA6" i="7"/>
  <c r="W6" i="7"/>
  <c r="S6" i="7"/>
  <c r="O6" i="7"/>
  <c r="F6" i="7" l="1"/>
  <c r="BL8" i="7"/>
  <c r="BL7" i="6" l="1"/>
  <c r="BL9" i="6" s="1"/>
  <c r="BK7" i="6"/>
  <c r="BJ7" i="6"/>
  <c r="BJ6" i="6" s="1"/>
  <c r="BI7" i="6"/>
  <c r="BJ5" i="6" s="1"/>
  <c r="BH7" i="6"/>
  <c r="BH6" i="6" s="1"/>
  <c r="BG7" i="6"/>
  <c r="BF7" i="6"/>
  <c r="BF6" i="6" s="1"/>
  <c r="BE7" i="6"/>
  <c r="BF5" i="6" s="1"/>
  <c r="BD7" i="6"/>
  <c r="BE5" i="6" s="1"/>
  <c r="BC7" i="6"/>
  <c r="BB7" i="6"/>
  <c r="BB6" i="6" s="1"/>
  <c r="BA7" i="6"/>
  <c r="BB5" i="6" s="1"/>
  <c r="AZ7" i="6"/>
  <c r="BA5" i="6" s="1"/>
  <c r="AY7" i="6"/>
  <c r="AX7" i="6"/>
  <c r="AX6" i="6" s="1"/>
  <c r="AW7" i="6"/>
  <c r="AX5" i="6" s="1"/>
  <c r="AV7" i="6"/>
  <c r="AW5" i="6" s="1"/>
  <c r="AU7" i="6"/>
  <c r="AT7" i="6"/>
  <c r="AT6" i="6" s="1"/>
  <c r="AS7" i="6"/>
  <c r="AT5" i="6" s="1"/>
  <c r="AR7" i="6"/>
  <c r="AR9" i="6" s="1"/>
  <c r="AQ7" i="6"/>
  <c r="AP7" i="6"/>
  <c r="AP6" i="6" s="1"/>
  <c r="AO7" i="6"/>
  <c r="AP5" i="6" s="1"/>
  <c r="AN7" i="6"/>
  <c r="AO5" i="6" s="1"/>
  <c r="AM7" i="6"/>
  <c r="AL7" i="6"/>
  <c r="AL6" i="6" s="1"/>
  <c r="AK7" i="6"/>
  <c r="AL5" i="6" s="1"/>
  <c r="AJ7" i="6"/>
  <c r="AJ6" i="6" s="1"/>
  <c r="AI7" i="6"/>
  <c r="AH7" i="6"/>
  <c r="AH6" i="6" s="1"/>
  <c r="AG7" i="6"/>
  <c r="AH5" i="6" s="1"/>
  <c r="AF7" i="6"/>
  <c r="AF6" i="6" s="1"/>
  <c r="AE7" i="6"/>
  <c r="AD7" i="6"/>
  <c r="AD6" i="6" s="1"/>
  <c r="AC7" i="6"/>
  <c r="AD5" i="6" s="1"/>
  <c r="AB7" i="6"/>
  <c r="AB6" i="6" s="1"/>
  <c r="AA7" i="6"/>
  <c r="Z7" i="6"/>
  <c r="Z6" i="6" s="1"/>
  <c r="Y7" i="6"/>
  <c r="Z5" i="6" s="1"/>
  <c r="X7" i="6"/>
  <c r="X6" i="6" s="1"/>
  <c r="W7" i="6"/>
  <c r="V7" i="6"/>
  <c r="V6" i="6" s="1"/>
  <c r="U7" i="6"/>
  <c r="V5" i="6" s="1"/>
  <c r="T7" i="6"/>
  <c r="T6" i="6" s="1"/>
  <c r="S7" i="6"/>
  <c r="R7" i="6"/>
  <c r="R6" i="6" s="1"/>
  <c r="Q7" i="6"/>
  <c r="R5" i="6" s="1"/>
  <c r="P7" i="6"/>
  <c r="P6" i="6" s="1"/>
  <c r="O7" i="6"/>
  <c r="N7" i="6"/>
  <c r="N6" i="6" s="1"/>
  <c r="M7" i="6"/>
  <c r="N5" i="6" s="1"/>
  <c r="L7" i="6"/>
  <c r="M5" i="6" s="1"/>
  <c r="K7" i="6"/>
  <c r="J7" i="6"/>
  <c r="J6" i="6" s="1"/>
  <c r="BK6" i="6"/>
  <c r="BG6" i="6"/>
  <c r="BC6" i="6"/>
  <c r="AZ6" i="6"/>
  <c r="AY6" i="6"/>
  <c r="AV6" i="6"/>
  <c r="AU6" i="6"/>
  <c r="AR6" i="6"/>
  <c r="AQ6" i="6"/>
  <c r="AN6" i="6"/>
  <c r="AM6" i="6"/>
  <c r="AI6" i="6"/>
  <c r="AE6" i="6"/>
  <c r="AA6" i="6"/>
  <c r="W6" i="6"/>
  <c r="S6" i="6"/>
  <c r="O6" i="6"/>
  <c r="K6" i="6"/>
  <c r="BL5" i="6"/>
  <c r="BH5" i="6"/>
  <c r="BD5" i="6"/>
  <c r="AZ5" i="6"/>
  <c r="AV5" i="6"/>
  <c r="AS5" i="6"/>
  <c r="AR5" i="6"/>
  <c r="AN5" i="6"/>
  <c r="AJ5" i="6"/>
  <c r="AF5" i="6"/>
  <c r="AB5" i="6"/>
  <c r="X5" i="6"/>
  <c r="T5" i="6"/>
  <c r="P5" i="6"/>
  <c r="L5" i="6"/>
  <c r="J5" i="6"/>
  <c r="AK5" i="6" l="1"/>
  <c r="AC5" i="6"/>
  <c r="Y5" i="6"/>
  <c r="AG5" i="6"/>
  <c r="AK6" i="6"/>
  <c r="S5" i="6"/>
  <c r="U5" i="6"/>
  <c r="L6" i="6"/>
  <c r="BA6" i="6"/>
  <c r="U6" i="6"/>
  <c r="Q5" i="6"/>
  <c r="BI5" i="6"/>
  <c r="BD6" i="6"/>
  <c r="BL6" i="6"/>
  <c r="AY5" i="6"/>
  <c r="O5" i="6"/>
  <c r="AU5" i="6"/>
  <c r="AI5" i="6"/>
  <c r="AE5" i="6"/>
  <c r="BK5" i="6"/>
  <c r="Q6" i="6"/>
  <c r="AW6" i="6"/>
  <c r="AA5" i="6"/>
  <c r="AQ5" i="6"/>
  <c r="BG5" i="6"/>
  <c r="AS6" i="6"/>
  <c r="AG6" i="6"/>
  <c r="BB9" i="6"/>
  <c r="K5" i="6"/>
  <c r="M6" i="6"/>
  <c r="AC6" i="6"/>
  <c r="BI6" i="6"/>
  <c r="W5" i="6"/>
  <c r="AM5" i="6"/>
  <c r="BC5" i="6"/>
  <c r="Y6" i="6"/>
  <c r="AO6" i="6"/>
  <c r="BE6" i="6"/>
  <c r="F6" i="6" l="1"/>
  <c r="J6" i="5" l="1"/>
  <c r="J8" i="5" s="1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J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J5" i="3"/>
  <c r="J7" i="3" s="1"/>
  <c r="K5" i="3" s="1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J7" i="5" l="1"/>
  <c r="K6" i="5"/>
  <c r="K8" i="5" s="1"/>
  <c r="K5" i="4"/>
  <c r="L5" i="4" s="1"/>
  <c r="M5" i="4" s="1"/>
  <c r="J7" i="4"/>
  <c r="J6" i="3"/>
  <c r="K7" i="3"/>
  <c r="K7" i="5" l="1"/>
  <c r="L6" i="5"/>
  <c r="N5" i="4"/>
  <c r="O5" i="4" s="1"/>
  <c r="J6" i="4"/>
  <c r="K7" i="4"/>
  <c r="L5" i="3"/>
  <c r="L7" i="3" s="1"/>
  <c r="K6" i="3"/>
  <c r="P5" i="4" l="1"/>
  <c r="Q5" i="4" s="1"/>
  <c r="M6" i="5"/>
  <c r="L8" i="5"/>
  <c r="L7" i="4"/>
  <c r="K6" i="4"/>
  <c r="M5" i="3"/>
  <c r="M7" i="3" s="1"/>
  <c r="L6" i="3"/>
  <c r="M8" i="5" l="1"/>
  <c r="L7" i="5"/>
  <c r="N6" i="5"/>
  <c r="R5" i="4"/>
  <c r="S5" i="4" s="1"/>
  <c r="L6" i="4"/>
  <c r="M7" i="4"/>
  <c r="N5" i="3"/>
  <c r="N7" i="3" s="1"/>
  <c r="M6" i="3"/>
  <c r="O6" i="5" l="1"/>
  <c r="N8" i="5"/>
  <c r="M7" i="5"/>
  <c r="T5" i="4"/>
  <c r="U5" i="4" s="1"/>
  <c r="V5" i="4" s="1"/>
  <c r="M6" i="4"/>
  <c r="N7" i="4"/>
  <c r="N6" i="3"/>
  <c r="O5" i="3"/>
  <c r="O7" i="3" s="1"/>
  <c r="O8" i="5" l="1"/>
  <c r="N7" i="5"/>
  <c r="P6" i="5"/>
  <c r="W5" i="4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O7" i="4"/>
  <c r="N6" i="4"/>
  <c r="P5" i="3"/>
  <c r="P7" i="3" s="1"/>
  <c r="O6" i="3"/>
  <c r="O7" i="5" l="1"/>
  <c r="P8" i="5"/>
  <c r="Q6" i="5"/>
  <c r="AI5" i="4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P7" i="4"/>
  <c r="O6" i="4"/>
  <c r="Q5" i="3"/>
  <c r="Q7" i="3" s="1"/>
  <c r="P6" i="3"/>
  <c r="P7" i="5" l="1"/>
  <c r="Q8" i="5"/>
  <c r="R6" i="5"/>
  <c r="AW5" i="4"/>
  <c r="AX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Q7" i="4"/>
  <c r="P6" i="4"/>
  <c r="R5" i="3"/>
  <c r="R7" i="3" s="1"/>
  <c r="Q6" i="3"/>
  <c r="S6" i="5" l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AO6" i="5" s="1"/>
  <c r="AP6" i="5" s="1"/>
  <c r="AQ6" i="5" s="1"/>
  <c r="AR6" i="5" s="1"/>
  <c r="AS6" i="5" s="1"/>
  <c r="AT6" i="5" s="1"/>
  <c r="AU6" i="5" s="1"/>
  <c r="AV6" i="5" s="1"/>
  <c r="AW6" i="5" s="1"/>
  <c r="AX6" i="5" s="1"/>
  <c r="AY6" i="5" s="1"/>
  <c r="AZ6" i="5" s="1"/>
  <c r="BA6" i="5" s="1"/>
  <c r="BB6" i="5" s="1"/>
  <c r="BC6" i="5" s="1"/>
  <c r="BD6" i="5" s="1"/>
  <c r="BE6" i="5" s="1"/>
  <c r="BF6" i="5" s="1"/>
  <c r="BG6" i="5" s="1"/>
  <c r="BH6" i="5" s="1"/>
  <c r="BI6" i="5" s="1"/>
  <c r="BJ6" i="5" s="1"/>
  <c r="BK6" i="5" s="1"/>
  <c r="BL6" i="5" s="1"/>
  <c r="R8" i="5"/>
  <c r="Q7" i="5"/>
  <c r="Q6" i="4"/>
  <c r="R7" i="4"/>
  <c r="R6" i="3"/>
  <c r="S5" i="3"/>
  <c r="S7" i="3" s="1"/>
  <c r="R7" i="5" l="1"/>
  <c r="S8" i="5"/>
  <c r="S7" i="4"/>
  <c r="R6" i="4"/>
  <c r="T5" i="3"/>
  <c r="T7" i="3" s="1"/>
  <c r="S6" i="3"/>
  <c r="S7" i="5" l="1"/>
  <c r="T8" i="5"/>
  <c r="T7" i="4"/>
  <c r="S6" i="4"/>
  <c r="U5" i="3"/>
  <c r="U7" i="3" s="1"/>
  <c r="T6" i="3"/>
  <c r="U8" i="5" l="1"/>
  <c r="T7" i="5"/>
  <c r="T6" i="4"/>
  <c r="U7" i="4"/>
  <c r="V5" i="3"/>
  <c r="V7" i="3" s="1"/>
  <c r="U6" i="3"/>
  <c r="V8" i="5" l="1"/>
  <c r="U7" i="5"/>
  <c r="U6" i="4"/>
  <c r="V7" i="4"/>
  <c r="V6" i="3"/>
  <c r="W5" i="3"/>
  <c r="W7" i="3" s="1"/>
  <c r="V7" i="5" l="1"/>
  <c r="W8" i="5"/>
  <c r="V6" i="4"/>
  <c r="W7" i="4"/>
  <c r="X5" i="3"/>
  <c r="X7" i="3" s="1"/>
  <c r="W6" i="3"/>
  <c r="W7" i="5" l="1"/>
  <c r="X8" i="5"/>
  <c r="X7" i="4"/>
  <c r="W6" i="4"/>
  <c r="Y5" i="3"/>
  <c r="Y7" i="3" s="1"/>
  <c r="X6" i="3"/>
  <c r="Y8" i="5" l="1"/>
  <c r="X7" i="5"/>
  <c r="X6" i="4"/>
  <c r="Y7" i="4"/>
  <c r="Z5" i="3"/>
  <c r="Z7" i="3" s="1"/>
  <c r="Y6" i="3"/>
  <c r="Z8" i="5" l="1"/>
  <c r="Y7" i="5"/>
  <c r="Y6" i="4"/>
  <c r="Z7" i="4"/>
  <c r="Z6" i="3"/>
  <c r="AA5" i="3"/>
  <c r="AA7" i="3" s="1"/>
  <c r="AA8" i="5" l="1"/>
  <c r="Z7" i="5"/>
  <c r="AA7" i="4"/>
  <c r="Z6" i="4"/>
  <c r="AB5" i="3"/>
  <c r="AB7" i="3" s="1"/>
  <c r="AA6" i="3"/>
  <c r="AA7" i="5" l="1"/>
  <c r="AB8" i="5"/>
  <c r="AB7" i="4"/>
  <c r="AA6" i="4"/>
  <c r="AC5" i="3"/>
  <c r="AC7" i="3" s="1"/>
  <c r="AB6" i="3"/>
  <c r="AB7" i="5" l="1"/>
  <c r="AC8" i="5"/>
  <c r="AC7" i="4"/>
  <c r="AB6" i="4"/>
  <c r="AD5" i="3"/>
  <c r="AD7" i="3" s="1"/>
  <c r="AC6" i="3"/>
  <c r="AD8" i="5" l="1"/>
  <c r="AC7" i="5"/>
  <c r="AC6" i="4"/>
  <c r="AD7" i="4"/>
  <c r="AD6" i="3"/>
  <c r="AE5" i="3"/>
  <c r="AE7" i="3" s="1"/>
  <c r="AD7" i="5" l="1"/>
  <c r="AE8" i="5"/>
  <c r="AD6" i="4"/>
  <c r="AE7" i="4"/>
  <c r="AF5" i="3"/>
  <c r="AF7" i="3" s="1"/>
  <c r="AE6" i="3"/>
  <c r="AE7" i="5" l="1"/>
  <c r="AF8" i="5"/>
  <c r="AF7" i="4"/>
  <c r="AE6" i="4"/>
  <c r="AG5" i="3"/>
  <c r="AG7" i="3" s="1"/>
  <c r="AF6" i="3"/>
  <c r="AG8" i="5" l="1"/>
  <c r="AF7" i="5"/>
  <c r="AF6" i="4"/>
  <c r="AG7" i="4"/>
  <c r="AH5" i="3"/>
  <c r="AH7" i="3" s="1"/>
  <c r="AG6" i="3"/>
  <c r="AH8" i="5" l="1"/>
  <c r="AG7" i="5"/>
  <c r="AG6" i="4"/>
  <c r="AH7" i="4"/>
  <c r="AH6" i="3"/>
  <c r="F6" i="3" s="1"/>
  <c r="AI5" i="3"/>
  <c r="AI7" i="3" s="1"/>
  <c r="AH7" i="5" l="1"/>
  <c r="F7" i="5" s="1"/>
  <c r="AI8" i="5"/>
  <c r="AJ8" i="5" s="1"/>
  <c r="AK8" i="5" s="1"/>
  <c r="AL8" i="5" s="1"/>
  <c r="AM8" i="5" s="1"/>
  <c r="AN8" i="5" s="1"/>
  <c r="AO8" i="5" s="1"/>
  <c r="AP8" i="5" s="1"/>
  <c r="AQ8" i="5" s="1"/>
  <c r="AR8" i="5" s="1"/>
  <c r="AS8" i="5" s="1"/>
  <c r="AT8" i="5" s="1"/>
  <c r="AU8" i="5" s="1"/>
  <c r="AV8" i="5" s="1"/>
  <c r="AW8" i="5" s="1"/>
  <c r="AX8" i="5" s="1"/>
  <c r="AY8" i="5" s="1"/>
  <c r="AZ8" i="5" s="1"/>
  <c r="BA8" i="5" s="1"/>
  <c r="BB8" i="5" s="1"/>
  <c r="BC8" i="5" s="1"/>
  <c r="BD8" i="5" s="1"/>
  <c r="BE8" i="5" s="1"/>
  <c r="BF8" i="5" s="1"/>
  <c r="BG8" i="5" s="1"/>
  <c r="BH8" i="5" s="1"/>
  <c r="BI8" i="5" s="1"/>
  <c r="BJ8" i="5" s="1"/>
  <c r="BK8" i="5" s="1"/>
  <c r="BL8" i="5" s="1"/>
  <c r="AI7" i="4"/>
  <c r="AJ7" i="4" s="1"/>
  <c r="AK7" i="4" s="1"/>
  <c r="AL7" i="4" s="1"/>
  <c r="AM7" i="4" s="1"/>
  <c r="AN7" i="4" s="1"/>
  <c r="AO7" i="4" s="1"/>
  <c r="AP7" i="4" s="1"/>
  <c r="AQ7" i="4" s="1"/>
  <c r="AR7" i="4" s="1"/>
  <c r="AS7" i="4" s="1"/>
  <c r="AT7" i="4" s="1"/>
  <c r="AU7" i="4" s="1"/>
  <c r="AV7" i="4" s="1"/>
  <c r="AW7" i="4" s="1"/>
  <c r="AX7" i="4" s="1"/>
  <c r="AY7" i="4" s="1"/>
  <c r="AZ7" i="4" s="1"/>
  <c r="BA7" i="4" s="1"/>
  <c r="BB7" i="4" s="1"/>
  <c r="BC7" i="4" s="1"/>
  <c r="BD7" i="4" s="1"/>
  <c r="BE7" i="4" s="1"/>
  <c r="BF7" i="4" s="1"/>
  <c r="BG7" i="4" s="1"/>
  <c r="BH7" i="4" s="1"/>
  <c r="BI7" i="4" s="1"/>
  <c r="BJ7" i="4" s="1"/>
  <c r="BK7" i="4" s="1"/>
  <c r="BL7" i="4" s="1"/>
  <c r="AH6" i="4"/>
  <c r="F6" i="4" s="1"/>
  <c r="AJ5" i="3"/>
  <c r="AJ7" i="3" s="1"/>
  <c r="AK5" i="3" l="1"/>
  <c r="AK7" i="3" s="1"/>
  <c r="AL5" i="3" l="1"/>
  <c r="AL7" i="3" s="1"/>
  <c r="AM5" i="3" l="1"/>
  <c r="AM7" i="3" s="1"/>
  <c r="AN5" i="3" l="1"/>
  <c r="AN7" i="3" s="1"/>
  <c r="AO5" i="3" l="1"/>
  <c r="AO7" i="3" s="1"/>
  <c r="AP5" i="3" l="1"/>
  <c r="AP7" i="3" s="1"/>
  <c r="AQ5" i="3" l="1"/>
  <c r="AQ7" i="3" s="1"/>
  <c r="AR5" i="3" l="1"/>
  <c r="AR7" i="3" s="1"/>
  <c r="AR9" i="3" l="1"/>
  <c r="AS5" i="3"/>
  <c r="AS7" i="3" s="1"/>
  <c r="AT5" i="3" l="1"/>
  <c r="AT7" i="3" s="1"/>
  <c r="AU5" i="3" l="1"/>
  <c r="AU7" i="3" s="1"/>
  <c r="AV5" i="3" l="1"/>
  <c r="AV7" i="3" s="1"/>
  <c r="AW5" i="3" l="1"/>
  <c r="AW7" i="3" s="1"/>
  <c r="AX5" i="3" l="1"/>
  <c r="AX7" i="3" s="1"/>
  <c r="AY5" i="3" l="1"/>
  <c r="AY7" i="3" s="1"/>
  <c r="AZ5" i="3" l="1"/>
  <c r="AZ7" i="3" s="1"/>
  <c r="BA5" i="3" l="1"/>
  <c r="BA7" i="3" s="1"/>
  <c r="BB5" i="3" l="1"/>
  <c r="BB7" i="3" s="1"/>
  <c r="BB9" i="3" l="1"/>
  <c r="BC5" i="3"/>
  <c r="BC7" i="3" s="1"/>
  <c r="BD5" i="3" l="1"/>
  <c r="BD7" i="3" s="1"/>
  <c r="BE5" i="3" l="1"/>
  <c r="BE7" i="3" s="1"/>
  <c r="BF5" i="3" l="1"/>
  <c r="BF7" i="3" s="1"/>
  <c r="BG5" i="3" l="1"/>
  <c r="BG7" i="3" s="1"/>
  <c r="BH5" i="3" l="1"/>
  <c r="BH7" i="3" s="1"/>
  <c r="BI5" i="3" l="1"/>
  <c r="BI7" i="3" s="1"/>
  <c r="BJ5" i="3" l="1"/>
  <c r="BJ7" i="3" s="1"/>
  <c r="BK5" i="3" l="1"/>
  <c r="BK7" i="3" s="1"/>
  <c r="BL5" i="3" l="1"/>
  <c r="BL7" i="3" s="1"/>
  <c r="BL9" i="3" s="1"/>
</calcChain>
</file>

<file path=xl/sharedStrings.xml><?xml version="1.0" encoding="utf-8"?>
<sst xmlns="http://schemas.openxmlformats.org/spreadsheetml/2006/main" count="100" uniqueCount="21">
  <si>
    <t>p</t>
  </si>
  <si>
    <t>q</t>
  </si>
  <si>
    <t>m</t>
  </si>
  <si>
    <t>Wind installed capacity (Mw)</t>
  </si>
  <si>
    <t>"Sales"</t>
  </si>
  <si>
    <t>Square Mistake</t>
  </si>
  <si>
    <t>Prognose "Sales"</t>
  </si>
  <si>
    <t>Prognose Cumulative</t>
  </si>
  <si>
    <t>By 2050</t>
  </si>
  <si>
    <t>Wind Generation (TW*h)</t>
  </si>
  <si>
    <t>World</t>
  </si>
  <si>
    <t>Total Generation</t>
  </si>
  <si>
    <t>k</t>
  </si>
  <si>
    <t>Costs</t>
  </si>
  <si>
    <t>Alpha</t>
  </si>
  <si>
    <t>M</t>
  </si>
  <si>
    <t>Total electricity generation (TWh)</t>
  </si>
  <si>
    <t>Wind electricity generation (TWh)</t>
  </si>
  <si>
    <t>B</t>
  </si>
  <si>
    <t>C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</si>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</sst>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gt;0.05]0.0;[=0]\-;\^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name val="Arial"/>
      <family val="2"/>
    </font>
    <font>
      <sz val="10"/>
      <color theme="1"/>
      <name val="Calibri"/>
      <family val="2"/>
      <scheme val="minor"/>
    </font>
    <font>
      <sz val="8"/>
      <name val="Arial"/>
      <family val="2"/>
    </font>
    <font>
      <b/>
      <sz val="8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8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>
      <alignment horizontal="right"/>
    </xf>
    <xf numFmtId="0" fontId="4" fillId="0" borderId="0" applyFill="0" applyBorder="0"/>
    <xf numFmtId="0" fontId="4" fillId="0" borderId="0" applyFill="0" applyBorder="0"/>
  </cellStyleXfs>
  <cellXfs count="12">
    <xf numFmtId="0" fontId="0" fillId="0" borderId="0" xfId="0"/>
    <xf numFmtId="0" fontId="1" fillId="0" borderId="0" xfId="0" applyFont="1"/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0" fontId="0" fillId="3" borderId="0" xfId="0" applyFill="1"/>
    <xf numFmtId="164" fontId="5" fillId="4" borderId="0" xfId="3" applyNumberFormat="1" applyFont="1" applyFill="1" applyBorder="1" applyAlignment="1">
      <alignment horizontal="right"/>
    </xf>
    <xf numFmtId="0" fontId="0" fillId="0" borderId="0" xfId="0" applyFill="1" applyBorder="1" applyAlignment="1"/>
    <xf numFmtId="0" fontId="0" fillId="5" borderId="0" xfId="0" applyFill="1"/>
    <xf numFmtId="0" fontId="0" fillId="5" borderId="0" xfId="0" applyFill="1" applyBorder="1" applyAlignment="1"/>
    <xf numFmtId="164" fontId="5" fillId="6" borderId="0" xfId="3" applyNumberFormat="1" applyFont="1" applyFill="1" applyBorder="1" applyAlignment="1">
      <alignment horizontal="right"/>
    </xf>
    <xf numFmtId="164" fontId="5" fillId="5" borderId="0" xfId="3" applyNumberFormat="1" applyFont="1" applyFill="1" applyBorder="1" applyAlignment="1">
      <alignment horizontal="right"/>
    </xf>
    <xf numFmtId="2" fontId="5" fillId="6" borderId="0" xfId="3" applyNumberFormat="1" applyFont="1" applyFill="1" applyAlignment="1">
      <alignment horizontal="right"/>
    </xf>
  </cellXfs>
  <cellStyles count="4">
    <cellStyle name="C06_Figs" xfId="1"/>
    <cellStyle name="Normal 2 2" xfId="3"/>
    <cellStyle name="Normal 8 2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Bass1!$J$1:$AH$1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Bass1!$J$3:$AH$3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17-46CC-8494-0EEDD7944614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Bass1!$J$1:$AH$1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Bass1!$J$7:$AH$7</c:f>
              <c:numCache>
                <c:formatCode>General</c:formatCode>
                <c:ptCount val="25"/>
                <c:pt idx="0">
                  <c:v>11.690199945981607</c:v>
                </c:pt>
                <c:pt idx="1">
                  <c:v>15.964823659916885</c:v>
                </c:pt>
                <c:pt idx="2">
                  <c:v>21.291321529264902</c:v>
                </c:pt>
                <c:pt idx="3">
                  <c:v>27.92323178941448</c:v>
                </c:pt>
                <c:pt idx="4">
                  <c:v>36.172263258934805</c:v>
                </c:pt>
                <c:pt idx="5">
                  <c:v>46.420010353403512</c:v>
                </c:pt>
                <c:pt idx="6">
                  <c:v>59.131108823191255</c:v>
                </c:pt>
                <c:pt idx="7">
                  <c:v>74.867449908293295</c:v>
                </c:pt>
                <c:pt idx="8">
                  <c:v>94.302641412239865</c:v>
                </c:pt>
                <c:pt idx="9">
                  <c:v>118.23525145838353</c:v>
                </c:pt>
                <c:pt idx="10">
                  <c:v>147.59842960358714</c:v>
                </c:pt>
                <c:pt idx="11">
                  <c:v>183.46222369758252</c:v>
                </c:pt>
                <c:pt idx="12">
                  <c:v>227.0233142154249</c:v>
                </c:pt>
                <c:pt idx="13">
                  <c:v>279.57512477706149</c:v>
                </c:pt>
                <c:pt idx="14">
                  <c:v>342.44974927215549</c:v>
                </c:pt>
                <c:pt idx="15">
                  <c:v>416.92267475675675</c:v>
                </c:pt>
                <c:pt idx="16">
                  <c:v>504.07319513941388</c:v>
                </c:pt>
                <c:pt idx="17">
                  <c:v>604.59944731967084</c:v>
                </c:pt>
                <c:pt idx="18">
                  <c:v>718.59879483029908</c:v>
                </c:pt>
                <c:pt idx="19">
                  <c:v>845.34211437263775</c:v>
                </c:pt>
                <c:pt idx="20">
                  <c:v>983.09140213488149</c:v>
                </c:pt>
                <c:pt idx="21">
                  <c:v>1129.0259971432165</c:v>
                </c:pt>
                <c:pt idx="22">
                  <c:v>1279.3412108049199</c:v>
                </c:pt>
                <c:pt idx="23">
                  <c:v>1429.5528759664153</c:v>
                </c:pt>
                <c:pt idx="24">
                  <c:v>1574.9819882313061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417-46CC-8494-0EEDD794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13488"/>
        <c:axId val="461124912"/>
      </c:lineChart>
      <c:catAx>
        <c:axId val="4611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4912"/>
        <c:crosses val="autoZero"/>
        <c:auto val="1"/>
        <c:lblAlgn val="ctr"/>
        <c:lblOffset val="100"/>
        <c:noMultiLvlLbl val="0"/>
      </c:catAx>
      <c:valAx>
        <c:axId val="4611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1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prognosis</a:t>
            </a:r>
            <a:endParaRPr lang="ru-RU" sz="1000"/>
          </a:p>
        </c:rich>
      </c:tx>
      <c:layout>
        <c:manualLayout>
          <c:xMode val="edge"/>
          <c:yMode val="edge"/>
          <c:x val="0.153785862974024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Logic2!$J$1:$BL$1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Logic2!$J$3:$AH$3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Logic2!$J$1:$BL$1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Logic2!$J$7:$BL$7</c:f>
              <c:numCache>
                <c:formatCode>General</c:formatCode>
                <c:ptCount val="5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  <c:pt idx="25">
                  <c:v>1663.9818620964897</c:v>
                </c:pt>
                <c:pt idx="26">
                  <c:v>1825.9428153546939</c:v>
                </c:pt>
                <c:pt idx="27">
                  <c:v>1949.9332591551126</c:v>
                </c:pt>
                <c:pt idx="28">
                  <c:v>2065.6948427109046</c:v>
                </c:pt>
                <c:pt idx="29">
                  <c:v>2173.1746874128403</c:v>
                </c:pt>
                <c:pt idx="30">
                  <c:v>2272.694609162912</c:v>
                </c:pt>
                <c:pt idx="31">
                  <c:v>2364.8269518776556</c:v>
                </c:pt>
                <c:pt idx="32">
                  <c:v>2450.2869099155009</c:v>
                </c:pt>
                <c:pt idx="33">
                  <c:v>2529.8482489657918</c:v>
                </c:pt>
                <c:pt idx="34">
                  <c:v>2604.2830408193508</c:v>
                </c:pt>
                <c:pt idx="35">
                  <c:v>2674.3224494621259</c:v>
                </c:pt>
                <c:pt idx="36">
                  <c:v>2740.6341596065495</c:v>
                </c:pt>
                <c:pt idx="37">
                  <c:v>2803.8119443712221</c:v>
                </c:pt>
                <c:pt idx="38">
                  <c:v>2864.3734644312885</c:v>
                </c:pt>
                <c:pt idx="39">
                  <c:v>2922.763228392058</c:v>
                </c:pt>
                <c:pt idx="40">
                  <c:v>2979.3584703246888</c:v>
                </c:pt>
                <c:pt idx="41">
                  <c:v>3034.4764006162782</c:v>
                </c:pt>
                <c:pt idx="42">
                  <c:v>3088.3818284546951</c:v>
                </c:pt>
                <c:pt idx="43">
                  <c:v>3141.2945481604729</c:v>
                </c:pt>
                <c:pt idx="44">
                  <c:v>3193.396153493652</c:v>
                </c:pt>
                <c:pt idx="45">
                  <c:v>3244.8361232416296</c:v>
                </c:pt>
                <c:pt idx="46">
                  <c:v>3295.7371338408716</c:v>
                </c:pt>
                <c:pt idx="47">
                  <c:v>3346.1996212367198</c:v>
                </c:pt>
                <c:pt idx="48">
                  <c:v>3396.3056501186434</c:v>
                </c:pt>
                <c:pt idx="49">
                  <c:v>3446.1221650939533</c:v>
                </c:pt>
                <c:pt idx="50">
                  <c:v>3495.7037028481864</c:v>
                </c:pt>
                <c:pt idx="51">
                  <c:v>3545.0946419127458</c:v>
                </c:pt>
                <c:pt idx="52">
                  <c:v>3594.3310605742827</c:v>
                </c:pt>
                <c:pt idx="53">
                  <c:v>3643.4422657433224</c:v>
                </c:pt>
                <c:pt idx="54">
                  <c:v>3692.4520474777037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46048"/>
        <c:axId val="1611958016"/>
      </c:lineChart>
      <c:catAx>
        <c:axId val="161194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58016"/>
        <c:crosses val="autoZero"/>
        <c:auto val="1"/>
        <c:lblAlgn val="ctr"/>
        <c:lblOffset val="100"/>
        <c:noMultiLvlLbl val="0"/>
      </c:catAx>
      <c:valAx>
        <c:axId val="16119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4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1995-2020</a:t>
            </a:r>
            <a:r>
              <a:rPr lang="en-US" baseline="0"/>
              <a:t> Model &amp; Real generation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Logic3!$J$3:$AH$3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Logic3!$J$7:$AH$7</c:f>
              <c:numCache>
                <c:formatCode>General</c:formatCode>
                <c:ptCount val="25"/>
                <c:pt idx="0">
                  <c:v>11.503402425136432</c:v>
                </c:pt>
                <c:pt idx="1">
                  <c:v>13.132862488612703</c:v>
                </c:pt>
                <c:pt idx="2">
                  <c:v>15.730749322820405</c:v>
                </c:pt>
                <c:pt idx="3">
                  <c:v>19.680733970161313</c:v>
                </c:pt>
                <c:pt idx="4">
                  <c:v>24.310575843522926</c:v>
                </c:pt>
                <c:pt idx="5">
                  <c:v>29.04692028856028</c:v>
                </c:pt>
                <c:pt idx="6">
                  <c:v>39.279563150164101</c:v>
                </c:pt>
                <c:pt idx="7">
                  <c:v>52.446843952384476</c:v>
                </c:pt>
                <c:pt idx="8">
                  <c:v>74.420209369516655</c:v>
                </c:pt>
                <c:pt idx="9">
                  <c:v>93.209592762804107</c:v>
                </c:pt>
                <c:pt idx="10">
                  <c:v>127.71561409145525</c:v>
                </c:pt>
                <c:pt idx="11">
                  <c:v>162.09808157351097</c:v>
                </c:pt>
                <c:pt idx="12">
                  <c:v>220.53340376022334</c:v>
                </c:pt>
                <c:pt idx="13">
                  <c:v>299.11461059960612</c:v>
                </c:pt>
                <c:pt idx="14">
                  <c:v>355.5005398352605</c:v>
                </c:pt>
                <c:pt idx="15">
                  <c:v>444.16665323433568</c:v>
                </c:pt>
                <c:pt idx="16">
                  <c:v>540.01595434745286</c:v>
                </c:pt>
                <c:pt idx="17">
                  <c:v>618.51520859940285</c:v>
                </c:pt>
                <c:pt idx="18">
                  <c:v>705.47013214724461</c:v>
                </c:pt>
                <c:pt idx="19">
                  <c:v>838.81108417939038</c:v>
                </c:pt>
                <c:pt idx="20">
                  <c:v>986.89210789738843</c:v>
                </c:pt>
                <c:pt idx="21">
                  <c:v>1109.1825525084284</c:v>
                </c:pt>
                <c:pt idx="22">
                  <c:v>1220.0009373704402</c:v>
                </c:pt>
                <c:pt idx="23">
                  <c:v>1433.9462204862914</c:v>
                </c:pt>
                <c:pt idx="24">
                  <c:v>1616.5958560924737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50400"/>
        <c:axId val="1611956928"/>
      </c:lineChart>
      <c:catAx>
        <c:axId val="161195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56928"/>
        <c:crosses val="autoZero"/>
        <c:auto val="1"/>
        <c:lblAlgn val="ctr"/>
        <c:lblOffset val="100"/>
        <c:noMultiLvlLbl val="0"/>
      </c:catAx>
      <c:valAx>
        <c:axId val="161195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2050 with linear generation growth</a:t>
            </a:r>
            <a:endParaRPr lang="ru-RU"/>
          </a:p>
        </c:rich>
      </c:tx>
      <c:layout>
        <c:manualLayout>
          <c:xMode val="edge"/>
          <c:yMode val="edge"/>
          <c:x val="0.20276563489908586"/>
          <c:y val="4.18118466898954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Logic3!$J$3:$AH$3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8CD-41C5-BE05-A3F13756F9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Logic3!$J$7:$BL$7</c:f>
              <c:numCache>
                <c:formatCode>General</c:formatCode>
                <c:ptCount val="55"/>
                <c:pt idx="0">
                  <c:v>11.503402425136432</c:v>
                </c:pt>
                <c:pt idx="1">
                  <c:v>13.132862488612703</c:v>
                </c:pt>
                <c:pt idx="2">
                  <c:v>15.730749322820405</c:v>
                </c:pt>
                <c:pt idx="3">
                  <c:v>19.680733970161313</c:v>
                </c:pt>
                <c:pt idx="4">
                  <c:v>24.310575843522926</c:v>
                </c:pt>
                <c:pt idx="5">
                  <c:v>29.04692028856028</c:v>
                </c:pt>
                <c:pt idx="6">
                  <c:v>39.279563150164101</c:v>
                </c:pt>
                <c:pt idx="7">
                  <c:v>52.446843952384476</c:v>
                </c:pt>
                <c:pt idx="8">
                  <c:v>74.420209369516655</c:v>
                </c:pt>
                <c:pt idx="9">
                  <c:v>93.209592762804107</c:v>
                </c:pt>
                <c:pt idx="10">
                  <c:v>127.71561409145525</c:v>
                </c:pt>
                <c:pt idx="11">
                  <c:v>162.09808157351097</c:v>
                </c:pt>
                <c:pt idx="12">
                  <c:v>220.53340376022334</c:v>
                </c:pt>
                <c:pt idx="13">
                  <c:v>299.11461059960612</c:v>
                </c:pt>
                <c:pt idx="14">
                  <c:v>355.5005398352605</c:v>
                </c:pt>
                <c:pt idx="15">
                  <c:v>444.16665323433568</c:v>
                </c:pt>
                <c:pt idx="16">
                  <c:v>540.01595434745286</c:v>
                </c:pt>
                <c:pt idx="17">
                  <c:v>618.51520859940285</c:v>
                </c:pt>
                <c:pt idx="18">
                  <c:v>705.47013214724461</c:v>
                </c:pt>
                <c:pt idx="19">
                  <c:v>838.81108417939038</c:v>
                </c:pt>
                <c:pt idx="20">
                  <c:v>986.89210789738843</c:v>
                </c:pt>
                <c:pt idx="21">
                  <c:v>1109.1825525084284</c:v>
                </c:pt>
                <c:pt idx="22">
                  <c:v>1220.0009373704402</c:v>
                </c:pt>
                <c:pt idx="23">
                  <c:v>1433.9462204862914</c:v>
                </c:pt>
                <c:pt idx="24">
                  <c:v>1616.5958560924737</c:v>
                </c:pt>
                <c:pt idx="25">
                  <c:v>1725.644536423549</c:v>
                </c:pt>
                <c:pt idx="26">
                  <c:v>1818.7519680739765</c:v>
                </c:pt>
                <c:pt idx="27">
                  <c:v>1875.703477093479</c:v>
                </c:pt>
                <c:pt idx="28">
                  <c:v>1928.8389294528902</c:v>
                </c:pt>
                <c:pt idx="29">
                  <c:v>1978.9355789726912</c:v>
                </c:pt>
                <c:pt idx="30">
                  <c:v>2026.6349015450282</c:v>
                </c:pt>
                <c:pt idx="31">
                  <c:v>2072.4564126705186</c:v>
                </c:pt>
                <c:pt idx="32">
                  <c:v>2116.81506441076</c:v>
                </c:pt>
                <c:pt idx="33">
                  <c:v>2160.0388973541426</c:v>
                </c:pt>
                <c:pt idx="34">
                  <c:v>2202.3852510951451</c:v>
                </c:pt>
                <c:pt idx="35">
                  <c:v>2244.054828249682</c:v>
                </c:pt>
                <c:pt idx="36">
                  <c:v>2285.2034655155235</c:v>
                </c:pt>
                <c:pt idx="37">
                  <c:v>2325.9517508181784</c:v>
                </c:pt>
                <c:pt idx="38">
                  <c:v>2366.3927496069923</c:v>
                </c:pt>
                <c:pt idx="39">
                  <c:v>2406.5981377588109</c:v>
                </c:pt>
                <c:pt idx="40">
                  <c:v>2446.6230270839269</c:v>
                </c:pt>
                <c:pt idx="41">
                  <c:v>2486.5097374796551</c:v>
                </c:pt>
                <c:pt idx="42">
                  <c:v>2526.2907312680395</c:v>
                </c:pt>
                <c:pt idx="43">
                  <c:v>2565.9908873235022</c:v>
                </c:pt>
                <c:pt idx="44">
                  <c:v>2605.6292584965536</c:v>
                </c:pt>
                <c:pt idx="45">
                  <c:v>2645.2204267095294</c:v>
                </c:pt>
                <c:pt idx="46">
                  <c:v>2684.775545994296</c:v>
                </c:pt>
                <c:pt idx="47">
                  <c:v>2724.3031442054207</c:v>
                </c:pt>
                <c:pt idx="48">
                  <c:v>2763.8097385405467</c:v>
                </c:pt>
                <c:pt idx="49">
                  <c:v>2803.300307664847</c:v>
                </c:pt>
                <c:pt idx="50">
                  <c:v>2842.7786535606879</c:v>
                </c:pt>
                <c:pt idx="51">
                  <c:v>2882.2476786725806</c:v>
                </c:pt>
                <c:pt idx="52">
                  <c:v>2921.7095980524405</c:v>
                </c:pt>
                <c:pt idx="53">
                  <c:v>2961.1661016660328</c:v>
                </c:pt>
                <c:pt idx="54">
                  <c:v>3000.6184785125797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8CD-41C5-BE05-A3F13756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4624"/>
        <c:axId val="1611951488"/>
      </c:lineChart>
      <c:catAx>
        <c:axId val="161193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51488"/>
        <c:crosses val="autoZero"/>
        <c:auto val="1"/>
        <c:lblAlgn val="ctr"/>
        <c:lblOffset val="100"/>
        <c:noMultiLvlLbl val="0"/>
      </c:catAx>
      <c:valAx>
        <c:axId val="1611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prognosis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01-401F-B558-11AE5E462DEC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Gompertz1!$J$7:$BL$7</c:f>
              <c:numCache>
                <c:formatCode>General</c:formatCode>
                <c:ptCount val="55"/>
                <c:pt idx="0">
                  <c:v>10.796102379748566</c:v>
                </c:pt>
                <c:pt idx="1">
                  <c:v>12.542461324784608</c:v>
                </c:pt>
                <c:pt idx="2">
                  <c:v>15.248758219094142</c:v>
                </c:pt>
                <c:pt idx="3">
                  <c:v>19.306678403886412</c:v>
                </c:pt>
                <c:pt idx="4">
                  <c:v>25.206629905960462</c:v>
                </c:pt>
                <c:pt idx="5">
                  <c:v>33.541153219351706</c:v>
                </c:pt>
                <c:pt idx="6">
                  <c:v>45.0019444243583</c:v>
                </c:pt>
                <c:pt idx="7">
                  <c:v>60.369730974200579</c:v>
                </c:pt>
                <c:pt idx="8">
                  <c:v>80.496911177425261</c:v>
                </c:pt>
                <c:pt idx="9">
                  <c:v>106.28358176430984</c:v>
                </c:pt>
                <c:pt idx="10">
                  <c:v>138.6482342808435</c:v>
                </c:pt>
                <c:pt idx="11">
                  <c:v>178.49491558193637</c:v>
                </c:pt>
                <c:pt idx="12">
                  <c:v>226.67896250962019</c:v>
                </c:pt>
                <c:pt idx="13">
                  <c:v>283.97351133282137</c:v>
                </c:pt>
                <c:pt idx="14">
                  <c:v>351.03885685088136</c:v>
                </c:pt>
                <c:pt idx="15">
                  <c:v>428.39642917268731</c:v>
                </c:pt>
                <c:pt idx="16">
                  <c:v>516.40872057546937</c:v>
                </c:pt>
                <c:pt idx="17">
                  <c:v>615.26599038805932</c:v>
                </c:pt>
                <c:pt idx="18">
                  <c:v>724.98006057737859</c:v>
                </c:pt>
                <c:pt idx="19">
                  <c:v>845.38503792565234</c:v>
                </c:pt>
                <c:pt idx="20">
                  <c:v>976.14439672183948</c:v>
                </c:pt>
                <c:pt idx="21">
                  <c:v>1116.7635507034256</c:v>
                </c:pt>
                <c:pt idx="22">
                  <c:v>1266.6068428428089</c:v>
                </c:pt>
                <c:pt idx="23">
                  <c:v>1424.9177832890473</c:v>
                </c:pt>
                <c:pt idx="24">
                  <c:v>1590.8413577208642</c:v>
                </c:pt>
                <c:pt idx="25">
                  <c:v>1763.4472936568445</c:v>
                </c:pt>
                <c:pt idx="26">
                  <c:v>1941.7532916825332</c:v>
                </c:pt>
                <c:pt idx="27">
                  <c:v>2124.7473829051291</c:v>
                </c:pt>
                <c:pt idx="28">
                  <c:v>2311.4087457965215</c:v>
                </c:pt>
                <c:pt idx="29">
                  <c:v>2500.7264903048781</c:v>
                </c:pt>
                <c:pt idx="30">
                  <c:v>2691.7160833729349</c:v>
                </c:pt>
                <c:pt idx="31">
                  <c:v>2883.4332398091442</c:v>
                </c:pt>
                <c:pt idx="32">
                  <c:v>3074.9852309005646</c:v>
                </c:pt>
                <c:pt idx="33">
                  <c:v>3265.5396679340938</c:v>
                </c:pt>
                <c:pt idx="34">
                  <c:v>3454.3308986772586</c:v>
                </c:pt>
                <c:pt idx="35">
                  <c:v>3640.6642131532185</c:v>
                </c:pt>
                <c:pt idx="36">
                  <c:v>3823.9180930303264</c:v>
                </c:pt>
                <c:pt idx="37">
                  <c:v>4003.5447595152496</c:v>
                </c:pt>
                <c:pt idx="38">
                  <c:v>4179.0692809014199</c:v>
                </c:pt>
                <c:pt idx="39">
                  <c:v>4350.0874959627372</c:v>
                </c:pt>
                <c:pt idx="40">
                  <c:v>4516.2629960686463</c:v>
                </c:pt>
                <c:pt idx="41">
                  <c:v>4677.323389783086</c:v>
                </c:pt>
                <c:pt idx="42">
                  <c:v>4833.0560509719116</c:v>
                </c:pt>
                <c:pt idx="43">
                  <c:v>4983.3035268644262</c:v>
                </c:pt>
                <c:pt idx="44">
                  <c:v>5127.9587574994694</c:v>
                </c:pt>
                <c:pt idx="45">
                  <c:v>5266.9602335938489</c:v>
                </c:pt>
                <c:pt idx="46">
                  <c:v>5400.2871968567324</c:v>
                </c:pt>
                <c:pt idx="47">
                  <c:v>5527.954965638226</c:v>
                </c:pt>
                <c:pt idx="48">
                  <c:v>5650.0104498363025</c:v>
                </c:pt>
                <c:pt idx="49">
                  <c:v>5766.5279023220919</c:v>
                </c:pt>
                <c:pt idx="50">
                  <c:v>5877.6049397846318</c:v>
                </c:pt>
                <c:pt idx="51">
                  <c:v>5983.358853757828</c:v>
                </c:pt>
                <c:pt idx="52">
                  <c:v>6083.9232225295455</c:v>
                </c:pt>
                <c:pt idx="53">
                  <c:v>6179.4448264619969</c:v>
                </c:pt>
                <c:pt idx="54">
                  <c:v>6270.0808627710685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01-401F-B558-11AE5E462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6256"/>
        <c:axId val="1611959648"/>
      </c:lineChart>
      <c:catAx>
        <c:axId val="16119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59648"/>
        <c:crosses val="autoZero"/>
        <c:auto val="1"/>
        <c:lblAlgn val="ctr"/>
        <c:lblOffset val="100"/>
        <c:noMultiLvlLbl val="0"/>
      </c:catAx>
      <c:valAx>
        <c:axId val="161195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23755855230739839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5F-4D7A-9325-3DD9837EF9FD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Gompertz1!$J$7:$AH$7</c:f>
              <c:numCache>
                <c:formatCode>General</c:formatCode>
                <c:ptCount val="25"/>
                <c:pt idx="0">
                  <c:v>10.796102379748566</c:v>
                </c:pt>
                <c:pt idx="1">
                  <c:v>12.542461324784608</c:v>
                </c:pt>
                <c:pt idx="2">
                  <c:v>15.248758219094142</c:v>
                </c:pt>
                <c:pt idx="3">
                  <c:v>19.306678403886412</c:v>
                </c:pt>
                <c:pt idx="4">
                  <c:v>25.206629905960462</c:v>
                </c:pt>
                <c:pt idx="5">
                  <c:v>33.541153219351706</c:v>
                </c:pt>
                <c:pt idx="6">
                  <c:v>45.0019444243583</c:v>
                </c:pt>
                <c:pt idx="7">
                  <c:v>60.369730974200579</c:v>
                </c:pt>
                <c:pt idx="8">
                  <c:v>80.496911177425261</c:v>
                </c:pt>
                <c:pt idx="9">
                  <c:v>106.28358176430984</c:v>
                </c:pt>
                <c:pt idx="10">
                  <c:v>138.6482342808435</c:v>
                </c:pt>
                <c:pt idx="11">
                  <c:v>178.49491558193637</c:v>
                </c:pt>
                <c:pt idx="12">
                  <c:v>226.67896250962019</c:v>
                </c:pt>
                <c:pt idx="13">
                  <c:v>283.97351133282137</c:v>
                </c:pt>
                <c:pt idx="14">
                  <c:v>351.03885685088136</c:v>
                </c:pt>
                <c:pt idx="15">
                  <c:v>428.39642917268731</c:v>
                </c:pt>
                <c:pt idx="16">
                  <c:v>516.40872057546937</c:v>
                </c:pt>
                <c:pt idx="17">
                  <c:v>615.26599038805932</c:v>
                </c:pt>
                <c:pt idx="18">
                  <c:v>724.98006057737859</c:v>
                </c:pt>
                <c:pt idx="19">
                  <c:v>845.38503792565234</c:v>
                </c:pt>
                <c:pt idx="20">
                  <c:v>976.14439672183948</c:v>
                </c:pt>
                <c:pt idx="21">
                  <c:v>1116.7635507034256</c:v>
                </c:pt>
                <c:pt idx="22">
                  <c:v>1266.6068428428089</c:v>
                </c:pt>
                <c:pt idx="23">
                  <c:v>1424.9177832890473</c:v>
                </c:pt>
                <c:pt idx="24">
                  <c:v>1590.8413577208642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5F-4D7A-9325-3DD9837E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47136"/>
        <c:axId val="1611944416"/>
      </c:lineChart>
      <c:catAx>
        <c:axId val="16119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44416"/>
        <c:crosses val="autoZero"/>
        <c:auto val="1"/>
        <c:lblAlgn val="ctr"/>
        <c:lblOffset val="100"/>
        <c:noMultiLvlLbl val="0"/>
      </c:catAx>
      <c:valAx>
        <c:axId val="161194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Gompertz model training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Gompertz2!$J$1:$AH$1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99-4BBF-9E0C-3764EC264582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Gompertz2!$J$1:$AH$1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Gompertz2!$J$7:$AH$7</c:f>
              <c:numCache>
                <c:formatCode>General</c:formatCode>
                <c:ptCount val="25"/>
                <c:pt idx="0">
                  <c:v>10.508584116458179</c:v>
                </c:pt>
                <c:pt idx="1">
                  <c:v>12.138805901178802</c:v>
                </c:pt>
                <c:pt idx="2">
                  <c:v>14.658013350719695</c:v>
                </c:pt>
                <c:pt idx="3">
                  <c:v>18.478056120405626</c:v>
                </c:pt>
                <c:pt idx="4">
                  <c:v>24.07751568809298</c:v>
                </c:pt>
                <c:pt idx="5">
                  <c:v>32.341848189308394</c:v>
                </c:pt>
                <c:pt idx="6">
                  <c:v>42.961317073245453</c:v>
                </c:pt>
                <c:pt idx="7">
                  <c:v>57.953967684325967</c:v>
                </c:pt>
                <c:pt idx="8">
                  <c:v>77.742545065452546</c:v>
                </c:pt>
                <c:pt idx="9">
                  <c:v>104.37622867917325</c:v>
                </c:pt>
                <c:pt idx="10">
                  <c:v>137.71003902956744</c:v>
                </c:pt>
                <c:pt idx="11">
                  <c:v>178.80857731831463</c:v>
                </c:pt>
                <c:pt idx="12">
                  <c:v>230.82703415068983</c:v>
                </c:pt>
                <c:pt idx="13">
                  <c:v>286.41760395416304</c:v>
                </c:pt>
                <c:pt idx="14">
                  <c:v>341.78706458270102</c:v>
                </c:pt>
                <c:pt idx="15">
                  <c:v>431.26389015243859</c:v>
                </c:pt>
                <c:pt idx="16">
                  <c:v>521.59329034129053</c:v>
                </c:pt>
                <c:pt idx="17">
                  <c:v>619.50729563127982</c:v>
                </c:pt>
                <c:pt idx="18">
                  <c:v>730.07498030913848</c:v>
                </c:pt>
                <c:pt idx="19">
                  <c:v>850.15487434272222</c:v>
                </c:pt>
                <c:pt idx="20">
                  <c:v>966.16712154883805</c:v>
                </c:pt>
                <c:pt idx="21">
                  <c:v>1106.3607817639645</c:v>
                </c:pt>
                <c:pt idx="22">
                  <c:v>1259.1036870925782</c:v>
                </c:pt>
                <c:pt idx="23">
                  <c:v>1438.7797055537792</c:v>
                </c:pt>
                <c:pt idx="24">
                  <c:v>1589.764816721887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99-4BBF-9E0C-3764EC264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4080"/>
        <c:axId val="1611932448"/>
      </c:lineChart>
      <c:catAx>
        <c:axId val="16119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2448"/>
        <c:crosses val="autoZero"/>
        <c:auto val="1"/>
        <c:lblAlgn val="ctr"/>
        <c:lblOffset val="100"/>
        <c:noMultiLvlLbl val="0"/>
      </c:catAx>
      <c:valAx>
        <c:axId val="16119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Gompertz2!$J$1:$BL$1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C4-4947-880E-805460622B39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Gompertz2!$J$1:$BL$1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Gompertz2!$J$7:$BL$7</c:f>
              <c:numCache>
                <c:formatCode>General</c:formatCode>
                <c:ptCount val="55"/>
                <c:pt idx="0">
                  <c:v>10.508584116458179</c:v>
                </c:pt>
                <c:pt idx="1">
                  <c:v>12.138805901178802</c:v>
                </c:pt>
                <c:pt idx="2">
                  <c:v>14.658013350719695</c:v>
                </c:pt>
                <c:pt idx="3">
                  <c:v>18.478056120405626</c:v>
                </c:pt>
                <c:pt idx="4">
                  <c:v>24.07751568809298</c:v>
                </c:pt>
                <c:pt idx="5">
                  <c:v>32.341848189308394</c:v>
                </c:pt>
                <c:pt idx="6">
                  <c:v>42.961317073245453</c:v>
                </c:pt>
                <c:pt idx="7">
                  <c:v>57.953967684325967</c:v>
                </c:pt>
                <c:pt idx="8">
                  <c:v>77.742545065452546</c:v>
                </c:pt>
                <c:pt idx="9">
                  <c:v>104.37622867917325</c:v>
                </c:pt>
                <c:pt idx="10">
                  <c:v>137.71003902956744</c:v>
                </c:pt>
                <c:pt idx="11">
                  <c:v>178.80857731831463</c:v>
                </c:pt>
                <c:pt idx="12">
                  <c:v>230.82703415068983</c:v>
                </c:pt>
                <c:pt idx="13">
                  <c:v>286.41760395416304</c:v>
                </c:pt>
                <c:pt idx="14">
                  <c:v>341.78706458270102</c:v>
                </c:pt>
                <c:pt idx="15">
                  <c:v>431.26389015243859</c:v>
                </c:pt>
                <c:pt idx="16">
                  <c:v>521.59329034129053</c:v>
                </c:pt>
                <c:pt idx="17">
                  <c:v>619.50729563127982</c:v>
                </c:pt>
                <c:pt idx="18">
                  <c:v>730.07498030913848</c:v>
                </c:pt>
                <c:pt idx="19">
                  <c:v>850.15487434272222</c:v>
                </c:pt>
                <c:pt idx="20">
                  <c:v>966.16712154883805</c:v>
                </c:pt>
                <c:pt idx="21">
                  <c:v>1106.3607817639645</c:v>
                </c:pt>
                <c:pt idx="22">
                  <c:v>1259.1036870925782</c:v>
                </c:pt>
                <c:pt idx="23">
                  <c:v>1438.7797055537792</c:v>
                </c:pt>
                <c:pt idx="24">
                  <c:v>1589.764816721887</c:v>
                </c:pt>
                <c:pt idx="25">
                  <c:v>1712.0897510957845</c:v>
                </c:pt>
                <c:pt idx="26">
                  <c:v>1918.4667462988691</c:v>
                </c:pt>
                <c:pt idx="27">
                  <c:v>2098.773782021949</c:v>
                </c:pt>
                <c:pt idx="28">
                  <c:v>2283.3857382209144</c:v>
                </c:pt>
                <c:pt idx="29">
                  <c:v>2471.5222162552641</c:v>
                </c:pt>
                <c:pt idx="30">
                  <c:v>2662.4328449670575</c:v>
                </c:pt>
                <c:pt idx="31">
                  <c:v>2855.4059745432864</c:v>
                </c:pt>
                <c:pt idx="32">
                  <c:v>3049.7752550726063</c:v>
                </c:pt>
                <c:pt idx="33">
                  <c:v>3244.924274830189</c:v>
                </c:pt>
                <c:pt idx="34">
                  <c:v>3440.2894682745414</c:v>
                </c:pt>
                <c:pt idx="35">
                  <c:v>3635.3615214719475</c:v>
                </c:pt>
                <c:pt idx="36">
                  <c:v>3829.6855066903777</c:v>
                </c:pt>
                <c:pt idx="37">
                  <c:v>4022.8599715618184</c:v>
                </c:pt>
                <c:pt idx="38">
                  <c:v>4214.5351944739114</c:v>
                </c:pt>
                <c:pt idx="39">
                  <c:v>4404.4107992697109</c:v>
                </c:pt>
                <c:pt idx="40">
                  <c:v>4592.2329009859295</c:v>
                </c:pt>
                <c:pt idx="41">
                  <c:v>4777.7909318908696</c:v>
                </c:pt>
                <c:pt idx="42">
                  <c:v>4960.9142747193409</c:v>
                </c:pt>
                <c:pt idx="43">
                  <c:v>5141.4688086300494</c:v>
                </c:pt>
                <c:pt idx="44">
                  <c:v>5319.3534536145835</c:v>
                </c:pt>
                <c:pt idx="45">
                  <c:v>5494.4967812168734</c:v>
                </c:pt>
                <c:pt idx="46">
                  <c:v>5666.8537436495226</c:v>
                </c:pt>
                <c:pt idx="47">
                  <c:v>5836.4025597432801</c:v>
                </c:pt>
                <c:pt idx="48">
                  <c:v>6003.1417845800415</c:v>
                </c:pt>
                <c:pt idx="49">
                  <c:v>6167.0875799989672</c:v>
                </c:pt>
                <c:pt idx="50">
                  <c:v>6328.2711952673471</c:v>
                </c:pt>
                <c:pt idx="51">
                  <c:v>6486.7366608733037</c:v>
                </c:pt>
                <c:pt idx="52">
                  <c:v>6642.5386934380995</c:v>
                </c:pt>
                <c:pt idx="53">
                  <c:v>6795.7408059600366</c:v>
                </c:pt>
                <c:pt idx="54">
                  <c:v>6946.4136148166917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0C4-4947-880E-805460622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1904"/>
        <c:axId val="1611929728"/>
      </c:lineChart>
      <c:catAx>
        <c:axId val="16119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29728"/>
        <c:crosses val="autoZero"/>
        <c:auto val="1"/>
        <c:lblAlgn val="ctr"/>
        <c:lblOffset val="100"/>
        <c:noMultiLvlLbl val="0"/>
      </c:catAx>
      <c:valAx>
        <c:axId val="16119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r>
              <a:rPr lang="en-US" baseline="0"/>
              <a:t>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Gompertz3!$J$1:$AH$1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E5-4238-B54C-0D16CBBE4C15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Gompertz3!$J$1:$AH$1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Gompertz3!$J$7:$AH$7</c:f>
              <c:numCache>
                <c:formatCode>General</c:formatCode>
                <c:ptCount val="25"/>
                <c:pt idx="0">
                  <c:v>8.2996647959980017</c:v>
                </c:pt>
                <c:pt idx="1">
                  <c:v>8.4220219163565382</c:v>
                </c:pt>
                <c:pt idx="2">
                  <c:v>8.8324540581433411</c:v>
                </c:pt>
                <c:pt idx="3">
                  <c:v>9.9809837420054031</c:v>
                </c:pt>
                <c:pt idx="4">
                  <c:v>12.404527500606619</c:v>
                </c:pt>
                <c:pt idx="5">
                  <c:v>16.442264731756943</c:v>
                </c:pt>
                <c:pt idx="6">
                  <c:v>25.112204425929598</c:v>
                </c:pt>
                <c:pt idx="7">
                  <c:v>38.781073123644497</c:v>
                </c:pt>
                <c:pt idx="8">
                  <c:v>62.533917074107833</c:v>
                </c:pt>
                <c:pt idx="9">
                  <c:v>86.646399653706951</c:v>
                </c:pt>
                <c:pt idx="10">
                  <c:v>126.89039100110347</c:v>
                </c:pt>
                <c:pt idx="11">
                  <c:v>167.33327434053933</c:v>
                </c:pt>
                <c:pt idx="12">
                  <c:v>231.22649906093196</c:v>
                </c:pt>
                <c:pt idx="13">
                  <c:v>313.48062626044032</c:v>
                </c:pt>
                <c:pt idx="14">
                  <c:v>368.99431350282464</c:v>
                </c:pt>
                <c:pt idx="15">
                  <c:v>454.66077405154846</c:v>
                </c:pt>
                <c:pt idx="16">
                  <c:v>544.87413474954383</c:v>
                </c:pt>
                <c:pt idx="17">
                  <c:v>616.71937339835029</c:v>
                </c:pt>
                <c:pt idx="18">
                  <c:v>697.73485373991741</c:v>
                </c:pt>
                <c:pt idx="19">
                  <c:v>826.13596593648163</c:v>
                </c:pt>
                <c:pt idx="20">
                  <c:v>971.73516773660003</c:v>
                </c:pt>
                <c:pt idx="21">
                  <c:v>1096.0769572319682</c:v>
                </c:pt>
                <c:pt idx="22">
                  <c:v>1213.3255817511758</c:v>
                </c:pt>
                <c:pt idx="23">
                  <c:v>1437.222579725852</c:v>
                </c:pt>
                <c:pt idx="24">
                  <c:v>1634.8333090266315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E5-4238-B54C-0D16CBBE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8432"/>
        <c:axId val="1611952032"/>
      </c:lineChart>
      <c:catAx>
        <c:axId val="16119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52032"/>
        <c:crosses val="autoZero"/>
        <c:auto val="1"/>
        <c:lblAlgn val="ctr"/>
        <c:lblOffset val="100"/>
        <c:noMultiLvlLbl val="0"/>
      </c:catAx>
      <c:valAx>
        <c:axId val="16119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Gompertz3!$J$1:$BL$1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40-4D63-8921-0D133B65620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Gompertz3!$J$1:$BL$1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Gompertz3!$J$7:$BL$7</c:f>
              <c:numCache>
                <c:formatCode>General</c:formatCode>
                <c:ptCount val="55"/>
                <c:pt idx="0">
                  <c:v>8.2996647959980017</c:v>
                </c:pt>
                <c:pt idx="1">
                  <c:v>8.4220219163565382</c:v>
                </c:pt>
                <c:pt idx="2">
                  <c:v>8.8324540581433411</c:v>
                </c:pt>
                <c:pt idx="3">
                  <c:v>9.9809837420054031</c:v>
                </c:pt>
                <c:pt idx="4">
                  <c:v>12.404527500606619</c:v>
                </c:pt>
                <c:pt idx="5">
                  <c:v>16.442264731756943</c:v>
                </c:pt>
                <c:pt idx="6">
                  <c:v>25.112204425929598</c:v>
                </c:pt>
                <c:pt idx="7">
                  <c:v>38.781073123644497</c:v>
                </c:pt>
                <c:pt idx="8">
                  <c:v>62.533917074107833</c:v>
                </c:pt>
                <c:pt idx="9">
                  <c:v>86.646399653706951</c:v>
                </c:pt>
                <c:pt idx="10">
                  <c:v>126.89039100110347</c:v>
                </c:pt>
                <c:pt idx="11">
                  <c:v>167.33327434053933</c:v>
                </c:pt>
                <c:pt idx="12">
                  <c:v>231.22649906093196</c:v>
                </c:pt>
                <c:pt idx="13">
                  <c:v>313.48062626044032</c:v>
                </c:pt>
                <c:pt idx="14">
                  <c:v>368.99431350282464</c:v>
                </c:pt>
                <c:pt idx="15">
                  <c:v>454.66077405154846</c:v>
                </c:pt>
                <c:pt idx="16">
                  <c:v>544.87413474954383</c:v>
                </c:pt>
                <c:pt idx="17">
                  <c:v>616.71937339835029</c:v>
                </c:pt>
                <c:pt idx="18">
                  <c:v>697.73485373991741</c:v>
                </c:pt>
                <c:pt idx="19">
                  <c:v>826.13596593648163</c:v>
                </c:pt>
                <c:pt idx="20">
                  <c:v>971.73516773660003</c:v>
                </c:pt>
                <c:pt idx="21">
                  <c:v>1096.0769572319682</c:v>
                </c:pt>
                <c:pt idx="22">
                  <c:v>1213.3255817511758</c:v>
                </c:pt>
                <c:pt idx="23">
                  <c:v>1437.222579725852</c:v>
                </c:pt>
                <c:pt idx="24">
                  <c:v>1634.8333090266315</c:v>
                </c:pt>
                <c:pt idx="25">
                  <c:v>1762.1411292878274</c:v>
                </c:pt>
                <c:pt idx="26">
                  <c:v>1876.4325716012188</c:v>
                </c:pt>
                <c:pt idx="27">
                  <c:v>1954.6581647092487</c:v>
                </c:pt>
                <c:pt idx="28">
                  <c:v>2029.2041903670711</c:v>
                </c:pt>
                <c:pt idx="29">
                  <c:v>2100.3789913971664</c:v>
                </c:pt>
                <c:pt idx="30">
                  <c:v>2168.4906966843014</c:v>
                </c:pt>
                <c:pt idx="31">
                  <c:v>2233.8384794027379</c:v>
                </c:pt>
                <c:pt idx="32">
                  <c:v>2296.7067172270322</c:v>
                </c:pt>
                <c:pt idx="33">
                  <c:v>2357.3613800865692</c:v>
                </c:pt>
                <c:pt idx="34">
                  <c:v>2416.0480852825044</c:v>
                </c:pt>
                <c:pt idx="35">
                  <c:v>2472.9913679498541</c:v>
                </c:pt>
                <c:pt idx="36">
                  <c:v>2528.3948107436372</c:v>
                </c:pt>
                <c:pt idx="37">
                  <c:v>2582.4417580118447</c:v>
                </c:pt>
                <c:pt idx="38">
                  <c:v>2635.2964066200161</c:v>
                </c:pt>
                <c:pt idx="39">
                  <c:v>2687.1051192541186</c:v>
                </c:pt>
                <c:pt idx="40">
                  <c:v>2737.9978482077436</c:v>
                </c:pt>
                <c:pt idx="41">
                  <c:v>2788.0895902456573</c:v>
                </c:pt>
                <c:pt idx="42">
                  <c:v>2837.4818179123467</c:v>
                </c:pt>
                <c:pt idx="43">
                  <c:v>2886.2638512114004</c:v>
                </c:pt>
                <c:pt idx="44">
                  <c:v>2934.5141472647183</c:v>
                </c:pt>
                <c:pt idx="45">
                  <c:v>2982.3014954803525</c:v>
                </c:pt>
                <c:pt idx="46">
                  <c:v>3029.6861128114397</c:v>
                </c:pt>
                <c:pt idx="47">
                  <c:v>3076.7206385808549</c:v>
                </c:pt>
                <c:pt idx="48">
                  <c:v>3123.4510316342557</c:v>
                </c:pt>
                <c:pt idx="49">
                  <c:v>3169.9173746896208</c:v>
                </c:pt>
                <c:pt idx="50">
                  <c:v>3216.154592003993</c:v>
                </c:pt>
                <c:pt idx="51">
                  <c:v>3262.1930871187069</c:v>
                </c:pt>
                <c:pt idx="52">
                  <c:v>3308.0593076612022</c:v>
                </c:pt>
                <c:pt idx="53">
                  <c:v>3353.7762441060509</c:v>
                </c:pt>
                <c:pt idx="54">
                  <c:v>3399.3638691343517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40-4D63-8921-0D133B65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6800"/>
        <c:axId val="1611955840"/>
      </c:lineChart>
      <c:catAx>
        <c:axId val="16119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55840"/>
        <c:crosses val="autoZero"/>
        <c:auto val="1"/>
        <c:lblAlgn val="ctr"/>
        <c:lblOffset val="100"/>
        <c:noMultiLvlLbl val="0"/>
      </c:catAx>
      <c:valAx>
        <c:axId val="16119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r>
              <a:rPr lang="en-US" baseline="0"/>
              <a:t> prognosis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Bass1!$J$1:$BL$1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Bass1!$J$3:$AH$3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C-44D0-9BE2-325C1A0A8967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Bass1!$J$1:$BL$1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Bass1!$J$7:$BL$7</c:f>
              <c:numCache>
                <c:formatCode>General</c:formatCode>
                <c:ptCount val="55"/>
                <c:pt idx="0">
                  <c:v>11.690199945981607</c:v>
                </c:pt>
                <c:pt idx="1">
                  <c:v>15.964823659916885</c:v>
                </c:pt>
                <c:pt idx="2">
                  <c:v>21.291321529264902</c:v>
                </c:pt>
                <c:pt idx="3">
                  <c:v>27.92323178941448</c:v>
                </c:pt>
                <c:pt idx="4">
                  <c:v>36.172263258934805</c:v>
                </c:pt>
                <c:pt idx="5">
                  <c:v>46.420010353403512</c:v>
                </c:pt>
                <c:pt idx="6">
                  <c:v>59.131108823191255</c:v>
                </c:pt>
                <c:pt idx="7">
                  <c:v>74.867449908293295</c:v>
                </c:pt>
                <c:pt idx="8">
                  <c:v>94.302641412239865</c:v>
                </c:pt>
                <c:pt idx="9">
                  <c:v>118.23525145838353</c:v>
                </c:pt>
                <c:pt idx="10">
                  <c:v>147.59842960358714</c:v>
                </c:pt>
                <c:pt idx="11">
                  <c:v>183.46222369758252</c:v>
                </c:pt>
                <c:pt idx="12">
                  <c:v>227.0233142154249</c:v>
                </c:pt>
                <c:pt idx="13">
                  <c:v>279.57512477706149</c:v>
                </c:pt>
                <c:pt idx="14">
                  <c:v>342.44974927215549</c:v>
                </c:pt>
                <c:pt idx="15">
                  <c:v>416.92267475675675</c:v>
                </c:pt>
                <c:pt idx="16">
                  <c:v>504.07319513941388</c:v>
                </c:pt>
                <c:pt idx="17">
                  <c:v>604.59944731967084</c:v>
                </c:pt>
                <c:pt idx="18">
                  <c:v>718.59879483029908</c:v>
                </c:pt>
                <c:pt idx="19">
                  <c:v>845.34211437263775</c:v>
                </c:pt>
                <c:pt idx="20">
                  <c:v>983.09140213488149</c:v>
                </c:pt>
                <c:pt idx="21">
                  <c:v>1129.0259971432165</c:v>
                </c:pt>
                <c:pt idx="22">
                  <c:v>1279.3412108049199</c:v>
                </c:pt>
                <c:pt idx="23">
                  <c:v>1429.5528759664153</c:v>
                </c:pt>
                <c:pt idx="24">
                  <c:v>1574.9819882313061</c:v>
                </c:pt>
                <c:pt idx="25">
                  <c:v>1711.3243707808265</c:v>
                </c:pt>
                <c:pt idx="26">
                  <c:v>1835.1657844978288</c:v>
                </c:pt>
                <c:pt idx="27">
                  <c:v>1944.3126283749004</c:v>
                </c:pt>
                <c:pt idx="28">
                  <c:v>2037.8726708671506</c:v>
                </c:pt>
                <c:pt idx="29">
                  <c:v>2116.1060306320983</c:v>
                </c:pt>
                <c:pt idx="30">
                  <c:v>2180.1304062921727</c:v>
                </c:pt>
                <c:pt idx="31">
                  <c:v>2231.5824288034933</c:v>
                </c:pt>
                <c:pt idx="32">
                  <c:v>2272.3150676194236</c:v>
                </c:pt>
                <c:pt idx="33">
                  <c:v>2304.1723705956611</c:v>
                </c:pt>
                <c:pt idx="34">
                  <c:v>2328.8485119383822</c:v>
                </c:pt>
                <c:pt idx="35">
                  <c:v>2347.8176481094038</c:v>
                </c:pt>
                <c:pt idx="36">
                  <c:v>2362.3138598502587</c:v>
                </c:pt>
                <c:pt idx="37">
                  <c:v>2373.3415800356106</c:v>
                </c:pt>
                <c:pt idx="38">
                  <c:v>2381.7015358651161</c:v>
                </c:pt>
                <c:pt idx="39">
                  <c:v>2388.0222982124728</c:v>
                </c:pt>
                <c:pt idx="40">
                  <c:v>2392.791657102473</c:v>
                </c:pt>
                <c:pt idx="41">
                  <c:v>2396.3849153412702</c:v>
                </c:pt>
                <c:pt idx="42">
                  <c:v>2399.0889790054007</c:v>
                </c:pt>
                <c:pt idx="43">
                  <c:v>2401.1221248847123</c:v>
                </c:pt>
                <c:pt idx="44">
                  <c:v>2402.6498191971564</c:v>
                </c:pt>
                <c:pt idx="45">
                  <c:v>2403.7971562135453</c:v>
                </c:pt>
                <c:pt idx="46">
                  <c:v>2404.6585171717616</c:v>
                </c:pt>
                <c:pt idx="47">
                  <c:v>2405.3050028410421</c:v>
                </c:pt>
                <c:pt idx="48">
                  <c:v>2405.7901150179114</c:v>
                </c:pt>
                <c:pt idx="49">
                  <c:v>2406.1540782899629</c:v>
                </c:pt>
                <c:pt idx="50">
                  <c:v>2406.4271156014543</c:v>
                </c:pt>
                <c:pt idx="51">
                  <c:v>2406.631924212244</c:v>
                </c:pt>
                <c:pt idx="52">
                  <c:v>2406.7855435001516</c:v>
                </c:pt>
                <c:pt idx="53">
                  <c:v>2406.9007618820792</c:v>
                </c:pt>
                <c:pt idx="54">
                  <c:v>2406.9871753950315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45C-44D0-9BE2-325C1A0A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27632"/>
        <c:axId val="461129808"/>
      </c:lineChart>
      <c:catAx>
        <c:axId val="46112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9808"/>
        <c:crosses val="autoZero"/>
        <c:auto val="1"/>
        <c:lblAlgn val="ctr"/>
        <c:lblOffset val="100"/>
        <c:noMultiLvlLbl val="0"/>
      </c:catAx>
      <c:valAx>
        <c:axId val="4611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2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Bass2!$J$3:$AH$3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27-4D0D-8E09-ACCD14126B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Bass2!$J$7:$AH$7</c:f>
              <c:numCache>
                <c:formatCode>General</c:formatCode>
                <c:ptCount val="25"/>
                <c:pt idx="0">
                  <c:v>11.379635013888809</c:v>
                </c:pt>
                <c:pt idx="1">
                  <c:v>15.334263913689236</c:v>
                </c:pt>
                <c:pt idx="2">
                  <c:v>20.331063097253107</c:v>
                </c:pt>
                <c:pt idx="3">
                  <c:v>26.634016276623395</c:v>
                </c:pt>
                <c:pt idx="4">
                  <c:v>34.567324245797884</c:v>
                </c:pt>
                <c:pt idx="5">
                  <c:v>44.545060549777709</c:v>
                </c:pt>
                <c:pt idx="6">
                  <c:v>57.016897542584587</c:v>
                </c:pt>
                <c:pt idx="7">
                  <c:v>72.588671037227527</c:v>
                </c:pt>
                <c:pt idx="8">
                  <c:v>91.959065557258754</c:v>
                </c:pt>
                <c:pt idx="9">
                  <c:v>115.98279364486037</c:v>
                </c:pt>
                <c:pt idx="10">
                  <c:v>145.61856565692352</c:v>
                </c:pt>
                <c:pt idx="11">
                  <c:v>181.96028179427549</c:v>
                </c:pt>
                <c:pt idx="12">
                  <c:v>226.28295962963472</c:v>
                </c:pt>
                <c:pt idx="13">
                  <c:v>279.71109778361705</c:v>
                </c:pt>
                <c:pt idx="14">
                  <c:v>343.10027157344922</c:v>
                </c:pt>
                <c:pt idx="15">
                  <c:v>418.44254161906269</c:v>
                </c:pt>
                <c:pt idx="16">
                  <c:v>506.38520655041202</c:v>
                </c:pt>
                <c:pt idx="17">
                  <c:v>607.31591811131602</c:v>
                </c:pt>
                <c:pt idx="18">
                  <c:v>721.2847378139096</c:v>
                </c:pt>
                <c:pt idx="19">
                  <c:v>847.44956948158426</c:v>
                </c:pt>
                <c:pt idx="20">
                  <c:v>982.86509414814191</c:v>
                </c:pt>
                <c:pt idx="21">
                  <c:v>1126.2521127053587</c:v>
                </c:pt>
                <c:pt idx="22">
                  <c:v>1275.0437790539734</c:v>
                </c:pt>
                <c:pt idx="23">
                  <c:v>1428.4227974139428</c:v>
                </c:pt>
                <c:pt idx="24">
                  <c:v>1578.1799759393575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27-4D0D-8E09-ACCD1412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14032"/>
        <c:axId val="461140688"/>
      </c:lineChart>
      <c:catAx>
        <c:axId val="461114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40688"/>
        <c:crosses val="autoZero"/>
        <c:auto val="1"/>
        <c:lblAlgn val="ctr"/>
        <c:lblOffset val="100"/>
        <c:noMultiLvlLbl val="0"/>
      </c:catAx>
      <c:valAx>
        <c:axId val="4611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1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Bass2!$J$3:$AH$3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C1-44DA-BF36-D94E1129AEE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Bass2!$J$7:$BL$7</c:f>
              <c:numCache>
                <c:formatCode>General</c:formatCode>
                <c:ptCount val="55"/>
                <c:pt idx="0">
                  <c:v>11.379635013888809</c:v>
                </c:pt>
                <c:pt idx="1">
                  <c:v>15.334263913689236</c:v>
                </c:pt>
                <c:pt idx="2">
                  <c:v>20.331063097253107</c:v>
                </c:pt>
                <c:pt idx="3">
                  <c:v>26.634016276623395</c:v>
                </c:pt>
                <c:pt idx="4">
                  <c:v>34.567324245797884</c:v>
                </c:pt>
                <c:pt idx="5">
                  <c:v>44.545060549777709</c:v>
                </c:pt>
                <c:pt idx="6">
                  <c:v>57.016897542584587</c:v>
                </c:pt>
                <c:pt idx="7">
                  <c:v>72.588671037227527</c:v>
                </c:pt>
                <c:pt idx="8">
                  <c:v>91.959065557258754</c:v>
                </c:pt>
                <c:pt idx="9">
                  <c:v>115.98279364486037</c:v>
                </c:pt>
                <c:pt idx="10">
                  <c:v>145.61856565692352</c:v>
                </c:pt>
                <c:pt idx="11">
                  <c:v>181.96028179427549</c:v>
                </c:pt>
                <c:pt idx="12">
                  <c:v>226.28295962963472</c:v>
                </c:pt>
                <c:pt idx="13">
                  <c:v>279.71109778361705</c:v>
                </c:pt>
                <c:pt idx="14">
                  <c:v>343.10027157344922</c:v>
                </c:pt>
                <c:pt idx="15">
                  <c:v>418.44254161906269</c:v>
                </c:pt>
                <c:pt idx="16">
                  <c:v>506.38520655041202</c:v>
                </c:pt>
                <c:pt idx="17">
                  <c:v>607.31591811131602</c:v>
                </c:pt>
                <c:pt idx="18">
                  <c:v>721.2847378139096</c:v>
                </c:pt>
                <c:pt idx="19">
                  <c:v>847.44956948158426</c:v>
                </c:pt>
                <c:pt idx="20">
                  <c:v>982.86509414814191</c:v>
                </c:pt>
                <c:pt idx="21">
                  <c:v>1126.2521127053587</c:v>
                </c:pt>
                <c:pt idx="22">
                  <c:v>1275.0437790539734</c:v>
                </c:pt>
                <c:pt idx="23">
                  <c:v>1428.4227974139428</c:v>
                </c:pt>
                <c:pt idx="24">
                  <c:v>1578.1799759393575</c:v>
                </c:pt>
                <c:pt idx="25">
                  <c:v>1715.1756866610594</c:v>
                </c:pt>
                <c:pt idx="26">
                  <c:v>1837.4728231745435</c:v>
                </c:pt>
                <c:pt idx="27">
                  <c:v>1943.0824167699438</c:v>
                </c:pt>
                <c:pt idx="28">
                  <c:v>2031.5748191961757</c:v>
                </c:pt>
                <c:pt idx="29">
                  <c:v>2103.7928064996336</c:v>
                </c:pt>
                <c:pt idx="30">
                  <c:v>2161.4242009746436</c:v>
                </c:pt>
                <c:pt idx="31">
                  <c:v>2206.5736631033751</c:v>
                </c:pt>
                <c:pt idx="32">
                  <c:v>2241.422712825929</c:v>
                </c:pt>
                <c:pt idx="33">
                  <c:v>2268.0077813606663</c:v>
                </c:pt>
                <c:pt idx="34">
                  <c:v>2288.1048964717811</c:v>
                </c:pt>
                <c:pt idx="35">
                  <c:v>2303.1919088212612</c:v>
                </c:pt>
                <c:pt idx="36">
                  <c:v>2314.4581167475608</c:v>
                </c:pt>
                <c:pt idx="37">
                  <c:v>2322.8377559019523</c:v>
                </c:pt>
                <c:pt idx="38">
                  <c:v>2329.0518950182022</c:v>
                </c:pt>
                <c:pt idx="39">
                  <c:v>2333.6499530962765</c:v>
                </c:pt>
                <c:pt idx="40">
                  <c:v>2337.0466258223005</c:v>
                </c:pt>
                <c:pt idx="41">
                  <c:v>2339.5527586490598</c:v>
                </c:pt>
                <c:pt idx="42">
                  <c:v>2341.4001698313241</c:v>
                </c:pt>
                <c:pt idx="43">
                  <c:v>2342.761095868183</c:v>
                </c:pt>
                <c:pt idx="44">
                  <c:v>2343.7631535573464</c:v>
                </c:pt>
                <c:pt idx="45">
                  <c:v>2344.5007081382046</c:v>
                </c:pt>
                <c:pt idx="46">
                  <c:v>2345.0434335553991</c:v>
                </c:pt>
                <c:pt idx="47">
                  <c:v>2345.442716883359</c:v>
                </c:pt>
                <c:pt idx="48">
                  <c:v>2345.7364275059872</c:v>
                </c:pt>
                <c:pt idx="49">
                  <c:v>2345.9524565376214</c:v>
                </c:pt>
                <c:pt idx="50">
                  <c:v>2346.1113370880903</c:v>
                </c:pt>
                <c:pt idx="51">
                  <c:v>2346.2281805607959</c:v>
                </c:pt>
                <c:pt idx="52">
                  <c:v>2346.3141056250479</c:v>
                </c:pt>
                <c:pt idx="53">
                  <c:v>2346.3772917625938</c:v>
                </c:pt>
                <c:pt idx="54">
                  <c:v>2346.4237554687734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C1-44DA-BF36-D94E1129A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16752"/>
        <c:axId val="461117296"/>
      </c:lineChart>
      <c:catAx>
        <c:axId val="461116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17296"/>
        <c:crosses val="autoZero"/>
        <c:auto val="1"/>
        <c:lblAlgn val="ctr"/>
        <c:lblOffset val="100"/>
        <c:noMultiLvlLbl val="0"/>
      </c:catAx>
      <c:valAx>
        <c:axId val="46111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Bass3!$J$3:$AH$3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89-46A1-91BC-F477D14EA1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Bass3!$J$8:$AH$8</c:f>
              <c:numCache>
                <c:formatCode>General</c:formatCode>
                <c:ptCount val="2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589-46A1-91BC-F477D14E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1232"/>
        <c:axId val="461136880"/>
      </c:lineChart>
      <c:catAx>
        <c:axId val="46114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36880"/>
        <c:crosses val="autoZero"/>
        <c:auto val="1"/>
        <c:lblAlgn val="ctr"/>
        <c:lblOffset val="100"/>
        <c:noMultiLvlLbl val="0"/>
      </c:catAx>
      <c:valAx>
        <c:axId val="4611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Bass3!$J$3:$AH$3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06-480A-B918-34EDD3F4F8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Bass3!$J$8:$BL$8</c:f>
              <c:numCache>
                <c:formatCode>General</c:formatCode>
                <c:ptCount val="55"/>
                <c:pt idx="0">
                  <c:v>10.80523431413574</c:v>
                </c:pt>
                <c:pt idx="1">
                  <c:v>14.11854388560954</c:v>
                </c:pt>
                <c:pt idx="2">
                  <c:v>18.431536623935926</c:v>
                </c:pt>
                <c:pt idx="3">
                  <c:v>24.037979923970706</c:v>
                </c:pt>
                <c:pt idx="4">
                  <c:v>31.288557004293153</c:v>
                </c:pt>
                <c:pt idx="5">
                  <c:v>40.586726157148192</c:v>
                </c:pt>
                <c:pt idx="6">
                  <c:v>52.544426178967193</c:v>
                </c:pt>
                <c:pt idx="7">
                  <c:v>67.823040481403311</c:v>
                </c:pt>
                <c:pt idx="8">
                  <c:v>87.349315994507322</c:v>
                </c:pt>
                <c:pt idx="9">
                  <c:v>111.80906244559081</c:v>
                </c:pt>
                <c:pt idx="10">
                  <c:v>142.5006869955055</c:v>
                </c:pt>
                <c:pt idx="11">
                  <c:v>180.21850482144004</c:v>
                </c:pt>
                <c:pt idx="12">
                  <c:v>226.71291368362105</c:v>
                </c:pt>
                <c:pt idx="13">
                  <c:v>283.70094339531363</c:v>
                </c:pt>
                <c:pt idx="14">
                  <c:v>350.50718138753928</c:v>
                </c:pt>
                <c:pt idx="15">
                  <c:v>428.88906192914021</c:v>
                </c:pt>
                <c:pt idx="16">
                  <c:v>519.01001900495032</c:v>
                </c:pt>
                <c:pt idx="17">
                  <c:v>618.16523776041493</c:v>
                </c:pt>
                <c:pt idx="18">
                  <c:v>725.03308177446502</c:v>
                </c:pt>
                <c:pt idx="19">
                  <c:v>843.65657052802408</c:v>
                </c:pt>
                <c:pt idx="20">
                  <c:v>974.9339575708193</c:v>
                </c:pt>
                <c:pt idx="21">
                  <c:v>1114.1457729907549</c:v>
                </c:pt>
                <c:pt idx="22">
                  <c:v>1257.8532410688565</c:v>
                </c:pt>
                <c:pt idx="23">
                  <c:v>1422.2340331305973</c:v>
                </c:pt>
                <c:pt idx="24">
                  <c:v>1600.765907584286</c:v>
                </c:pt>
                <c:pt idx="25">
                  <c:v>1779.058345739594</c:v>
                </c:pt>
                <c:pt idx="26">
                  <c:v>1936.752375187019</c:v>
                </c:pt>
                <c:pt idx="27">
                  <c:v>2069.4700071769676</c:v>
                </c:pt>
                <c:pt idx="28">
                  <c:v>2176.2511754133175</c:v>
                </c:pt>
                <c:pt idx="29">
                  <c:v>2258.9026908453034</c:v>
                </c:pt>
                <c:pt idx="30">
                  <c:v>2320.880233327649</c:v>
                </c:pt>
                <c:pt idx="31">
                  <c:v>2366.2117838700292</c:v>
                </c:pt>
                <c:pt idx="32">
                  <c:v>2398.7476961260295</c:v>
                </c:pt>
                <c:pt idx="33">
                  <c:v>2421.7766317740961</c:v>
                </c:pt>
                <c:pt idx="34">
                  <c:v>2437.9133171767016</c:v>
                </c:pt>
                <c:pt idx="35">
                  <c:v>2449.1399007608979</c:v>
                </c:pt>
                <c:pt idx="36">
                  <c:v>2456.9112562982918</c:v>
                </c:pt>
                <c:pt idx="37">
                  <c:v>2462.2719754265227</c:v>
                </c:pt>
                <c:pt idx="38">
                  <c:v>2465.9608468746251</c:v>
                </c:pt>
                <c:pt idx="39">
                  <c:v>2468.4950120168228</c:v>
                </c:pt>
                <c:pt idx="40">
                  <c:v>2470.2339105361148</c:v>
                </c:pt>
                <c:pt idx="41">
                  <c:v>2471.4261636914498</c:v>
                </c:pt>
                <c:pt idx="42">
                  <c:v>2472.2431708317599</c:v>
                </c:pt>
                <c:pt idx="43">
                  <c:v>2472.8028263334363</c:v>
                </c:pt>
                <c:pt idx="44">
                  <c:v>2473.1860959269898</c:v>
                </c:pt>
                <c:pt idx="45">
                  <c:v>2473.4485248390383</c:v>
                </c:pt>
                <c:pt idx="46">
                  <c:v>2473.6281911929227</c:v>
                </c:pt>
                <c:pt idx="47">
                  <c:v>2473.7511857967752</c:v>
                </c:pt>
                <c:pt idx="48">
                  <c:v>2473.8353797440532</c:v>
                </c:pt>
                <c:pt idx="49">
                  <c:v>2473.8930111106697</c:v>
                </c:pt>
                <c:pt idx="50">
                  <c:v>2473.9324591559616</c:v>
                </c:pt>
                <c:pt idx="51">
                  <c:v>2473.9594604266026</c:v>
                </c:pt>
                <c:pt idx="52">
                  <c:v>2473.9779419402839</c:v>
                </c:pt>
                <c:pt idx="53">
                  <c:v>2473.990591843231</c:v>
                </c:pt>
                <c:pt idx="54">
                  <c:v>2473.9992501771221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06-480A-B918-34EDD3F4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37968"/>
        <c:axId val="459537296"/>
      </c:lineChart>
      <c:catAx>
        <c:axId val="461137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9537296"/>
        <c:crosses val="autoZero"/>
        <c:auto val="1"/>
        <c:lblAlgn val="ctr"/>
        <c:lblOffset val="100"/>
        <c:noMultiLvlLbl val="0"/>
      </c:catAx>
      <c:valAx>
        <c:axId val="4595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13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Growth model training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Logic1!$J$1:$AH$1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Logic1!$J$3:$AH$3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A5-4987-8382-8EC5187F4F40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Logic1!$J$1:$AH$1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Logic1!$J$7:$AH$7</c:f>
              <c:numCache>
                <c:formatCode>General</c:formatCode>
                <c:ptCount val="25"/>
                <c:pt idx="0">
                  <c:v>21.078831415921478</c:v>
                </c:pt>
                <c:pt idx="1">
                  <c:v>24.562907508070531</c:v>
                </c:pt>
                <c:pt idx="2">
                  <c:v>28.986056477616124</c:v>
                </c:pt>
                <c:pt idx="3">
                  <c:v>34.5964625361649</c:v>
                </c:pt>
                <c:pt idx="4">
                  <c:v>41.704890236251579</c:v>
                </c:pt>
                <c:pt idx="5">
                  <c:v>50.698630342969963</c:v>
                </c:pt>
                <c:pt idx="6">
                  <c:v>62.057427585191057</c:v>
                </c:pt>
                <c:pt idx="7">
                  <c:v>76.370935499314072</c:v>
                </c:pt>
                <c:pt idx="8">
                  <c:v>94.356638793232392</c:v>
                </c:pt>
                <c:pt idx="9">
                  <c:v>116.87624339134238</c:v>
                </c:pt>
                <c:pt idx="10">
                  <c:v>144.94716899863229</c:v>
                </c:pt>
                <c:pt idx="11">
                  <c:v>179.74395129633217</c:v>
                </c:pt>
                <c:pt idx="12">
                  <c:v>222.58217921819843</c:v>
                </c:pt>
                <c:pt idx="13">
                  <c:v>274.87546335010029</c:v>
                </c:pt>
                <c:pt idx="14">
                  <c:v>338.05475267605806</c:v>
                </c:pt>
                <c:pt idx="15">
                  <c:v>413.44062682162291</c:v>
                </c:pt>
                <c:pt idx="16">
                  <c:v>502.06505250146245</c:v>
                </c:pt>
                <c:pt idx="17">
                  <c:v>604.45137399424846</c:v>
                </c:pt>
                <c:pt idx="18">
                  <c:v>720.38008085026672</c:v>
                </c:pt>
                <c:pt idx="19">
                  <c:v>848.68925221401275</c:v>
                </c:pt>
                <c:pt idx="20">
                  <c:v>987.17333601583232</c:v>
                </c:pt>
                <c:pt idx="21">
                  <c:v>1132.6397750420547</c:v>
                </c:pt>
                <c:pt idx="22">
                  <c:v>1281.1515902455512</c:v>
                </c:pt>
                <c:pt idx="23">
                  <c:v>1428.4300808300873</c:v>
                </c:pt>
                <c:pt idx="24">
                  <c:v>1570.3361822839579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A5-4987-8382-8EC5187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67616"/>
        <c:axId val="1611938976"/>
      </c:lineChart>
      <c:catAx>
        <c:axId val="4051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8976"/>
        <c:crosses val="autoZero"/>
        <c:auto val="1"/>
        <c:lblAlgn val="ctr"/>
        <c:lblOffset val="100"/>
        <c:noMultiLvlLbl val="0"/>
      </c:catAx>
      <c:valAx>
        <c:axId val="161193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1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Logistic Growth model prognosis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20368856564685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Logic1!$J$1:$BL$1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Logic1!$J$3:$AH$3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26-4561-84B5-7ABD43ADF5DB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Logic1!$J$1:$BL$1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Logic1!$J$7:$BL$7</c:f>
              <c:numCache>
                <c:formatCode>General</c:formatCode>
                <c:ptCount val="55"/>
                <c:pt idx="0">
                  <c:v>21.078831415921478</c:v>
                </c:pt>
                <c:pt idx="1">
                  <c:v>24.562907508070531</c:v>
                </c:pt>
                <c:pt idx="2">
                  <c:v>28.986056477616124</c:v>
                </c:pt>
                <c:pt idx="3">
                  <c:v>34.5964625361649</c:v>
                </c:pt>
                <c:pt idx="4">
                  <c:v>41.704890236251579</c:v>
                </c:pt>
                <c:pt idx="5">
                  <c:v>50.698630342969963</c:v>
                </c:pt>
                <c:pt idx="6">
                  <c:v>62.057427585191057</c:v>
                </c:pt>
                <c:pt idx="7">
                  <c:v>76.370935499314072</c:v>
                </c:pt>
                <c:pt idx="8">
                  <c:v>94.356638793232392</c:v>
                </c:pt>
                <c:pt idx="9">
                  <c:v>116.87624339134238</c:v>
                </c:pt>
                <c:pt idx="10">
                  <c:v>144.94716899863229</c:v>
                </c:pt>
                <c:pt idx="11">
                  <c:v>179.74395129633217</c:v>
                </c:pt>
                <c:pt idx="12">
                  <c:v>222.58217921819843</c:v>
                </c:pt>
                <c:pt idx="13">
                  <c:v>274.87546335010029</c:v>
                </c:pt>
                <c:pt idx="14">
                  <c:v>338.05475267605806</c:v>
                </c:pt>
                <c:pt idx="15">
                  <c:v>413.44062682162291</c:v>
                </c:pt>
                <c:pt idx="16">
                  <c:v>502.06505250146245</c:v>
                </c:pt>
                <c:pt idx="17">
                  <c:v>604.45137399424846</c:v>
                </c:pt>
                <c:pt idx="18">
                  <c:v>720.38008085026672</c:v>
                </c:pt>
                <c:pt idx="19">
                  <c:v>848.68925221401275</c:v>
                </c:pt>
                <c:pt idx="20">
                  <c:v>987.17333601583232</c:v>
                </c:pt>
                <c:pt idx="21">
                  <c:v>1132.6397750420547</c:v>
                </c:pt>
                <c:pt idx="22">
                  <c:v>1281.1515902455512</c:v>
                </c:pt>
                <c:pt idx="23">
                  <c:v>1428.4300808300873</c:v>
                </c:pt>
                <c:pt idx="24">
                  <c:v>1570.3361822839579</c:v>
                </c:pt>
                <c:pt idx="25">
                  <c:v>1703.3193068336586</c:v>
                </c:pt>
                <c:pt idx="26">
                  <c:v>1824.7349485372522</c:v>
                </c:pt>
                <c:pt idx="27">
                  <c:v>1932.9800364070823</c:v>
                </c:pt>
                <c:pt idx="28">
                  <c:v>2027.4529892684702</c:v>
                </c:pt>
                <c:pt idx="29">
                  <c:v>2108.3880242220926</c:v>
                </c:pt>
                <c:pt idx="30">
                  <c:v>2176.6286022872819</c:v>
                </c:pt>
                <c:pt idx="31">
                  <c:v>2233.3967179987476</c:v>
                </c:pt>
                <c:pt idx="32">
                  <c:v>2280.0947912576244</c:v>
                </c:pt>
                <c:pt idx="33">
                  <c:v>2318.1562633636418</c:v>
                </c:pt>
                <c:pt idx="34">
                  <c:v>2348.9457743625653</c:v>
                </c:pt>
                <c:pt idx="35">
                  <c:v>2373.7013677551845</c:v>
                </c:pt>
                <c:pt idx="36">
                  <c:v>2393.5081822875459</c:v>
                </c:pt>
                <c:pt idx="37">
                  <c:v>2409.2934331985348</c:v>
                </c:pt>
                <c:pt idx="38">
                  <c:v>2421.8343542008947</c:v>
                </c:pt>
                <c:pt idx="39">
                  <c:v>2431.7730045500002</c:v>
                </c:pt>
                <c:pt idx="40">
                  <c:v>2439.6338508205622</c:v>
                </c:pt>
                <c:pt idx="41">
                  <c:v>2445.8415968758854</c:v>
                </c:pt>
                <c:pt idx="42">
                  <c:v>2450.7378477906445</c:v>
                </c:pt>
                <c:pt idx="43">
                  <c:v>2454.5959295597836</c:v>
                </c:pt>
                <c:pt idx="44">
                  <c:v>2457.6336420365806</c:v>
                </c:pt>
                <c:pt idx="45">
                  <c:v>2460.0239841469838</c:v>
                </c:pt>
                <c:pt idx="46">
                  <c:v>2461.9040255264199</c:v>
                </c:pt>
                <c:pt idx="47">
                  <c:v>2463.3821557003675</c:v>
                </c:pt>
                <c:pt idx="48">
                  <c:v>2464.5439534422289</c:v>
                </c:pt>
                <c:pt idx="49">
                  <c:v>2465.4569060051654</c:v>
                </c:pt>
                <c:pt idx="50">
                  <c:v>2466.174183470067</c:v>
                </c:pt>
                <c:pt idx="51">
                  <c:v>2466.7376450648362</c:v>
                </c:pt>
                <c:pt idx="52">
                  <c:v>2467.1802261745952</c:v>
                </c:pt>
                <c:pt idx="53">
                  <c:v>2467.5278289761723</c:v>
                </c:pt>
                <c:pt idx="54">
                  <c:v>2467.8008170615958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26-4561-84B5-7ABD43ADF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30816"/>
        <c:axId val="1611957472"/>
      </c:lineChart>
      <c:catAx>
        <c:axId val="161193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57472"/>
        <c:crosses val="autoZero"/>
        <c:auto val="1"/>
        <c:lblAlgn val="ctr"/>
        <c:lblOffset val="100"/>
        <c:noMultiLvlLbl val="0"/>
      </c:catAx>
      <c:valAx>
        <c:axId val="16119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Logistic Growth with variable upper limit model training</a:t>
            </a:r>
            <a:endParaRPr lang="ru-RU" sz="1000">
              <a:effectLst/>
            </a:endParaRPr>
          </a:p>
        </c:rich>
      </c:tx>
      <c:layout>
        <c:manualLayout>
          <c:xMode val="edge"/>
          <c:yMode val="edge"/>
          <c:x val="0.1763471128608923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Logic2!$J$1:$AH$1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Logic2!$J$3:$AH$3</c:f>
              <c:numCache>
                <c:formatCode>[&gt;0.05]0.0;[=0]\-;\^</c:formatCode>
                <c:ptCount val="25"/>
                <c:pt idx="0">
                  <c:v>9.2046006605959612</c:v>
                </c:pt>
                <c:pt idx="1">
                  <c:v>12.017816469777779</c:v>
                </c:pt>
                <c:pt idx="2">
                  <c:v>15.921260267804952</c:v>
                </c:pt>
                <c:pt idx="3">
                  <c:v>21.216174006609396</c:v>
                </c:pt>
                <c:pt idx="4">
                  <c:v>31.42043456413095</c:v>
                </c:pt>
                <c:pt idx="5">
                  <c:v>38.390451947142061</c:v>
                </c:pt>
                <c:pt idx="6">
                  <c:v>52.330781986707123</c:v>
                </c:pt>
                <c:pt idx="7">
                  <c:v>62.911395301683939</c:v>
                </c:pt>
                <c:pt idx="8">
                  <c:v>85.116192428273166</c:v>
                </c:pt>
                <c:pt idx="9">
                  <c:v>104.08387975788209</c:v>
                </c:pt>
                <c:pt idx="10">
                  <c:v>132.85921603002876</c:v>
                </c:pt>
                <c:pt idx="11">
                  <c:v>170.68262058027867</c:v>
                </c:pt>
                <c:pt idx="12">
                  <c:v>220.60004515399677</c:v>
                </c:pt>
                <c:pt idx="13">
                  <c:v>276.02052629907718</c:v>
                </c:pt>
                <c:pt idx="14">
                  <c:v>346.46502193807811</c:v>
                </c:pt>
                <c:pt idx="15">
                  <c:v>440.38509198030556</c:v>
                </c:pt>
                <c:pt idx="16">
                  <c:v>530.55442135112025</c:v>
                </c:pt>
                <c:pt idx="17">
                  <c:v>635.49205101167001</c:v>
                </c:pt>
                <c:pt idx="18">
                  <c:v>705.80586078881231</c:v>
                </c:pt>
                <c:pt idx="19">
                  <c:v>831.42968828186997</c:v>
                </c:pt>
                <c:pt idx="20">
                  <c:v>962.22739540937869</c:v>
                </c:pt>
                <c:pt idx="21">
                  <c:v>1140.3109490425286</c:v>
                </c:pt>
                <c:pt idx="22">
                  <c:v>1269.5205357108334</c:v>
                </c:pt>
                <c:pt idx="23">
                  <c:v>1418.1700462665481</c:v>
                </c:pt>
                <c:pt idx="24">
                  <c:v>1591.2135122192983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35-4991-9308-BCE958A9A136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Logic2!$J$1:$AH$1</c:f>
              <c:numCache>
                <c:formatCode>General</c:formatCode>
                <c:ptCount val="2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</c:numCache>
            </c:numRef>
          </c:cat>
          <c:val>
            <c:numRef>
              <c:f>Logic2!$J$7:$AH$7</c:f>
              <c:numCache>
                <c:formatCode>General</c:formatCode>
                <c:ptCount val="25"/>
                <c:pt idx="0">
                  <c:v>19.158570440890955</c:v>
                </c:pt>
                <c:pt idx="1">
                  <c:v>22.31884777160543</c:v>
                </c:pt>
                <c:pt idx="2">
                  <c:v>26.262575251994448</c:v>
                </c:pt>
                <c:pt idx="3">
                  <c:v>31.363613608489246</c:v>
                </c:pt>
                <c:pt idx="4">
                  <c:v>37.925465375358208</c:v>
                </c:pt>
                <c:pt idx="5">
                  <c:v>46.828774078321196</c:v>
                </c:pt>
                <c:pt idx="6">
                  <c:v>56.997167871633394</c:v>
                </c:pt>
                <c:pt idx="7">
                  <c:v>70.96018434087388</c:v>
                </c:pt>
                <c:pt idx="8">
                  <c:v>88.752330519486776</c:v>
                </c:pt>
                <c:pt idx="9">
                  <c:v>112.50541446311365</c:v>
                </c:pt>
                <c:pt idx="10">
                  <c:v>141.99101331213515</c:v>
                </c:pt>
                <c:pt idx="11">
                  <c:v>178.61864670554161</c:v>
                </c:pt>
                <c:pt idx="12">
                  <c:v>225.98563991880366</c:v>
                </c:pt>
                <c:pt idx="13">
                  <c:v>277.56748282575194</c:v>
                </c:pt>
                <c:pt idx="14">
                  <c:v>330.51858156607119</c:v>
                </c:pt>
                <c:pt idx="15">
                  <c:v>418.63551238388015</c:v>
                </c:pt>
                <c:pt idx="16">
                  <c:v>510.27042560350895</c:v>
                </c:pt>
                <c:pt idx="17">
                  <c:v>611.97191196507811</c:v>
                </c:pt>
                <c:pt idx="18">
                  <c:v>728.2811102955967</c:v>
                </c:pt>
                <c:pt idx="19">
                  <c:v>855.05362447781329</c:v>
                </c:pt>
                <c:pt idx="20">
                  <c:v>976.88396097381712</c:v>
                </c:pt>
                <c:pt idx="21">
                  <c:v>1120.1662483639113</c:v>
                </c:pt>
                <c:pt idx="22">
                  <c:v>1270.7799512013664</c:v>
                </c:pt>
                <c:pt idx="23">
                  <c:v>1440.5982317085688</c:v>
                </c:pt>
                <c:pt idx="24">
                  <c:v>1571.698553814065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35-4991-9308-BCE958A9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943872"/>
        <c:axId val="1611935712"/>
      </c:lineChart>
      <c:catAx>
        <c:axId val="16119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35712"/>
        <c:crosses val="autoZero"/>
        <c:auto val="1"/>
        <c:lblAlgn val="ctr"/>
        <c:lblOffset val="100"/>
        <c:noMultiLvlLbl val="0"/>
      </c:catAx>
      <c:valAx>
        <c:axId val="161193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194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104775</xdr:rowOff>
    </xdr:from>
    <xdr:to>
      <xdr:col>5</xdr:col>
      <xdr:colOff>304800</xdr:colOff>
      <xdr:row>25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11</xdr:row>
      <xdr:rowOff>66675</xdr:rowOff>
    </xdr:from>
    <xdr:to>
      <xdr:col>13</xdr:col>
      <xdr:colOff>171450</xdr:colOff>
      <xdr:row>25</xdr:row>
      <xdr:rowOff>142875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161925</xdr:rowOff>
    </xdr:from>
    <xdr:to>
      <xdr:col>4</xdr:col>
      <xdr:colOff>266700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8</xdr:row>
      <xdr:rowOff>180975</xdr:rowOff>
    </xdr:from>
    <xdr:to>
      <xdr:col>9</xdr:col>
      <xdr:colOff>638175</xdr:colOff>
      <xdr:row>23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4</xdr:col>
      <xdr:colOff>257175</xdr:colOff>
      <xdr:row>22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0</xdr:rowOff>
    </xdr:from>
    <xdr:to>
      <xdr:col>10</xdr:col>
      <xdr:colOff>419100</xdr:colOff>
      <xdr:row>22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171450</xdr:rowOff>
    </xdr:from>
    <xdr:to>
      <xdr:col>4</xdr:col>
      <xdr:colOff>219075</xdr:colOff>
      <xdr:row>24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9</xdr:row>
      <xdr:rowOff>161925</xdr:rowOff>
    </xdr:from>
    <xdr:to>
      <xdr:col>10</xdr:col>
      <xdr:colOff>447675</xdr:colOff>
      <xdr:row>24</xdr:row>
      <xdr:rowOff>47625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9524</xdr:rowOff>
    </xdr:from>
    <xdr:to>
      <xdr:col>10</xdr:col>
      <xdr:colOff>66675</xdr:colOff>
      <xdr:row>22</xdr:row>
      <xdr:rowOff>76199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</xdr:rowOff>
    </xdr:from>
    <xdr:to>
      <xdr:col>4</xdr:col>
      <xdr:colOff>219075</xdr:colOff>
      <xdr:row>22</xdr:row>
      <xdr:rowOff>85725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257175</xdr:colOff>
      <xdr:row>8</xdr:row>
      <xdr:rowOff>19049</xdr:rowOff>
    </xdr:from>
    <xdr:to>
      <xdr:col>9</xdr:col>
      <xdr:colOff>38100</xdr:colOff>
      <xdr:row>22</xdr:row>
      <xdr:rowOff>85724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10</xdr:row>
      <xdr:rowOff>42862</xdr:rowOff>
    </xdr:from>
    <xdr:to>
      <xdr:col>12</xdr:col>
      <xdr:colOff>76200</xdr:colOff>
      <xdr:row>24</xdr:row>
      <xdr:rowOff>76200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10</xdr:row>
      <xdr:rowOff>61912</xdr:rowOff>
    </xdr:from>
    <xdr:to>
      <xdr:col>4</xdr:col>
      <xdr:colOff>1057275</xdr:colOff>
      <xdr:row>24</xdr:row>
      <xdr:rowOff>138112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7</xdr:row>
      <xdr:rowOff>176212</xdr:rowOff>
    </xdr:from>
    <xdr:to>
      <xdr:col>4</xdr:col>
      <xdr:colOff>542925</xdr:colOff>
      <xdr:row>22</xdr:row>
      <xdr:rowOff>61912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733425</xdr:colOff>
      <xdr:row>7</xdr:row>
      <xdr:rowOff>185737</xdr:rowOff>
    </xdr:from>
    <xdr:to>
      <xdr:col>9</xdr:col>
      <xdr:colOff>666750</xdr:colOff>
      <xdr:row>22</xdr:row>
      <xdr:rowOff>71437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1057275</xdr:colOff>
      <xdr:row>10</xdr:row>
      <xdr:rowOff>38100</xdr:rowOff>
    </xdr:from>
    <xdr:to>
      <xdr:col>5</xdr:col>
      <xdr:colOff>190500</xdr:colOff>
      <xdr:row>24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10</xdr:row>
      <xdr:rowOff>19050</xdr:rowOff>
    </xdr:from>
    <xdr:to>
      <xdr:col>13</xdr:col>
      <xdr:colOff>695325</xdr:colOff>
      <xdr:row>24</xdr:row>
      <xdr:rowOff>95250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9"/>
  <sheetViews>
    <sheetView zoomScaleNormal="100" workbookViewId="0">
      <selection activeCell="N12" sqref="N1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44" max="44" width="9.140625" style="7"/>
    <col min="54" max="54" width="9.140625" style="7"/>
    <col min="64" max="64" width="9.140625" style="7"/>
  </cols>
  <sheetData>
    <row r="1" spans="1:65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5" x14ac:dyDescent="0.25">
      <c r="A2" s="1" t="s">
        <v>10</v>
      </c>
      <c r="B2" t="s">
        <v>3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5" x14ac:dyDescent="0.25">
      <c r="A3" t="s">
        <v>8</v>
      </c>
      <c r="B3" t="s">
        <v>9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5" x14ac:dyDescent="0.25">
      <c r="A4" s="2" t="s">
        <v>0</v>
      </c>
      <c r="B4" s="2" t="s">
        <v>1</v>
      </c>
      <c r="C4" s="2" t="s">
        <v>2</v>
      </c>
      <c r="G4" t="s">
        <v>4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5" x14ac:dyDescent="0.25">
      <c r="A5" s="3">
        <v>5.7269742584067636E-4</v>
      </c>
      <c r="B5" s="3">
        <v>0.24951325910154701</v>
      </c>
      <c r="C5" s="3">
        <v>2407.2463466284489</v>
      </c>
      <c r="G5" t="s">
        <v>6</v>
      </c>
      <c r="J5">
        <f>$A5*$C5+($B5-$A5)*I3-($B5/$C5)*(I3^2)</f>
        <v>3.4282765023452435</v>
      </c>
      <c r="K5">
        <f>$A5*$C5+($B5-$A5)*J7-($B5/$C5)*(J7^2)</f>
        <v>4.2746237139352772</v>
      </c>
      <c r="L5">
        <f>$A5*$C5+($B5-$A5)*K7-($B5/$C5)*(K7^2)</f>
        <v>5.3264978693480174</v>
      </c>
      <c r="M5" s="7">
        <f>$A5*$C5+($B5-$A5)*L7-($B5/$C5)*(L7^2)</f>
        <v>6.631910260149577</v>
      </c>
      <c r="N5">
        <f t="shared" ref="N5:BL5" si="1">$A5*$C5+($B5-$A5)*M7-($B5/$C5)*(M7^2)</f>
        <v>8.2490314695203217</v>
      </c>
      <c r="O5">
        <f t="shared" si="1"/>
        <v>10.247747094468703</v>
      </c>
      <c r="P5">
        <f t="shared" si="1"/>
        <v>12.711098469787744</v>
      </c>
      <c r="Q5">
        <f t="shared" si="1"/>
        <v>15.736341085102037</v>
      </c>
      <c r="R5">
        <f t="shared" si="1"/>
        <v>19.435191503946577</v>
      </c>
      <c r="S5">
        <f t="shared" si="1"/>
        <v>23.932610046143662</v>
      </c>
      <c r="T5">
        <f t="shared" si="1"/>
        <v>29.363178145203602</v>
      </c>
      <c r="U5">
        <f t="shared" si="1"/>
        <v>35.863794093995381</v>
      </c>
      <c r="V5">
        <f t="shared" si="1"/>
        <v>43.561090517842381</v>
      </c>
      <c r="W5">
        <f t="shared" si="1"/>
        <v>52.551810561636586</v>
      </c>
      <c r="X5">
        <f t="shared" si="1"/>
        <v>62.874624495094011</v>
      </c>
      <c r="Y5">
        <f t="shared" si="1"/>
        <v>74.472925484601262</v>
      </c>
      <c r="Z5">
        <f t="shared" si="1"/>
        <v>87.150520382657106</v>
      </c>
      <c r="AA5">
        <f t="shared" si="1"/>
        <v>100.52625218025693</v>
      </c>
      <c r="AB5">
        <f t="shared" si="1"/>
        <v>113.99934751062827</v>
      </c>
      <c r="AC5">
        <f t="shared" si="1"/>
        <v>126.74331954233867</v>
      </c>
      <c r="AD5">
        <f t="shared" si="1"/>
        <v>137.74928776224368</v>
      </c>
      <c r="AE5">
        <f t="shared" si="1"/>
        <v>145.93459500833507</v>
      </c>
      <c r="AF5">
        <f t="shared" si="1"/>
        <v>150.31521366170335</v>
      </c>
      <c r="AG5">
        <f t="shared" si="1"/>
        <v>150.21166516149549</v>
      </c>
      <c r="AH5">
        <f t="shared" si="1"/>
        <v>145.42911226489079</v>
      </c>
      <c r="AI5">
        <f t="shared" si="1"/>
        <v>136.34238254952038</v>
      </c>
      <c r="AJ5">
        <f t="shared" si="1"/>
        <v>123.8414137170023</v>
      </c>
      <c r="AK5">
        <f t="shared" si="1"/>
        <v>109.14684387707166</v>
      </c>
      <c r="AL5">
        <f t="shared" si="1"/>
        <v>93.560042492250091</v>
      </c>
      <c r="AM5">
        <f t="shared" si="1"/>
        <v>78.233359764947579</v>
      </c>
      <c r="AN5">
        <f t="shared" si="1"/>
        <v>64.024375660074611</v>
      </c>
      <c r="AO5">
        <f t="shared" si="1"/>
        <v>51.452022511320706</v>
      </c>
      <c r="AP5">
        <f t="shared" si="1"/>
        <v>40.732638815930159</v>
      </c>
      <c r="AQ5">
        <f t="shared" si="1"/>
        <v>31.857302976237406</v>
      </c>
      <c r="AR5" s="7">
        <f t="shared" si="1"/>
        <v>24.676141342720939</v>
      </c>
      <c r="AS5">
        <f t="shared" si="1"/>
        <v>18.96913617102166</v>
      </c>
      <c r="AT5">
        <f t="shared" si="1"/>
        <v>14.496211740855074</v>
      </c>
      <c r="AU5">
        <f t="shared" si="1"/>
        <v>11.027720185351654</v>
      </c>
      <c r="AV5">
        <f t="shared" si="1"/>
        <v>8.3599558295054521</v>
      </c>
      <c r="AW5">
        <f t="shared" si="1"/>
        <v>6.3207623473568901</v>
      </c>
      <c r="AX5">
        <f t="shared" si="1"/>
        <v>4.769358890000035</v>
      </c>
      <c r="AY5">
        <f t="shared" si="1"/>
        <v>3.5932582387971479</v>
      </c>
      <c r="AZ5">
        <f t="shared" si="1"/>
        <v>2.7040636641303308</v>
      </c>
      <c r="BA5">
        <f t="shared" si="1"/>
        <v>2.0331458793116326</v>
      </c>
      <c r="BB5" s="7">
        <f t="shared" si="1"/>
        <v>1.5276943124439413</v>
      </c>
      <c r="BC5">
        <f t="shared" si="1"/>
        <v>1.1473370163892014</v>
      </c>
      <c r="BD5">
        <f t="shared" si="1"/>
        <v>0.86136095821598246</v>
      </c>
      <c r="BE5">
        <f t="shared" si="1"/>
        <v>0.64648566928042328</v>
      </c>
      <c r="BF5">
        <f t="shared" si="1"/>
        <v>0.48511217686916552</v>
      </c>
      <c r="BG5">
        <f t="shared" si="1"/>
        <v>0.36396327205170564</v>
      </c>
      <c r="BH5">
        <f t="shared" si="1"/>
        <v>0.273037311491521</v>
      </c>
      <c r="BI5">
        <f t="shared" si="1"/>
        <v>0.20480861078965518</v>
      </c>
      <c r="BJ5">
        <f t="shared" si="1"/>
        <v>0.15361928790741786</v>
      </c>
      <c r="BK5">
        <f t="shared" si="1"/>
        <v>0.11521838192766154</v>
      </c>
      <c r="BL5" s="7">
        <f t="shared" si="1"/>
        <v>8.6413512952276506E-2</v>
      </c>
    </row>
    <row r="6" spans="1:65" x14ac:dyDescent="0.25">
      <c r="E6" t="s">
        <v>5</v>
      </c>
      <c r="F6">
        <f>SUM(J6:AH6)</f>
        <v>4722.4972774076768</v>
      </c>
      <c r="J6">
        <f>(J7-J3)^2</f>
        <v>6.1782038075096359</v>
      </c>
      <c r="K6">
        <f t="shared" ref="K6:AH6" si="2">(K7-K3)^2</f>
        <v>15.578865759009798</v>
      </c>
      <c r="L6">
        <f t="shared" si="2"/>
        <v>28.837557951832832</v>
      </c>
      <c r="M6">
        <f t="shared" si="2"/>
        <v>44.984624101886247</v>
      </c>
      <c r="N6">
        <f t="shared" si="2"/>
        <v>22.579875944761309</v>
      </c>
      <c r="O6">
        <f t="shared" si="2"/>
        <v>64.473808199563933</v>
      </c>
      <c r="P6">
        <f t="shared" si="2"/>
        <v>46.244445083006283</v>
      </c>
      <c r="Q6">
        <f t="shared" si="2"/>
        <v>142.94724175622483</v>
      </c>
      <c r="R6">
        <f t="shared" si="2"/>
        <v>84.390844935022798</v>
      </c>
      <c r="S6">
        <f t="shared" si="2"/>
        <v>200.2613210057531</v>
      </c>
      <c r="T6">
        <f t="shared" si="2"/>
        <v>217.24441676696739</v>
      </c>
      <c r="U6">
        <f t="shared" si="2"/>
        <v>163.31825583580229</v>
      </c>
      <c r="V6">
        <f t="shared" si="2"/>
        <v>41.258385435499804</v>
      </c>
      <c r="W6">
        <f t="shared" si="2"/>
        <v>12.635170339688401</v>
      </c>
      <c r="X6">
        <f t="shared" si="2"/>
        <v>16.122414581705371</v>
      </c>
      <c r="Y6">
        <f t="shared" si="2"/>
        <v>550.48502197187997</v>
      </c>
      <c r="Z6">
        <f t="shared" si="2"/>
        <v>701.25534167556452</v>
      </c>
      <c r="AA6">
        <f t="shared" si="2"/>
        <v>954.35296287092081</v>
      </c>
      <c r="AB6">
        <f t="shared" si="2"/>
        <v>163.65916138983113</v>
      </c>
      <c r="AC6">
        <f t="shared" si="2"/>
        <v>193.55559973107609</v>
      </c>
      <c r="AD6">
        <f t="shared" si="2"/>
        <v>435.30677664182627</v>
      </c>
      <c r="AE6">
        <f t="shared" si="2"/>
        <v>127.35013936978757</v>
      </c>
      <c r="AF6">
        <f t="shared" si="2"/>
        <v>96.44565930361054</v>
      </c>
      <c r="AG6">
        <f t="shared" si="2"/>
        <v>129.56881197617918</v>
      </c>
      <c r="AH6">
        <f t="shared" si="2"/>
        <v>263.46237097276634</v>
      </c>
    </row>
    <row r="7" spans="1:65" x14ac:dyDescent="0.25">
      <c r="G7" t="s">
        <v>7</v>
      </c>
      <c r="J7">
        <f>I3+J5</f>
        <v>11.690199945981607</v>
      </c>
      <c r="K7">
        <f>J7+K5</f>
        <v>15.964823659916885</v>
      </c>
      <c r="L7">
        <f t="shared" ref="L7:BL7" si="3">K7+L5</f>
        <v>21.291321529264902</v>
      </c>
      <c r="M7">
        <f t="shared" si="3"/>
        <v>27.92323178941448</v>
      </c>
      <c r="N7">
        <f t="shared" si="3"/>
        <v>36.172263258934805</v>
      </c>
      <c r="O7">
        <f t="shared" si="3"/>
        <v>46.420010353403512</v>
      </c>
      <c r="P7">
        <f t="shared" si="3"/>
        <v>59.131108823191255</v>
      </c>
      <c r="Q7">
        <f t="shared" si="3"/>
        <v>74.867449908293295</v>
      </c>
      <c r="R7">
        <f t="shared" si="3"/>
        <v>94.302641412239865</v>
      </c>
      <c r="S7">
        <f t="shared" si="3"/>
        <v>118.23525145838353</v>
      </c>
      <c r="T7">
        <f t="shared" si="3"/>
        <v>147.59842960358714</v>
      </c>
      <c r="U7">
        <f t="shared" si="3"/>
        <v>183.46222369758252</v>
      </c>
      <c r="V7">
        <f t="shared" si="3"/>
        <v>227.0233142154249</v>
      </c>
      <c r="W7">
        <f t="shared" si="3"/>
        <v>279.57512477706149</v>
      </c>
      <c r="X7">
        <f t="shared" si="3"/>
        <v>342.44974927215549</v>
      </c>
      <c r="Y7">
        <f t="shared" si="3"/>
        <v>416.92267475675675</v>
      </c>
      <c r="Z7">
        <f t="shared" si="3"/>
        <v>504.07319513941388</v>
      </c>
      <c r="AA7">
        <f t="shared" si="3"/>
        <v>604.59944731967084</v>
      </c>
      <c r="AB7">
        <f t="shared" si="3"/>
        <v>718.59879483029908</v>
      </c>
      <c r="AC7">
        <f t="shared" si="3"/>
        <v>845.34211437263775</v>
      </c>
      <c r="AD7">
        <f t="shared" si="3"/>
        <v>983.09140213488149</v>
      </c>
      <c r="AE7">
        <f t="shared" si="3"/>
        <v>1129.0259971432165</v>
      </c>
      <c r="AF7">
        <f t="shared" si="3"/>
        <v>1279.3412108049199</v>
      </c>
      <c r="AG7">
        <f t="shared" si="3"/>
        <v>1429.5528759664153</v>
      </c>
      <c r="AH7">
        <f t="shared" si="3"/>
        <v>1574.9819882313061</v>
      </c>
      <c r="AI7">
        <f t="shared" si="3"/>
        <v>1711.3243707808265</v>
      </c>
      <c r="AJ7">
        <f t="shared" si="3"/>
        <v>1835.1657844978288</v>
      </c>
      <c r="AK7">
        <f t="shared" si="3"/>
        <v>1944.3126283749004</v>
      </c>
      <c r="AL7">
        <f t="shared" si="3"/>
        <v>2037.8726708671506</v>
      </c>
      <c r="AM7">
        <f t="shared" si="3"/>
        <v>2116.1060306320983</v>
      </c>
      <c r="AN7">
        <f t="shared" si="3"/>
        <v>2180.1304062921727</v>
      </c>
      <c r="AO7">
        <f t="shared" si="3"/>
        <v>2231.5824288034933</v>
      </c>
      <c r="AP7">
        <f t="shared" si="3"/>
        <v>2272.3150676194236</v>
      </c>
      <c r="AQ7">
        <f t="shared" si="3"/>
        <v>2304.1723705956611</v>
      </c>
      <c r="AR7" s="7">
        <f t="shared" si="3"/>
        <v>2328.8485119383822</v>
      </c>
      <c r="AS7">
        <f t="shared" si="3"/>
        <v>2347.8176481094038</v>
      </c>
      <c r="AT7">
        <f t="shared" si="3"/>
        <v>2362.3138598502587</v>
      </c>
      <c r="AU7">
        <f t="shared" si="3"/>
        <v>2373.3415800356106</v>
      </c>
      <c r="AV7">
        <f t="shared" si="3"/>
        <v>2381.7015358651161</v>
      </c>
      <c r="AW7">
        <f t="shared" si="3"/>
        <v>2388.0222982124728</v>
      </c>
      <c r="AX7">
        <f t="shared" si="3"/>
        <v>2392.791657102473</v>
      </c>
      <c r="AY7">
        <f t="shared" si="3"/>
        <v>2396.3849153412702</v>
      </c>
      <c r="AZ7">
        <f t="shared" si="3"/>
        <v>2399.0889790054007</v>
      </c>
      <c r="BA7">
        <f t="shared" si="3"/>
        <v>2401.1221248847123</v>
      </c>
      <c r="BB7" s="7">
        <f t="shared" si="3"/>
        <v>2402.6498191971564</v>
      </c>
      <c r="BC7">
        <f t="shared" si="3"/>
        <v>2403.7971562135453</v>
      </c>
      <c r="BD7">
        <f t="shared" si="3"/>
        <v>2404.6585171717616</v>
      </c>
      <c r="BE7">
        <f t="shared" si="3"/>
        <v>2405.3050028410421</v>
      </c>
      <c r="BF7">
        <f t="shared" si="3"/>
        <v>2405.7901150179114</v>
      </c>
      <c r="BG7">
        <f t="shared" si="3"/>
        <v>2406.1540782899629</v>
      </c>
      <c r="BH7">
        <f t="shared" si="3"/>
        <v>2406.4271156014543</v>
      </c>
      <c r="BI7">
        <f t="shared" si="3"/>
        <v>2406.631924212244</v>
      </c>
      <c r="BJ7">
        <f t="shared" si="3"/>
        <v>2406.7855435001516</v>
      </c>
      <c r="BK7">
        <f t="shared" si="3"/>
        <v>2406.9007618820792</v>
      </c>
      <c r="BL7" s="7">
        <f t="shared" si="3"/>
        <v>2406.9871753950315</v>
      </c>
    </row>
    <row r="8" spans="1:65" x14ac:dyDescent="0.25">
      <c r="I8" s="9">
        <v>13375.243963405272</v>
      </c>
      <c r="J8" s="9">
        <v>13789.249527706444</v>
      </c>
      <c r="K8" s="9">
        <v>14120.517134509744</v>
      </c>
      <c r="L8" s="9">
        <v>14502.91924343678</v>
      </c>
      <c r="M8" s="9">
        <v>14917.763755393564</v>
      </c>
      <c r="N8" s="9">
        <v>15555.548290631683</v>
      </c>
      <c r="O8" s="9">
        <v>15788.860610722248</v>
      </c>
      <c r="P8" s="9">
        <v>16345.484319587606</v>
      </c>
      <c r="Q8" s="9">
        <v>16924.018406002466</v>
      </c>
      <c r="R8" s="9">
        <v>17726.747512207581</v>
      </c>
      <c r="S8" s="9">
        <v>18454.118810450738</v>
      </c>
      <c r="T8" s="9">
        <v>19155.291117648791</v>
      </c>
      <c r="U8" s="9">
        <v>20045.982995705115</v>
      </c>
      <c r="V8" s="9">
        <v>20421.6373537822</v>
      </c>
      <c r="W8" s="9">
        <v>20264.891059648478</v>
      </c>
      <c r="X8" s="9">
        <v>21570.688861983443</v>
      </c>
      <c r="Y8" s="9">
        <v>22256.995244363818</v>
      </c>
      <c r="Z8" s="9">
        <v>22806.276479940283</v>
      </c>
      <c r="AA8" s="9">
        <v>23435.238212380838</v>
      </c>
      <c r="AB8" s="9">
        <v>24031.707049616718</v>
      </c>
      <c r="AC8" s="9">
        <v>24270.500940949612</v>
      </c>
      <c r="AD8" s="9">
        <v>24915.187108189115</v>
      </c>
      <c r="AE8" s="9">
        <v>25623.892250783552</v>
      </c>
      <c r="AF8" s="9">
        <v>26659.136238092451</v>
      </c>
      <c r="AG8" s="9">
        <v>27000.950850926718</v>
      </c>
      <c r="AH8" s="9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7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7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6">
        <v>41881.91230755765</v>
      </c>
      <c r="BH8" s="6">
        <v>42464.627819668734</v>
      </c>
      <c r="BI8" s="6">
        <v>43047.343331780052</v>
      </c>
      <c r="BJ8" s="6">
        <v>43630.058843891136</v>
      </c>
      <c r="BK8" s="6">
        <v>44212.774356002221</v>
      </c>
      <c r="BL8" s="8">
        <v>44795.489868113538</v>
      </c>
      <c r="BM8" s="8"/>
    </row>
    <row r="9" spans="1:65" x14ac:dyDescent="0.25">
      <c r="AR9" s="7">
        <f>AR7/AR8*100</f>
        <v>7.0270537688377734</v>
      </c>
      <c r="BB9" s="7">
        <f>BB7/BB8*100</f>
        <v>6.1656466328267507</v>
      </c>
      <c r="BL9" s="7">
        <f>BL7/BL8*100</f>
        <v>5.3732801728068171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workbookViewId="0">
      <selection activeCell="F6" sqref="F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  <col min="17" max="17" width="12" bestFit="1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11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 s="9">
        <v>26823.248350022292</v>
      </c>
      <c r="AJ2" s="9">
        <v>26823.248350022292</v>
      </c>
      <c r="AK2" s="9">
        <v>26823.248350022292</v>
      </c>
      <c r="AL2" s="9">
        <v>26823.248350022292</v>
      </c>
      <c r="AM2" s="9">
        <v>26823.248350022292</v>
      </c>
      <c r="AN2" s="9">
        <v>26823.248350022292</v>
      </c>
      <c r="AO2" s="9">
        <v>26823.248350022292</v>
      </c>
      <c r="AP2" s="9">
        <v>26823.248350022292</v>
      </c>
      <c r="AQ2" s="9">
        <v>26823.248350022292</v>
      </c>
      <c r="AR2" s="10">
        <v>26823.248350022292</v>
      </c>
      <c r="AS2" s="9">
        <v>26823.248350022292</v>
      </c>
      <c r="AT2" s="9">
        <v>26823.248350022292</v>
      </c>
      <c r="AU2" s="9">
        <v>26823.248350022292</v>
      </c>
      <c r="AV2" s="9">
        <v>26823.248350022292</v>
      </c>
      <c r="AW2" s="9">
        <v>26823.248350022292</v>
      </c>
      <c r="AX2" s="9">
        <v>26823.248350022292</v>
      </c>
      <c r="AY2" s="9">
        <v>26823.248350022292</v>
      </c>
      <c r="AZ2" s="9">
        <v>26823.248350022292</v>
      </c>
      <c r="BA2" s="9">
        <v>26823.248350022292</v>
      </c>
      <c r="BB2" s="10">
        <v>26823.248350022292</v>
      </c>
      <c r="BC2" s="9">
        <v>26823.248350022292</v>
      </c>
      <c r="BD2" s="9">
        <v>26823.248350022292</v>
      </c>
      <c r="BE2" s="9">
        <v>26823.248350022292</v>
      </c>
      <c r="BF2" s="9">
        <v>26823.248350022292</v>
      </c>
      <c r="BG2" s="9">
        <v>26823.248350022292</v>
      </c>
      <c r="BH2" s="9">
        <v>26823.248350022292</v>
      </c>
      <c r="BI2" s="9">
        <v>26823.248350022292</v>
      </c>
      <c r="BJ2" s="9">
        <v>26823.248350022292</v>
      </c>
      <c r="BK2" s="9">
        <v>26823.248350022292</v>
      </c>
      <c r="BL2" s="10">
        <v>26823.248350022292</v>
      </c>
    </row>
    <row r="3" spans="1:64" x14ac:dyDescent="0.25">
      <c r="A3" t="s">
        <v>8</v>
      </c>
      <c r="B3" t="s">
        <v>9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0</v>
      </c>
      <c r="B4" s="2" t="s">
        <v>1</v>
      </c>
      <c r="C4" s="2" t="s">
        <v>12</v>
      </c>
      <c r="G4" t="s">
        <v>4</v>
      </c>
      <c r="J4">
        <f>J3-I3</f>
        <v>0.94267721695959672</v>
      </c>
      <c r="K4">
        <f t="shared" ref="K4:AH4" si="0">K3-J3</f>
        <v>2.813215809181818</v>
      </c>
      <c r="L4">
        <f t="shared" si="0"/>
        <v>3.9034437980271726</v>
      </c>
      <c r="M4">
        <f t="shared" si="0"/>
        <v>5.2949137388044445</v>
      </c>
      <c r="N4">
        <f t="shared" si="0"/>
        <v>10.204260557521554</v>
      </c>
      <c r="O4">
        <f t="shared" si="0"/>
        <v>6.9700173830111112</v>
      </c>
      <c r="P4">
        <f t="shared" si="0"/>
        <v>13.940330039565062</v>
      </c>
      <c r="Q4">
        <f t="shared" si="0"/>
        <v>10.580613314976816</v>
      </c>
      <c r="R4">
        <f t="shared" si="0"/>
        <v>22.204797126589227</v>
      </c>
      <c r="S4">
        <f t="shared" si="0"/>
        <v>18.967687329608921</v>
      </c>
      <c r="T4">
        <f t="shared" si="0"/>
        <v>28.775336272146674</v>
      </c>
      <c r="U4">
        <f t="shared" si="0"/>
        <v>37.823404550249904</v>
      </c>
      <c r="V4">
        <f t="shared" si="0"/>
        <v>49.917424573718108</v>
      </c>
      <c r="W4">
        <f t="shared" si="0"/>
        <v>55.420481145080402</v>
      </c>
      <c r="X4">
        <f t="shared" si="0"/>
        <v>70.444495639000934</v>
      </c>
      <c r="Y4">
        <f t="shared" si="0"/>
        <v>93.920070042227451</v>
      </c>
      <c r="Z4">
        <f t="shared" si="0"/>
        <v>90.169329370814694</v>
      </c>
      <c r="AA4">
        <f t="shared" si="0"/>
        <v>104.93762966054976</v>
      </c>
      <c r="AB4">
        <f t="shared" si="0"/>
        <v>70.313809777142296</v>
      </c>
      <c r="AC4">
        <f t="shared" si="0"/>
        <v>125.62382749305766</v>
      </c>
      <c r="AD4">
        <f t="shared" si="0"/>
        <v>130.79770712750872</v>
      </c>
      <c r="AE4">
        <f t="shared" si="0"/>
        <v>178.0835536331499</v>
      </c>
      <c r="AF4">
        <f t="shared" si="0"/>
        <v>129.20958666830484</v>
      </c>
      <c r="AG4">
        <f t="shared" si="0"/>
        <v>148.64951055571464</v>
      </c>
      <c r="AH4">
        <f t="shared" si="0"/>
        <v>173.04346595275024</v>
      </c>
    </row>
    <row r="5" spans="1:64" x14ac:dyDescent="0.25">
      <c r="A5" s="3">
        <v>8.202135654109484E-4</v>
      </c>
      <c r="B5" s="3">
        <v>0.26387985668572189</v>
      </c>
      <c r="C5" s="3">
        <v>8.7482053166893448E-2</v>
      </c>
      <c r="G5" t="s">
        <v>6</v>
      </c>
      <c r="J5">
        <f>$A5*$C5*I2+($B5-$A5)*($I3+SUM($I5:I5))-($B5/($C5*I2))*(($I3+SUM($I5:I5))^2)</f>
        <v>3.1177115702524443</v>
      </c>
      <c r="K5">
        <f>$A5*$C5*J2+($B5-$A5)*($I3+SUM($I5:J5))-($B5/($C5*J2))*(($I3+SUM($I5:J5))^2)</f>
        <v>3.9546288998004275</v>
      </c>
      <c r="L5">
        <f>$A5*$C5*K2+($B5-$A5)*($I3+SUM($I5:K5))-($B5/($C5*K2))*(($I3+SUM($I5:K5))^2)</f>
        <v>4.996799183563871</v>
      </c>
      <c r="M5" s="7">
        <f>$A5*$C5*L2+($B5-$A5)*($I3+SUM($I5:L5))-($B5/($C5*L2))*(($I3+SUM($I5:L5))^2)</f>
        <v>6.3029531793702889</v>
      </c>
      <c r="N5">
        <f>$A5*$C5*M2+($B5-$A5)*($I3+SUM($I5:M5))-($B5/($C5*M2))*(($I3+SUM($I5:M5))^2)</f>
        <v>7.9333079691744874</v>
      </c>
      <c r="O5">
        <f>$A5*$C5*N2+($B5-$A5)*($I3+SUM($I5:N5))-($B5/($C5*N2))*(($I3+SUM($I5:N5))^2)</f>
        <v>9.9777363039798246</v>
      </c>
      <c r="P5">
        <f>$A5*$C5*O2+($B5-$A5)*($I3+SUM($I5:O5))-($B5/($C5*O2))*(($I3+SUM($I5:O5))^2)</f>
        <v>12.471836992806882</v>
      </c>
      <c r="Q5">
        <f>$A5*$C5*P2+($B5-$A5)*($I3+SUM($I5:P5))-($B5/($C5*P2))*(($I3+SUM($I5:P5))^2)</f>
        <v>15.571773494642935</v>
      </c>
      <c r="R5">
        <f>$A5*$C5*Q2+($B5-$A5)*($I3+SUM($I5:Q5))-($B5/($C5*Q2))*(($I3+SUM($I5:Q5))^2)</f>
        <v>19.37039452003123</v>
      </c>
      <c r="S5">
        <f>$A5*$C5*R2+($B5-$A5)*($I3+SUM($I5:R5))-($B5/($C5*R2))*(($I3+SUM($I5:R5))^2)</f>
        <v>24.023728087601615</v>
      </c>
      <c r="T5">
        <f>$A5*$C5*S2+($B5-$A5)*($I3+SUM($I5:S5))-($B5/($C5*S2))*(($I3+SUM($I5:S5))^2)</f>
        <v>29.635772012063164</v>
      </c>
      <c r="U5">
        <f>$A5*$C5*T2+($B5-$A5)*($I3+SUM($I5:T5))-($B5/($C5*T2))*(($I3+SUM($I5:T5))^2)</f>
        <v>36.341716137351952</v>
      </c>
      <c r="V5">
        <f>$A5*$C5*U2+($B5-$A5)*($I3+SUM($I5:U5))-($B5/($C5*U2))*(($I3+SUM($I5:U5))^2)</f>
        <v>44.322677835359237</v>
      </c>
      <c r="W5">
        <f>$A5*$C5*V2+($B5-$A5)*($I3+SUM($I5:V5))-($B5/($C5*V2))*(($I3+SUM($I5:V5))^2)</f>
        <v>53.428138153982346</v>
      </c>
      <c r="X5">
        <f>$A5*$C5*W2+($B5-$A5)*($I3+SUM($I5:W5))-($B5/($C5*W2))*(($I3+SUM($I5:W5))^2)</f>
        <v>63.389173789832171</v>
      </c>
      <c r="Y5">
        <f>$A5*$C5*X2+($B5-$A5)*($I3+SUM($I5:X5))-($B5/($C5*X2))*(($I3+SUM($I5:X5))^2)</f>
        <v>75.342270045613489</v>
      </c>
      <c r="Z5">
        <f>$A5*$C5*Y2+($B5-$A5)*($I3+SUM($I5:Y5))-($B5/($C5*Y2))*(($I3+SUM($I5:Y5))^2)</f>
        <v>87.942664931349356</v>
      </c>
      <c r="AA5">
        <f>$A5*$C5*Z2+($B5-$A5)*($I3+SUM($I5:Z5))-($B5/($C5*Z2))*(($I3+SUM($I5:Z5))^2)</f>
        <v>100.93071156090403</v>
      </c>
      <c r="AB5">
        <f>$A5*$C5*AA2+($B5-$A5)*($I3+SUM($I5:AA5))-($B5/($C5*AA2))*(($I3+SUM($I5:AA5))^2)</f>
        <v>113.96881970259358</v>
      </c>
      <c r="AC5">
        <f>$A5*$C5*AB2+($B5-$A5)*($I3+SUM($I5:AB5))-($B5/($C5*AB2))*(($I3+SUM($I5:AB5))^2)</f>
        <v>126.16483166767468</v>
      </c>
      <c r="AD5">
        <f>$A5*$C5*AC2+($B5-$A5)*($I3+SUM($I5:AC5))-($B5/($C5*AC2))*(($I3+SUM($I5:AC5))^2)</f>
        <v>135.4155246665577</v>
      </c>
      <c r="AE5">
        <f>$A5*$C5*AD2+($B5-$A5)*($I3+SUM($I5:AD5))-($B5/($C5*AD2))*(($I3+SUM($I5:AD5))^2)</f>
        <v>143.38701855721683</v>
      </c>
      <c r="AF5">
        <f>$A5*$C5*AE2+($B5-$A5)*($I3+SUM($I5:AE5))-($B5/($C5*AE2))*(($I3+SUM($I5:AE5))^2)</f>
        <v>148.79166634861463</v>
      </c>
      <c r="AG5">
        <f>$A5*$C5*AF2+($B5-$A5)*($I3+SUM($I5:AF5))-($B5/($C5*AF2))*(($I3+SUM($I5:AF5))^2)</f>
        <v>153.37901835996942</v>
      </c>
      <c r="AH5">
        <f>$A5*$C5*AG2+($B5-$A5)*($I3+SUM($I5:AG5))-($B5/($C5*AG2))*(($I3+SUM($I5:AG5))^2)</f>
        <v>149.75717852541459</v>
      </c>
      <c r="AI5">
        <f>$A5*$C5*AH2+($B5-$A5)*($I3+SUM($I5:AH5))-($B5/($C5*AH2))*(($I3+SUM($I5:AH5))^2)</f>
        <v>136.99571072170198</v>
      </c>
      <c r="AJ5">
        <f>$A5*$C5*AI2+($B5-$A5)*($I3+SUM($I5:AI5))-($B5/($C5*AI2))*(($I3+SUM($I5:AI5))^2)</f>
        <v>122.29713651348413</v>
      </c>
      <c r="AK5">
        <f>$A5*$C5*AJ2+($B5-$A5)*($I3+SUM($I5:AJ5))-($B5/($C5*AJ2))*(($I3+SUM($I5:AJ5))^2)</f>
        <v>105.60959359540038</v>
      </c>
      <c r="AL5">
        <f>$A5*$C5*AK2+($B5-$A5)*($I3+SUM($I5:AK5))-($B5/($C5*AK2))*(($I3+SUM($I5:AK5))^2)</f>
        <v>88.492402426231706</v>
      </c>
      <c r="AM5">
        <f>$A5*$C5*AL2+($B5-$A5)*($I3+SUM($I5:AL5))-($B5/($C5*AL2))*(($I3+SUM($I5:AL5))^2)</f>
        <v>72.217987303458074</v>
      </c>
      <c r="AN5">
        <f>$A5*$C5*AM2+($B5-$A5)*($I3+SUM($I5:AM5))-($B5/($C5*AM2))*(($I3+SUM($I5:AM5))^2)</f>
        <v>57.631394475009927</v>
      </c>
      <c r="AO5">
        <f>$A5*$C5*AN2+($B5-$A5)*($I3+SUM($I5:AN5))-($B5/($C5*AN2))*(($I3+SUM($I5:AN5))^2)</f>
        <v>45.14946212873167</v>
      </c>
      <c r="AP5">
        <f>$A5*$C5*AO2+($B5-$A5)*($I3+SUM($I5:AO5))-($B5/($C5*AO2))*(($I3+SUM($I5:AO5))^2)</f>
        <v>34.849049722554128</v>
      </c>
      <c r="AQ5">
        <f>$A5*$C5*AP2+($B5-$A5)*($I3+SUM($I5:AP5))-($B5/($C5*AP2))*(($I3+SUM($I5:AP5))^2)</f>
        <v>26.585068534737161</v>
      </c>
      <c r="AR5" s="7">
        <f>$A5*$C5*AQ2+($B5-$A5)*($I3+SUM($I5:AQ5))-($B5/($C5*AQ2))*(($I3+SUM($I5:AQ5))^2)</f>
        <v>20.097115111115045</v>
      </c>
      <c r="AS5">
        <f>$A5*$C5*AR2+($B5-$A5)*($I3+SUM($I5:AR5))-($B5/($C5*AR2))*(($I3+SUM($I5:AR5))^2)</f>
        <v>15.087012349480119</v>
      </c>
      <c r="AT5">
        <f>$A5*$C5*AS2+($B5-$A5)*($I3+SUM($I5:AS5))-($B5/($C5*AS2))*(($I3+SUM($I5:AS5))^2)</f>
        <v>11.266207926299785</v>
      </c>
      <c r="AU5">
        <f>$A5*$C5*AT2+($B5-$A5)*($I3+SUM($I5:AT5))-($B5/($C5*AT2))*(($I3+SUM($I5:AT5))^2)</f>
        <v>8.3796391543913842</v>
      </c>
      <c r="AV5">
        <f>$A5*$C5*AU2+($B5-$A5)*($I3+SUM($I5:AU5))-($B5/($C5*AU2))*(($I3+SUM($I5:AU5))^2)</f>
        <v>6.2141391162500668</v>
      </c>
      <c r="AW5">
        <f>$A5*$C5*AV2+($B5-$A5)*($I3+SUM($I5:AV5))-($B5/($C5*AV2))*(($I3+SUM($I5:AV5))^2)</f>
        <v>4.5980580780742457</v>
      </c>
      <c r="AX5">
        <f>$A5*$C5*AW2+($B5-$A5)*($I3+SUM($I5:AW5))-($B5/($C5*AW2))*(($I3+SUM($I5:AW5))^2)</f>
        <v>3.396672726023894</v>
      </c>
      <c r="AY5">
        <f>$A5*$C5*AX2+($B5-$A5)*($I3+SUM($I5:AX5))-($B5/($C5*AX2))*(($I3+SUM($I5:AX5))^2)</f>
        <v>2.5061328267593126</v>
      </c>
      <c r="AZ5">
        <f>$A5*$C5*AY2+($B5-$A5)*($I3+SUM($I5:AY5))-($B5/($C5*AY2))*(($I3+SUM($I5:AY5))^2)</f>
        <v>1.8474111822641817</v>
      </c>
      <c r="BA5">
        <f>$A5*$C5*AZ2+($B5-$A5)*($I3+SUM($I5:AZ5))-($B5/($C5*AZ2))*(($I3+SUM($I5:AZ5))^2)</f>
        <v>1.3609260368590412</v>
      </c>
      <c r="BB5" s="7">
        <f>$A5*$C5*BA2+($B5-$A5)*($I3+SUM($I5:BA5))-($B5/($C5*BA2))*(($I3+SUM($I5:BA5))^2)</f>
        <v>1.0020576891631663</v>
      </c>
      <c r="BC5">
        <f>$A5*$C5*BB2+($B5-$A5)*($I3+SUM($I5:BB5))-($B5/($C5*BB2))*(($I3+SUM($I5:BB5))^2)</f>
        <v>0.73755458085838654</v>
      </c>
      <c r="BD5">
        <f>$A5*$C5*BC2+($B5-$A5)*($I3+SUM($I5:BC5))-($B5/($C5*BC2))*(($I3+SUM($I5:BC5))^2)</f>
        <v>0.5427254171943332</v>
      </c>
      <c r="BE5">
        <f>$A5*$C5*BD2+($B5-$A5)*($I3+SUM($I5:BD5))-($B5/($C5*BD2))*(($I3+SUM($I5:BD5))^2)</f>
        <v>0.39928332795989263</v>
      </c>
      <c r="BF5">
        <f>$A5*$C5*BE2+($B5-$A5)*($I3+SUM($I5:BE5))-($B5/($C5*BE2))*(($I3+SUM($I5:BE5))^2)</f>
        <v>0.29371062262816849</v>
      </c>
      <c r="BG5">
        <f>$A5*$C5*BF2+($B5-$A5)*($I3+SUM($I5:BF5))-($B5/($C5*BF2))*(($I3+SUM($I5:BF5))^2)</f>
        <v>0.21602903163432075</v>
      </c>
      <c r="BH5">
        <f>$A5*$C5*BG2+($B5-$A5)*($I3+SUM($I5:BG5))-($B5/($C5*BG2))*(($I3+SUM($I5:BG5))^2)</f>
        <v>0.1588805504687798</v>
      </c>
      <c r="BI5">
        <f>$A5*$C5*BH2+($B5-$A5)*($I3+SUM($I5:BH5))-($B5/($C5*BH2))*(($I3+SUM($I5:BH5))^2)</f>
        <v>0.11684347270568196</v>
      </c>
      <c r="BJ5">
        <f>$A5*$C5*BI2+($B5-$A5)*($I3+SUM($I5:BI5))-($B5/($C5*BI2))*(($I3+SUM($I5:BI5))^2)</f>
        <v>8.5925064251910044E-2</v>
      </c>
      <c r="BK5">
        <f>$A5*$C5*BJ2+($B5-$A5)*($I3+SUM($I5:BJ5))-($B5/($C5*BJ2))*(($I3+SUM($I5:BJ5))^2)</f>
        <v>6.3186137545699239E-2</v>
      </c>
      <c r="BL5" s="7">
        <f>$A5*$C5*BK2+($B5-$A5)*($I3+SUM($I5:BK5))-($B5/($C5*BK2))*(($I3+SUM($I5:BK5))^2)</f>
        <v>4.6463706179793007E-2</v>
      </c>
    </row>
    <row r="6" spans="1:64" x14ac:dyDescent="0.25">
      <c r="E6" t="s">
        <v>5</v>
      </c>
      <c r="F6">
        <f>SUM(J6:AH6)</f>
        <v>4048.3703626065771</v>
      </c>
      <c r="J6">
        <f>(J7-J3)^2</f>
        <v>4.730774438004036</v>
      </c>
      <c r="K6">
        <f t="shared" ref="K6:AH6" si="1">(K7-K3)^2</f>
        <v>10.998823648226837</v>
      </c>
      <c r="L6">
        <f t="shared" si="1"/>
        <v>19.446360994608959</v>
      </c>
      <c r="M6">
        <f t="shared" si="1"/>
        <v>29.353014862750442</v>
      </c>
      <c r="N6">
        <f t="shared" si="1"/>
        <v>9.9029146685818183</v>
      </c>
      <c r="O6">
        <f t="shared" si="1"/>
        <v>37.879207051636719</v>
      </c>
      <c r="P6">
        <f t="shared" si="1"/>
        <v>21.959679003036754</v>
      </c>
      <c r="Q6">
        <f t="shared" si="1"/>
        <v>93.649665661740698</v>
      </c>
      <c r="R6">
        <f t="shared" si="1"/>
        <v>46.824912659393007</v>
      </c>
      <c r="S6">
        <f t="shared" si="1"/>
        <v>141.58415168972451</v>
      </c>
      <c r="T6">
        <f t="shared" si="1"/>
        <v>162.80100290133947</v>
      </c>
      <c r="U6">
        <f t="shared" si="1"/>
        <v>127.18564245768827</v>
      </c>
      <c r="V6">
        <f t="shared" si="1"/>
        <v>32.295516937415279</v>
      </c>
      <c r="W6">
        <f t="shared" si="1"/>
        <v>13.620317882498846</v>
      </c>
      <c r="X6">
        <f t="shared" si="1"/>
        <v>11.321545016270246</v>
      </c>
      <c r="Y6">
        <f t="shared" si="1"/>
        <v>481.47551635567942</v>
      </c>
      <c r="Z6">
        <f t="shared" si="1"/>
        <v>584.15094408277389</v>
      </c>
      <c r="AA6">
        <f t="shared" si="1"/>
        <v>793.89446521841057</v>
      </c>
      <c r="AB6">
        <f t="shared" si="1"/>
        <v>239.59563395808473</v>
      </c>
      <c r="AC6">
        <f t="shared" si="1"/>
        <v>256.63659365295939</v>
      </c>
      <c r="AD6">
        <f t="shared" si="1"/>
        <v>425.91460923194899</v>
      </c>
      <c r="AE6">
        <f t="shared" si="1"/>
        <v>197.65087915532737</v>
      </c>
      <c r="AF6">
        <f t="shared" si="1"/>
        <v>30.506217027539645</v>
      </c>
      <c r="AG6">
        <f t="shared" si="1"/>
        <v>105.11890609040429</v>
      </c>
      <c r="AH6">
        <f t="shared" si="1"/>
        <v>169.87306796053281</v>
      </c>
    </row>
    <row r="7" spans="1:64" x14ac:dyDescent="0.25">
      <c r="G7" t="s">
        <v>7</v>
      </c>
      <c r="J7">
        <f>I3+J5</f>
        <v>11.379635013888809</v>
      </c>
      <c r="K7">
        <f>J7+K5</f>
        <v>15.334263913689236</v>
      </c>
      <c r="L7">
        <f t="shared" ref="L7:BL7" si="2">K7+L5</f>
        <v>20.331063097253107</v>
      </c>
      <c r="M7">
        <f t="shared" si="2"/>
        <v>26.634016276623395</v>
      </c>
      <c r="N7">
        <f t="shared" si="2"/>
        <v>34.567324245797884</v>
      </c>
      <c r="O7">
        <f t="shared" si="2"/>
        <v>44.545060549777709</v>
      </c>
      <c r="P7">
        <f t="shared" si="2"/>
        <v>57.016897542584587</v>
      </c>
      <c r="Q7">
        <f t="shared" si="2"/>
        <v>72.588671037227527</v>
      </c>
      <c r="R7">
        <f t="shared" si="2"/>
        <v>91.959065557258754</v>
      </c>
      <c r="S7">
        <f t="shared" si="2"/>
        <v>115.98279364486037</v>
      </c>
      <c r="T7">
        <f t="shared" si="2"/>
        <v>145.61856565692352</v>
      </c>
      <c r="U7">
        <f t="shared" si="2"/>
        <v>181.96028179427549</v>
      </c>
      <c r="V7">
        <f t="shared" si="2"/>
        <v>226.28295962963472</v>
      </c>
      <c r="W7">
        <f t="shared" si="2"/>
        <v>279.71109778361705</v>
      </c>
      <c r="X7">
        <f t="shared" si="2"/>
        <v>343.10027157344922</v>
      </c>
      <c r="Y7">
        <f t="shared" si="2"/>
        <v>418.44254161906269</v>
      </c>
      <c r="Z7">
        <f t="shared" si="2"/>
        <v>506.38520655041202</v>
      </c>
      <c r="AA7">
        <f t="shared" si="2"/>
        <v>607.31591811131602</v>
      </c>
      <c r="AB7">
        <f t="shared" si="2"/>
        <v>721.2847378139096</v>
      </c>
      <c r="AC7">
        <f t="shared" si="2"/>
        <v>847.44956948158426</v>
      </c>
      <c r="AD7">
        <f t="shared" si="2"/>
        <v>982.86509414814191</v>
      </c>
      <c r="AE7">
        <f t="shared" si="2"/>
        <v>1126.2521127053587</v>
      </c>
      <c r="AF7">
        <f t="shared" si="2"/>
        <v>1275.0437790539734</v>
      </c>
      <c r="AG7">
        <f t="shared" si="2"/>
        <v>1428.4227974139428</v>
      </c>
      <c r="AH7">
        <f t="shared" si="2"/>
        <v>1578.1799759393575</v>
      </c>
      <c r="AI7">
        <f t="shared" si="2"/>
        <v>1715.1756866610594</v>
      </c>
      <c r="AJ7">
        <f t="shared" si="2"/>
        <v>1837.4728231745435</v>
      </c>
      <c r="AK7">
        <f t="shared" si="2"/>
        <v>1943.0824167699438</v>
      </c>
      <c r="AL7">
        <f t="shared" si="2"/>
        <v>2031.5748191961757</v>
      </c>
      <c r="AM7">
        <f t="shared" si="2"/>
        <v>2103.7928064996336</v>
      </c>
      <c r="AN7">
        <f t="shared" si="2"/>
        <v>2161.4242009746436</v>
      </c>
      <c r="AO7">
        <f t="shared" si="2"/>
        <v>2206.5736631033751</v>
      </c>
      <c r="AP7">
        <f t="shared" si="2"/>
        <v>2241.422712825929</v>
      </c>
      <c r="AQ7">
        <f t="shared" si="2"/>
        <v>2268.0077813606663</v>
      </c>
      <c r="AR7" s="7">
        <f t="shared" si="2"/>
        <v>2288.1048964717811</v>
      </c>
      <c r="AS7">
        <f t="shared" si="2"/>
        <v>2303.1919088212612</v>
      </c>
      <c r="AT7">
        <f t="shared" si="2"/>
        <v>2314.4581167475608</v>
      </c>
      <c r="AU7">
        <f t="shared" si="2"/>
        <v>2322.8377559019523</v>
      </c>
      <c r="AV7">
        <f t="shared" si="2"/>
        <v>2329.0518950182022</v>
      </c>
      <c r="AW7">
        <f t="shared" si="2"/>
        <v>2333.6499530962765</v>
      </c>
      <c r="AX7">
        <f t="shared" si="2"/>
        <v>2337.0466258223005</v>
      </c>
      <c r="AY7">
        <f t="shared" si="2"/>
        <v>2339.5527586490598</v>
      </c>
      <c r="AZ7">
        <f t="shared" si="2"/>
        <v>2341.4001698313241</v>
      </c>
      <c r="BA7">
        <f t="shared" si="2"/>
        <v>2342.761095868183</v>
      </c>
      <c r="BB7" s="7">
        <f t="shared" si="2"/>
        <v>2343.7631535573464</v>
      </c>
      <c r="BC7">
        <f t="shared" si="2"/>
        <v>2344.5007081382046</v>
      </c>
      <c r="BD7">
        <f t="shared" si="2"/>
        <v>2345.0434335553991</v>
      </c>
      <c r="BE7">
        <f t="shared" si="2"/>
        <v>2345.442716883359</v>
      </c>
      <c r="BF7">
        <f t="shared" si="2"/>
        <v>2345.7364275059872</v>
      </c>
      <c r="BG7">
        <f t="shared" si="2"/>
        <v>2345.9524565376214</v>
      </c>
      <c r="BH7">
        <f t="shared" si="2"/>
        <v>2346.1113370880903</v>
      </c>
      <c r="BI7">
        <f t="shared" si="2"/>
        <v>2346.2281805607959</v>
      </c>
      <c r="BJ7">
        <f t="shared" si="2"/>
        <v>2346.3141056250479</v>
      </c>
      <c r="BK7">
        <f t="shared" si="2"/>
        <v>2346.3772917625938</v>
      </c>
      <c r="BL7" s="7">
        <f t="shared" si="2"/>
        <v>2346.4237554687734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"/>
  <sheetViews>
    <sheetView workbookViewId="0">
      <selection activeCell="M6" sqref="M6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9" customWidth="1"/>
    <col min="10" max="10" width="12" bestFit="1" customWidth="1"/>
    <col min="14" max="14" width="12" bestFit="1" customWidth="1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4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4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4">
        <v>2050</v>
      </c>
    </row>
    <row r="2" spans="1:64" x14ac:dyDescent="0.25">
      <c r="A2" s="1" t="s">
        <v>10</v>
      </c>
      <c r="B2" t="s">
        <v>11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 s="9">
        <v>26823.248350022292</v>
      </c>
      <c r="AJ2" s="9">
        <v>26823.248350022292</v>
      </c>
      <c r="AK2" s="9">
        <v>26823.248350022292</v>
      </c>
      <c r="AL2" s="9">
        <v>26823.248350022292</v>
      </c>
      <c r="AM2" s="9">
        <v>26823.248350022292</v>
      </c>
      <c r="AN2" s="9">
        <v>26823.248350022292</v>
      </c>
      <c r="AO2" s="9">
        <v>26823.248350022292</v>
      </c>
      <c r="AP2" s="9">
        <v>26823.248350022292</v>
      </c>
      <c r="AQ2" s="9">
        <v>26823.248350022292</v>
      </c>
      <c r="AR2" s="9">
        <v>26823.248350022292</v>
      </c>
      <c r="AS2" s="9">
        <v>26823.248350022292</v>
      </c>
      <c r="AT2" s="9">
        <v>26823.248350022292</v>
      </c>
      <c r="AU2" s="9">
        <v>26823.248350022292</v>
      </c>
      <c r="AV2" s="9">
        <v>26823.248350022292</v>
      </c>
      <c r="AW2" s="9">
        <v>26823.248350022292</v>
      </c>
      <c r="AX2" s="9">
        <v>26823.248350022292</v>
      </c>
      <c r="AY2" s="9">
        <v>26823.248350022292</v>
      </c>
      <c r="AZ2" s="9">
        <v>26823.248350022292</v>
      </c>
      <c r="BA2" s="9">
        <v>26823.248350022292</v>
      </c>
      <c r="BB2" s="9">
        <v>26823.248350022292</v>
      </c>
      <c r="BC2" s="9">
        <v>26823.248350022292</v>
      </c>
      <c r="BD2" s="9">
        <v>26823.248350022292</v>
      </c>
      <c r="BE2" s="9">
        <v>26823.248350022292</v>
      </c>
      <c r="BF2" s="9">
        <v>26823.248350022292</v>
      </c>
      <c r="BG2" s="9">
        <v>26823.248350022292</v>
      </c>
      <c r="BH2" s="9">
        <v>26823.248350022292</v>
      </c>
      <c r="BI2" s="9">
        <v>26823.248350022292</v>
      </c>
      <c r="BJ2" s="9">
        <v>26823.248350022292</v>
      </c>
      <c r="BK2" s="9">
        <v>26823.248350022292</v>
      </c>
      <c r="BL2" s="9">
        <v>26823.248350022292</v>
      </c>
    </row>
    <row r="3" spans="1:64" x14ac:dyDescent="0.25">
      <c r="A3" t="s">
        <v>8</v>
      </c>
      <c r="B3" t="s">
        <v>9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G4" t="s">
        <v>13</v>
      </c>
      <c r="I4">
        <v>0.19600000000000001</v>
      </c>
      <c r="J4">
        <v>0.17799999999999999</v>
      </c>
      <c r="K4">
        <v>0.157</v>
      </c>
      <c r="L4">
        <v>0.13900000000000001</v>
      </c>
      <c r="M4">
        <v>0.13400000000000001</v>
      </c>
      <c r="N4">
        <v>0.14199999999999999</v>
      </c>
      <c r="O4">
        <v>0.126</v>
      </c>
      <c r="P4">
        <v>0.11899999999999999</v>
      </c>
      <c r="Q4">
        <v>0.106</v>
      </c>
      <c r="R4">
        <v>0.111</v>
      </c>
      <c r="S4">
        <v>0.104</v>
      </c>
      <c r="T4">
        <v>0.105</v>
      </c>
      <c r="U4">
        <v>9.8000000000000004E-2</v>
      </c>
      <c r="V4">
        <v>8.7999999999999995E-2</v>
      </c>
      <c r="W4">
        <v>8.6999999999999994E-2</v>
      </c>
      <c r="X4">
        <v>8.5999999999999993E-2</v>
      </c>
      <c r="Y4">
        <v>8.3000000000000004E-2</v>
      </c>
      <c r="Z4">
        <v>8.3000000000000004E-2</v>
      </c>
      <c r="AA4">
        <v>8.2000000000000003E-2</v>
      </c>
      <c r="AB4">
        <v>7.5999999999999998E-2</v>
      </c>
      <c r="AC4">
        <v>6.9000000000000006E-2</v>
      </c>
      <c r="AD4">
        <v>6.6000000000000003E-2</v>
      </c>
      <c r="AE4">
        <v>6.4000000000000001E-2</v>
      </c>
      <c r="AF4">
        <v>5.8000000000000003E-2</v>
      </c>
      <c r="AG4">
        <v>5.2999999999999999E-2</v>
      </c>
      <c r="AH4" s="11">
        <v>0.05</v>
      </c>
      <c r="AI4" s="11">
        <v>0.05</v>
      </c>
      <c r="AJ4" s="11">
        <v>0.05</v>
      </c>
      <c r="AK4" s="11">
        <v>0.05</v>
      </c>
      <c r="AL4" s="11">
        <v>0.05</v>
      </c>
      <c r="AM4" s="11">
        <v>0.05</v>
      </c>
      <c r="AN4" s="11">
        <v>0.05</v>
      </c>
      <c r="AO4" s="11">
        <v>0.05</v>
      </c>
      <c r="AP4" s="11">
        <v>0.05</v>
      </c>
      <c r="AQ4" s="11">
        <v>0.05</v>
      </c>
      <c r="AR4" s="11">
        <v>0.05</v>
      </c>
      <c r="AS4" s="11">
        <v>0.05</v>
      </c>
      <c r="AT4" s="11">
        <v>0.05</v>
      </c>
      <c r="AU4" s="11">
        <v>0.05</v>
      </c>
      <c r="AV4" s="11">
        <v>0.05</v>
      </c>
      <c r="AW4" s="11">
        <v>0.05</v>
      </c>
      <c r="AX4" s="11">
        <v>0.05</v>
      </c>
      <c r="AY4" s="11">
        <v>0.05</v>
      </c>
      <c r="AZ4" s="11">
        <v>0.05</v>
      </c>
      <c r="BA4" s="11">
        <v>0.05</v>
      </c>
      <c r="BB4" s="11">
        <v>0.05</v>
      </c>
      <c r="BC4" s="11">
        <v>0.05</v>
      </c>
      <c r="BD4" s="11">
        <v>0.05</v>
      </c>
      <c r="BE4" s="11">
        <v>0.05</v>
      </c>
      <c r="BF4" s="11">
        <v>0.05</v>
      </c>
      <c r="BG4" s="11">
        <v>0.05</v>
      </c>
      <c r="BH4" s="11">
        <v>0.05</v>
      </c>
      <c r="BI4" s="11">
        <v>0.05</v>
      </c>
      <c r="BJ4" s="11">
        <v>0.05</v>
      </c>
      <c r="BK4" s="11">
        <v>0.05</v>
      </c>
      <c r="BL4" s="11">
        <v>0.05</v>
      </c>
    </row>
    <row r="5" spans="1:64" x14ac:dyDescent="0.25">
      <c r="A5" s="2" t="s">
        <v>0</v>
      </c>
      <c r="B5" s="2" t="s">
        <v>1</v>
      </c>
      <c r="C5" s="2" t="s">
        <v>12</v>
      </c>
      <c r="G5" t="s">
        <v>4</v>
      </c>
      <c r="J5">
        <f>J3-I3</f>
        <v>0.94267721695959672</v>
      </c>
      <c r="K5">
        <f t="shared" ref="K5:AH5" si="0">K3-J3</f>
        <v>2.813215809181818</v>
      </c>
      <c r="L5">
        <f t="shared" si="0"/>
        <v>3.9034437980271726</v>
      </c>
      <c r="M5">
        <f t="shared" si="0"/>
        <v>5.2949137388044445</v>
      </c>
      <c r="N5">
        <f t="shared" si="0"/>
        <v>10.204260557521554</v>
      </c>
      <c r="O5">
        <f t="shared" si="0"/>
        <v>6.9700173830111112</v>
      </c>
      <c r="P5">
        <f t="shared" si="0"/>
        <v>13.940330039565062</v>
      </c>
      <c r="Q5">
        <f t="shared" si="0"/>
        <v>10.580613314976816</v>
      </c>
      <c r="R5">
        <f t="shared" si="0"/>
        <v>22.204797126589227</v>
      </c>
      <c r="S5">
        <f t="shared" si="0"/>
        <v>18.967687329608921</v>
      </c>
      <c r="T5">
        <f t="shared" si="0"/>
        <v>28.775336272146674</v>
      </c>
      <c r="U5">
        <f t="shared" si="0"/>
        <v>37.823404550249904</v>
      </c>
      <c r="V5">
        <f t="shared" si="0"/>
        <v>49.917424573718108</v>
      </c>
      <c r="W5">
        <f t="shared" si="0"/>
        <v>55.420481145080402</v>
      </c>
      <c r="X5">
        <f t="shared" si="0"/>
        <v>70.444495639000934</v>
      </c>
      <c r="Y5">
        <f t="shared" si="0"/>
        <v>93.920070042227451</v>
      </c>
      <c r="Z5">
        <f t="shared" si="0"/>
        <v>90.169329370814694</v>
      </c>
      <c r="AA5">
        <f t="shared" si="0"/>
        <v>104.93762966054976</v>
      </c>
      <c r="AB5">
        <f t="shared" si="0"/>
        <v>70.313809777142296</v>
      </c>
      <c r="AC5">
        <f t="shared" si="0"/>
        <v>125.62382749305766</v>
      </c>
      <c r="AD5">
        <f t="shared" si="0"/>
        <v>130.79770712750872</v>
      </c>
      <c r="AE5">
        <f t="shared" si="0"/>
        <v>178.0835536331499</v>
      </c>
      <c r="AF5">
        <f t="shared" si="0"/>
        <v>129.20958666830484</v>
      </c>
      <c r="AG5">
        <f t="shared" si="0"/>
        <v>148.64951055571464</v>
      </c>
      <c r="AH5">
        <f t="shared" si="0"/>
        <v>173.04346595275024</v>
      </c>
    </row>
    <row r="6" spans="1:64" x14ac:dyDescent="0.25">
      <c r="A6" s="3">
        <v>0</v>
      </c>
      <c r="B6" s="3">
        <v>0.31555008961839531</v>
      </c>
      <c r="C6" s="3">
        <v>5.0802797431190646E-3</v>
      </c>
      <c r="G6" t="s">
        <v>6</v>
      </c>
      <c r="J6">
        <f>$A6*($C6/($C6+I4))*I2+($B6-$A6)*($I3+SUM($I6:I6))-($B6/(($C6/($C6+I4))*I2))*(($I3+SUM($I6:I6))^2)</f>
        <v>2.5433108704993757</v>
      </c>
      <c r="K6">
        <f>$A6*($C6/($C6+J4))*J2+($B6-$A6)*($I3+SUM($I6:J6))-($B6/(($C6/($C6+J4))*J2))*(($I3+SUM($I6:J6))^2)</f>
        <v>3.3133095714738006</v>
      </c>
      <c r="L6">
        <f>$A6*($C6/($C6+K4))*K2+($B6-$A6)*($I3+SUM($I6:K6))-($B6/(($C6/($C6+K4))*K2))*(($I3+SUM($I6:K6))^2)</f>
        <v>4.3129927383263844</v>
      </c>
      <c r="M6" s="7">
        <f>$A6*($C6/($C6+L4))*L2+($B6-$A6)*($I3+SUM($I6:L6))-($B6/(($C6/($C6+L4))*L2))*(($I3+SUM($I6:L6))^2)</f>
        <v>5.6064433000347789</v>
      </c>
      <c r="N6">
        <f>$A6*($C6/($C6+M4))*M2+($B6-$A6)*($I3+SUM($I6:M6))-($B6/(($C6/($C6+M4))*M2))*(($I3+SUM($I6:M6))^2)</f>
        <v>7.250577080322449</v>
      </c>
      <c r="O6">
        <f>$A6*($C6/($C6+N4))*N2+($B6-$A6)*($I3+SUM($I6:N6))-($B6/(($C6/($C6+N4))*N2))*(($I3+SUM($I6:N6))^2)</f>
        <v>9.2981691528550385</v>
      </c>
      <c r="P6">
        <f>$A6*($C6/($C6+O4))*O2+($B6-$A6)*($I3+SUM($I6:O6))-($B6/(($C6/($C6+O4))*O2))*(($I3+SUM($I6:O6))^2)</f>
        <v>11.957700021819003</v>
      </c>
      <c r="Q6">
        <f>$A6*($C6/($C6+P4))*P2+($B6-$A6)*($I3+SUM($I6:P6))-($B6/(($C6/($C6+P4))*P2))*(($I3+SUM($I6:P6))^2)</f>
        <v>15.278614302436113</v>
      </c>
      <c r="R6">
        <f>$A6*($C6/($C6+Q4))*Q2+($B6-$A6)*($I3+SUM($I6:Q6))-($B6/(($C6/($C6+Q4))*Q2))*(($I3+SUM($I6:Q6))^2)</f>
        <v>19.526275513104007</v>
      </c>
      <c r="S6">
        <f>$A6*($C6/($C6+R4))*R2+($B6-$A6)*($I3+SUM($I6:R6))-($B6/(($C6/($C6+R4))*R2))*(($I3+SUM($I6:R6))^2)</f>
        <v>24.459746451083486</v>
      </c>
      <c r="T6">
        <f>$A6*($C6/($C6+S4))*S2+($B6-$A6)*($I3+SUM($I6:S6))-($B6/(($C6/($C6+S4))*S2))*(($I3+SUM($I6:S6))^2)</f>
        <v>30.691624549914689</v>
      </c>
      <c r="U6">
        <f>$A6*($C6/($C6+T4))*T2+($B6-$A6)*($I3+SUM($I6:T6))-($B6/(($C6/($C6+T4))*T2))*(($I3+SUM($I6:T6))^2)</f>
        <v>37.717817825934539</v>
      </c>
      <c r="V6">
        <f>$A6*($C6/($C6+U4))*U2+($B6-$A6)*($I3+SUM($I6:U6))-($B6/(($C6/($C6+U4))*U2))*(($I3+SUM($I6:U6))^2)</f>
        <v>46.494408862181018</v>
      </c>
      <c r="W6">
        <f>$A6*($C6/($C6+V4))*V2+($B6-$A6)*($I3+SUM($I6:V6))-($B6/(($C6/($C6+V4))*V2))*(($I3+SUM($I6:V6))^2)</f>
        <v>56.988029711692562</v>
      </c>
      <c r="X6">
        <f>$A6*($C6/($C6+W4))*W2+($B6-$A6)*($I3+SUM($I6:W6))-($B6/(($C6/($C6+W4))*W2))*(($I3+SUM($I6:W6))^2)</f>
        <v>66.806237992225675</v>
      </c>
      <c r="Y6">
        <f>$A6*($C6/($C6+X4))*X2+($B6-$A6)*($I3+SUM($I6:X6))-($B6/(($C6/($C6+X4))*X2))*(($I3+SUM($I6:X6))^2)</f>
        <v>78.381880541600935</v>
      </c>
      <c r="Z6">
        <f>$A6*($C6/($C6+Y4))*Y2+($B6-$A6)*($I3+SUM($I6:Y6))-($B6/(($C6/($C6+Y4))*Y2))*(($I3+SUM($I6:Y6))^2)</f>
        <v>90.120957075810153</v>
      </c>
      <c r="AA6">
        <f>$A6*($C6/($C6+Z4))*Z2+($B6-$A6)*($I3+SUM($I6:Z6))-($B6/(($C6/($C6+Z4))*Z2))*(($I3+SUM($I6:Z6))^2)</f>
        <v>99.155218755464645</v>
      </c>
      <c r="AB6">
        <f>$A6*($C6/($C6+AA4))*AA2+($B6-$A6)*($I3+SUM($I6:AA6))-($B6/(($C6/($C6+AA4))*AA2))*(($I3+SUM($I6:AA6))^2)</f>
        <v>106.86784401405006</v>
      </c>
      <c r="AC6">
        <f>$A6*($C6/($C6+AB4))*AB2+($B6-$A6)*($I3+SUM($I6:AB6))-($B6/(($C6/($C6+AB4))*AB2))*(($I3+SUM($I6:AB6))^2)</f>
        <v>118.62348875355902</v>
      </c>
      <c r="AD6">
        <f>$A6*($C6/($C6+AC4))*AC2+($B6-$A6)*($I3+SUM($I6:AC6))-($B6/(($C6/($C6+AC4))*AC2))*(($I3+SUM($I6:AC6))^2)</f>
        <v>131.27738704279523</v>
      </c>
      <c r="AE6">
        <f>$A6*($C6/($C6+AD4))*AD2+($B6-$A6)*($I3+SUM($I6:AD6))-($B6/(($C6/($C6+AD4))*AD2))*(($I3+SUM($I6:AD6))^2)</f>
        <v>139.21181541993556</v>
      </c>
      <c r="AF6">
        <f>$A6*($C6/($C6+AE4))*AE2+($B6-$A6)*($I3+SUM($I6:AE6))-($B6/(($C6/($C6+AE4))*AE2))*(($I3+SUM($I6:AE6))^2)</f>
        <v>143.7074680781015</v>
      </c>
      <c r="AG6">
        <f>$A6*($C6/($C6+AF4))*AF2+($B6-$A6)*($I3+SUM($I6:AF6))-($B6/(($C6/($C6+AF4))*AF2))*(($I3+SUM($I6:AF6))^2)</f>
        <v>164.38079206174083</v>
      </c>
      <c r="AH6">
        <f>$A6*($C6/($C6+AG4))*AG2+($B6-$A6)*($I3+SUM($I6:AG6))-($B6/(($C6/($C6+AG4))*AG2))*(($I3+SUM($I6:AG6))^2)</f>
        <v>178.53187445368866</v>
      </c>
      <c r="AI6">
        <f>$A6*($C6/($C6+AH4))*AH2+($B6-$A6)*($I3+SUM($I6:AH6))-($B6/(($C6/($C6+AH4))*AH2))*(($I3+SUM($I6:AH6))^2)</f>
        <v>178.29243815530793</v>
      </c>
      <c r="AJ6">
        <f>$A6*($C6/($C6+AI4))*AI2+($B6-$A6)*($I3+SUM($I6:AI6))-($B6/(($C6/($C6+AI4))*AI2))*(($I3+SUM($I6:AI6))^2)</f>
        <v>157.69402944742501</v>
      </c>
      <c r="AK6">
        <f>$A6*($C6/($C6+AJ4))*AJ2+($B6-$A6)*($I3+SUM($I6:AJ6))-($B6/(($C6/($C6+AJ4))*AJ2))*(($I3+SUM($I6:AJ6))^2)</f>
        <v>132.71763198994853</v>
      </c>
      <c r="AL6">
        <f>$A6*($C6/($C6+AK4))*AK2+($B6-$A6)*($I3+SUM($I6:AK6))-($B6/(($C6/($C6+AK4))*AK2))*(($I3+SUM($I6:AK6))^2)</f>
        <v>106.78116823635014</v>
      </c>
      <c r="AM6">
        <f>$A6*($C6/($C6+AL4))*AL2+($B6-$A6)*($I3+SUM($I6:AL6))-($B6/(($C6/($C6+AL4))*AL2))*(($I3+SUM($I6:AL6))^2)</f>
        <v>82.651515431986127</v>
      </c>
      <c r="AN6">
        <f>$A6*($C6/($C6+AM4))*AM2+($B6-$A6)*($I3+SUM($I6:AM6))-($B6/(($C6/($C6+AM4))*AM2))*(($I3+SUM($I6:AM6))^2)</f>
        <v>61.97754248234537</v>
      </c>
      <c r="AO6">
        <f>$A6*($C6/($C6+AN4))*AN2+($B6-$A6)*($I3+SUM($I6:AN6))-($B6/(($C6/($C6+AN4))*AN2))*(($I3+SUM($I6:AN6))^2)</f>
        <v>45.331550542380228</v>
      </c>
      <c r="AP6">
        <f>$A6*($C6/($C6+AO4))*AO2+($B6-$A6)*($I3+SUM($I6:AO6))-($B6/(($C6/($C6+AO4))*AO2))*(($I3+SUM($I6:AO6))^2)</f>
        <v>32.535912256000302</v>
      </c>
      <c r="AQ6">
        <f>$A6*($C6/($C6+AP4))*AP2+($B6-$A6)*($I3+SUM($I6:AP6))-($B6/(($C6/($C6+AP4))*AP2))*(($I3+SUM($I6:AP6))^2)</f>
        <v>23.028935648066408</v>
      </c>
      <c r="AR6">
        <f>$A6*($C6/($C6+AQ4))*AQ2+($B6-$A6)*($I3+SUM($I6:AQ6))-($B6/(($C6/($C6+AQ4))*AQ2))*(($I3+SUM($I6:AQ6))^2)</f>
        <v>16.136685402605735</v>
      </c>
      <c r="AS6">
        <f>$A6*($C6/($C6+AR4))*AR2+($B6-$A6)*($I3+SUM($I6:AR6))-($B6/(($C6/($C6+AR4))*AR2))*(($I3+SUM($I6:AR6))^2)</f>
        <v>11.226583584196192</v>
      </c>
      <c r="AT6">
        <f>$A6*($C6/($C6+AS4))*AS2+($B6-$A6)*($I3+SUM($I6:AS6))-($B6/(($C6/($C6+AS4))*AS2))*(($I3+SUM($I6:AS6))^2)</f>
        <v>7.7713555373939016</v>
      </c>
      <c r="AU6">
        <f>$A6*($C6/($C6+AT4))*AT2+($B6-$A6)*($I3+SUM($I6:AT6))-($B6/(($C6/($C6+AT4))*AT2))*(($I3+SUM($I6:AT6))^2)</f>
        <v>5.3607191282308122</v>
      </c>
      <c r="AV6">
        <f>$A6*($C6/($C6+AU4))*AU2+($B6-$A6)*($I3+SUM($I6:AU6))-($B6/(($C6/($C6+AU4))*AU2))*(($I3+SUM($I6:AU6))^2)</f>
        <v>3.6888714481025318</v>
      </c>
      <c r="AW6">
        <f>$A6*($C6/($C6+AV4))*AV2+($B6-$A6)*($I3+SUM($I6:AV6))-($B6/(($C6/($C6+AV4))*AV2))*(($I3+SUM($I6:AV6))^2)</f>
        <v>2.5341651421975939</v>
      </c>
      <c r="AX6">
        <f>$A6*($C6/($C6+AW4))*AW2+($B6-$A6)*($I3+SUM($I6:AW6))-($B6/(($C6/($C6+AW4))*AW2))*(($I3+SUM($I6:AW6))^2)</f>
        <v>1.738898519291979</v>
      </c>
      <c r="AY6">
        <f>$A6*($C6/($C6+AX4))*AX2+($B6-$A6)*($I3+SUM($I6:AX6))-($B6/(($C6/($C6+AX4))*AX2))*(($I3+SUM($I6:AX6))^2)</f>
        <v>1.1922531553348108</v>
      </c>
      <c r="AZ6">
        <f>$A6*($C6/($C6+AY4))*AY2+($B6-$A6)*($I3+SUM($I6:AY6))-($B6/(($C6/($C6+AY4))*AY2))*(($I3+SUM($I6:AY6))^2)</f>
        <v>0.81700714031012467</v>
      </c>
      <c r="BA6">
        <f>$A6*($C6/($C6+AZ4))*AZ2+($B6-$A6)*($I3+SUM($I6:AZ6))-($B6/(($C6/($C6+AZ4))*AZ2))*(($I3+SUM($I6:AZ6))^2)</f>
        <v>0.55965550167661604</v>
      </c>
      <c r="BB6">
        <f>$A6*($C6/($C6+BA4))*BA2+($B6-$A6)*($I3+SUM($I6:BA6))-($B6/(($C6/($C6+BA4))*BA2))*(($I3+SUM($I6:BA6))^2)</f>
        <v>0.38326959355356394</v>
      </c>
      <c r="BC6">
        <f>$A6*($C6/($C6+BB4))*BB2+($B6-$A6)*($I3+SUM($I6:BB6))-($B6/(($C6/($C6+BB4))*BB2))*(($I3+SUM($I6:BB6))^2)</f>
        <v>0.26242891204856278</v>
      </c>
      <c r="BD6">
        <f>$A6*($C6/($C6+BC4))*BC2+($B6-$A6)*($I3+SUM($I6:BC6))-($B6/(($C6/($C6+BC4))*BC2))*(($I3+SUM($I6:BC6))^2)</f>
        <v>0.17966635388461327</v>
      </c>
      <c r="BE6">
        <f>$A6*($C6/($C6+BD4))*BD2+($B6-$A6)*($I3+SUM($I6:BD6))-($B6/(($C6/($C6+BD4))*BD2))*(($I3+SUM($I6:BD6))^2)</f>
        <v>0.12299460385258953</v>
      </c>
      <c r="BF6">
        <f>$A6*($C6/($C6+BE4))*BE2+($B6-$A6)*($I3+SUM($I6:BE6))-($B6/(($C6/($C6+BE4))*BE2))*(($I3+SUM($I6:BE6))^2)</f>
        <v>8.4193947277753978E-2</v>
      </c>
      <c r="BG6">
        <f>$A6*($C6/($C6+BF4))*BF2+($B6-$A6)*($I3+SUM($I6:BF6))-($B6/(($C6/($C6+BF4))*BF2))*(($I3+SUM($I6:BF6))^2)</f>
        <v>5.7631366616647028E-2</v>
      </c>
      <c r="BH6">
        <f>$A6*($C6/($C6+BG4))*BG2+($B6-$A6)*($I3+SUM($I6:BG6))-($B6/(($C6/($C6+BG4))*BG2))*(($I3+SUM($I6:BG6))^2)</f>
        <v>3.9448045291806011E-2</v>
      </c>
      <c r="BI6">
        <f>$A6*($C6/($C6+BH4))*BH2+($B6-$A6)*($I3+SUM($I6:BH6))-($B6/(($C6/($C6+BH4))*BH2))*(($I3+SUM($I6:BH6))^2)</f>
        <v>2.7001270641108022E-2</v>
      </c>
      <c r="BJ6">
        <f>$A6*($C6/($C6+BI4))*BI2+($B6-$A6)*($I3+SUM($I6:BI6))-($B6/(($C6/($C6+BI4))*BI2))*(($I3+SUM($I6:BI6))^2)</f>
        <v>1.8481513681535944E-2</v>
      </c>
      <c r="BK6">
        <f>$A6*($C6/($C6+BJ4))*BJ2+($B6-$A6)*($I3+SUM($I6:BJ6))-($B6/(($C6/($C6+BJ4))*BJ2))*(($I3+SUM($I6:BJ6))^2)</f>
        <v>1.2649902947146074E-2</v>
      </c>
      <c r="BL6">
        <f>$A6*($C6/($C6+BK4))*BK2+($B6-$A6)*($I3+SUM($I6:BK6))-($B6/(($C6/($C6+BK4))*BK2))*(($I3+SUM($I6:BK6))^2)</f>
        <v>8.6583338912760155E-3</v>
      </c>
    </row>
    <row r="7" spans="1:64" x14ac:dyDescent="0.25">
      <c r="E7" t="s">
        <v>5</v>
      </c>
      <c r="F7">
        <f>SUM(J7:AH7)</f>
        <v>2586.2976712931872</v>
      </c>
      <c r="J7">
        <f>(J8-J3)^2</f>
        <v>2.562028092844101</v>
      </c>
      <c r="K7">
        <f t="shared" ref="K7:AH7" si="1">(K8-K3)^2</f>
        <v>4.4130556756271888</v>
      </c>
      <c r="L7">
        <f t="shared" si="1"/>
        <v>6.3014873841502039</v>
      </c>
      <c r="M7">
        <f t="shared" si="1"/>
        <v>7.9625886352553037</v>
      </c>
      <c r="N7">
        <f t="shared" si="1"/>
        <v>1.7391690788771678E-2</v>
      </c>
      <c r="O7">
        <f t="shared" si="1"/>
        <v>4.8236204055380529</v>
      </c>
      <c r="P7">
        <f t="shared" si="1"/>
        <v>4.5643840886457579E-2</v>
      </c>
      <c r="Q7">
        <f t="shared" si="1"/>
        <v>24.124258371460542</v>
      </c>
      <c r="R7">
        <f t="shared" si="1"/>
        <v>4.9868408620703528</v>
      </c>
      <c r="S7">
        <f t="shared" si="1"/>
        <v>59.678447558474581</v>
      </c>
      <c r="T7">
        <f t="shared" si="1"/>
        <v>92.957962378131015</v>
      </c>
      <c r="U7">
        <f t="shared" si="1"/>
        <v>90.933088260829749</v>
      </c>
      <c r="V7">
        <f t="shared" si="1"/>
        <v>37.367161660470899</v>
      </c>
      <c r="W7">
        <f t="shared" si="1"/>
        <v>58.988806772161198</v>
      </c>
      <c r="X7">
        <f t="shared" si="1"/>
        <v>16.339053014868202</v>
      </c>
      <c r="Y7">
        <f t="shared" si="1"/>
        <v>132.15870693729676</v>
      </c>
      <c r="Z7">
        <f t="shared" si="1"/>
        <v>133.27322553025382</v>
      </c>
      <c r="AA7">
        <f t="shared" si="1"/>
        <v>300.21845744386894</v>
      </c>
      <c r="AB7">
        <f t="shared" si="1"/>
        <v>369.68602683112385</v>
      </c>
      <c r="AC7">
        <f t="shared" si="1"/>
        <v>149.49664946131844</v>
      </c>
      <c r="AD7">
        <f t="shared" si="1"/>
        <v>161.45672196255441</v>
      </c>
      <c r="AE7">
        <f t="shared" si="1"/>
        <v>684.61643782030887</v>
      </c>
      <c r="AF7">
        <f t="shared" si="1"/>
        <v>136.12576426270343</v>
      </c>
      <c r="AG7">
        <f t="shared" si="1"/>
        <v>16.515989231164323</v>
      </c>
      <c r="AH7">
        <f t="shared" si="1"/>
        <v>91.248257209037732</v>
      </c>
    </row>
    <row r="8" spans="1:64" x14ac:dyDescent="0.25">
      <c r="G8" t="s">
        <v>7</v>
      </c>
      <c r="J8">
        <f>I3+J6</f>
        <v>10.80523431413574</v>
      </c>
      <c r="K8">
        <f>J8+K6</f>
        <v>14.11854388560954</v>
      </c>
      <c r="L8">
        <f t="shared" ref="L8:BL8" si="2">K8+L6</f>
        <v>18.431536623935926</v>
      </c>
      <c r="M8">
        <f t="shared" si="2"/>
        <v>24.037979923970706</v>
      </c>
      <c r="N8">
        <f t="shared" si="2"/>
        <v>31.288557004293153</v>
      </c>
      <c r="O8">
        <f t="shared" si="2"/>
        <v>40.586726157148192</v>
      </c>
      <c r="P8">
        <f t="shared" si="2"/>
        <v>52.544426178967193</v>
      </c>
      <c r="Q8">
        <f t="shared" si="2"/>
        <v>67.823040481403311</v>
      </c>
      <c r="R8">
        <f t="shared" si="2"/>
        <v>87.349315994507322</v>
      </c>
      <c r="S8">
        <f t="shared" si="2"/>
        <v>111.80906244559081</v>
      </c>
      <c r="T8">
        <f t="shared" si="2"/>
        <v>142.5006869955055</v>
      </c>
      <c r="U8">
        <f t="shared" si="2"/>
        <v>180.21850482144004</v>
      </c>
      <c r="V8">
        <f t="shared" si="2"/>
        <v>226.71291368362105</v>
      </c>
      <c r="W8">
        <f t="shared" si="2"/>
        <v>283.70094339531363</v>
      </c>
      <c r="X8">
        <f t="shared" si="2"/>
        <v>350.50718138753928</v>
      </c>
      <c r="Y8">
        <f t="shared" si="2"/>
        <v>428.88906192914021</v>
      </c>
      <c r="Z8">
        <f t="shared" si="2"/>
        <v>519.01001900495032</v>
      </c>
      <c r="AA8">
        <f t="shared" si="2"/>
        <v>618.16523776041493</v>
      </c>
      <c r="AB8">
        <f t="shared" si="2"/>
        <v>725.03308177446502</v>
      </c>
      <c r="AC8">
        <f t="shared" si="2"/>
        <v>843.65657052802408</v>
      </c>
      <c r="AD8">
        <f t="shared" si="2"/>
        <v>974.9339575708193</v>
      </c>
      <c r="AE8">
        <f t="shared" si="2"/>
        <v>1114.1457729907549</v>
      </c>
      <c r="AF8">
        <f t="shared" si="2"/>
        <v>1257.8532410688565</v>
      </c>
      <c r="AG8">
        <f t="shared" si="2"/>
        <v>1422.2340331305973</v>
      </c>
      <c r="AH8">
        <f t="shared" si="2"/>
        <v>1600.765907584286</v>
      </c>
      <c r="AI8">
        <f t="shared" si="2"/>
        <v>1779.058345739594</v>
      </c>
      <c r="AJ8">
        <f t="shared" si="2"/>
        <v>1936.752375187019</v>
      </c>
      <c r="AK8">
        <f t="shared" si="2"/>
        <v>2069.4700071769676</v>
      </c>
      <c r="AL8">
        <f t="shared" si="2"/>
        <v>2176.2511754133175</v>
      </c>
      <c r="AM8">
        <f t="shared" si="2"/>
        <v>2258.9026908453034</v>
      </c>
      <c r="AN8">
        <f t="shared" si="2"/>
        <v>2320.880233327649</v>
      </c>
      <c r="AO8">
        <f t="shared" si="2"/>
        <v>2366.2117838700292</v>
      </c>
      <c r="AP8">
        <f t="shared" si="2"/>
        <v>2398.7476961260295</v>
      </c>
      <c r="AQ8">
        <f t="shared" si="2"/>
        <v>2421.7766317740961</v>
      </c>
      <c r="AR8">
        <f t="shared" si="2"/>
        <v>2437.9133171767016</v>
      </c>
      <c r="AS8">
        <f t="shared" si="2"/>
        <v>2449.1399007608979</v>
      </c>
      <c r="AT8">
        <f t="shared" si="2"/>
        <v>2456.9112562982918</v>
      </c>
      <c r="AU8">
        <f t="shared" si="2"/>
        <v>2462.2719754265227</v>
      </c>
      <c r="AV8">
        <f t="shared" si="2"/>
        <v>2465.9608468746251</v>
      </c>
      <c r="AW8">
        <f t="shared" si="2"/>
        <v>2468.4950120168228</v>
      </c>
      <c r="AX8">
        <f t="shared" si="2"/>
        <v>2470.2339105361148</v>
      </c>
      <c r="AY8">
        <f t="shared" si="2"/>
        <v>2471.4261636914498</v>
      </c>
      <c r="AZ8">
        <f t="shared" si="2"/>
        <v>2472.2431708317599</v>
      </c>
      <c r="BA8">
        <f t="shared" si="2"/>
        <v>2472.8028263334363</v>
      </c>
      <c r="BB8">
        <f t="shared" si="2"/>
        <v>2473.1860959269898</v>
      </c>
      <c r="BC8">
        <f t="shared" si="2"/>
        <v>2473.4485248390383</v>
      </c>
      <c r="BD8">
        <f t="shared" si="2"/>
        <v>2473.6281911929227</v>
      </c>
      <c r="BE8">
        <f t="shared" si="2"/>
        <v>2473.7511857967752</v>
      </c>
      <c r="BF8">
        <f t="shared" si="2"/>
        <v>2473.8353797440532</v>
      </c>
      <c r="BG8">
        <f t="shared" si="2"/>
        <v>2473.8930111106697</v>
      </c>
      <c r="BH8">
        <f t="shared" si="2"/>
        <v>2473.9324591559616</v>
      </c>
      <c r="BI8">
        <f t="shared" si="2"/>
        <v>2473.9594604266026</v>
      </c>
      <c r="BJ8">
        <f t="shared" si="2"/>
        <v>2473.9779419402839</v>
      </c>
      <c r="BK8">
        <f t="shared" si="2"/>
        <v>2473.990591843231</v>
      </c>
      <c r="BL8">
        <f t="shared" si="2"/>
        <v>2473.9992501771221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9"/>
  <sheetViews>
    <sheetView workbookViewId="0">
      <selection activeCell="M12" sqref="M12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.28515625" customWidth="1"/>
    <col min="10" max="10" width="12" bestFit="1" customWidth="1"/>
    <col min="14" max="14" width="15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3</v>
      </c>
      <c r="I2">
        <v>4778</v>
      </c>
      <c r="J2">
        <v>6070</v>
      </c>
      <c r="K2">
        <v>7623.0749999999998</v>
      </c>
      <c r="L2">
        <v>9936.1749999999993</v>
      </c>
      <c r="M2">
        <v>13426.555</v>
      </c>
      <c r="N2">
        <v>17303.699999999997</v>
      </c>
      <c r="O2">
        <v>23976.400000000005</v>
      </c>
      <c r="P2">
        <v>30979.460000000003</v>
      </c>
      <c r="Q2">
        <v>38391.740000000005</v>
      </c>
      <c r="R2">
        <v>46910.76</v>
      </c>
      <c r="S2">
        <v>58441.38</v>
      </c>
      <c r="T2">
        <v>73151.98</v>
      </c>
      <c r="U2">
        <v>91496.22</v>
      </c>
      <c r="V2">
        <v>115347.57400000001</v>
      </c>
      <c r="W2">
        <v>150165.00400000002</v>
      </c>
      <c r="X2">
        <v>180923.87099999998</v>
      </c>
      <c r="Y2">
        <v>220120.26300000001</v>
      </c>
      <c r="Z2">
        <v>267096.71599999996</v>
      </c>
      <c r="AA2">
        <v>300286.74300000002</v>
      </c>
      <c r="AB2">
        <v>349671.00699999998</v>
      </c>
      <c r="AC2">
        <v>416244.73100000003</v>
      </c>
      <c r="AD2">
        <v>466861.11600000004</v>
      </c>
      <c r="AE2">
        <v>514374.02999999997</v>
      </c>
      <c r="AF2">
        <v>563829.02500000002</v>
      </c>
      <c r="AG2">
        <v>622248.92500000005</v>
      </c>
      <c r="AH2">
        <v>733276</v>
      </c>
    </row>
    <row r="3" spans="1:64" x14ac:dyDescent="0.25">
      <c r="A3" t="s">
        <v>8</v>
      </c>
      <c r="B3" t="s">
        <v>9</v>
      </c>
      <c r="I3" s="5">
        <v>8.2619234436363609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0.24188465389068337</v>
      </c>
      <c r="B5" s="3">
        <v>22.713436452730843</v>
      </c>
      <c r="C5">
        <v>2460.537000333276</v>
      </c>
      <c r="G5" t="s">
        <v>6</v>
      </c>
      <c r="J5">
        <f>$A5*$C5+($B5-$A5)*I3-($B5/$C5)*(I3^2)</f>
        <v>780.19427291852446</v>
      </c>
      <c r="K5">
        <f>$A5*$C5+($B5-$A5)*J7-($B5/$C5)*(J7^2)</f>
        <v>1064.7386616509248</v>
      </c>
      <c r="L5">
        <f t="shared" ref="L5:BL5" si="0">$A5*$C5+($B5-$A5)*K7-($B5/$C5)*(K7^2)</f>
        <v>1141.5633367684106</v>
      </c>
      <c r="M5">
        <f t="shared" si="0"/>
        <v>1238.7719279122791</v>
      </c>
      <c r="N5">
        <f t="shared" si="0"/>
        <v>1361.5535095256655</v>
      </c>
      <c r="O5">
        <f t="shared" si="0"/>
        <v>1516.284128194497</v>
      </c>
      <c r="P5">
        <f t="shared" si="0"/>
        <v>1710.7158982222206</v>
      </c>
      <c r="Q5">
        <f t="shared" si="0"/>
        <v>1954.1427672108482</v>
      </c>
      <c r="R5">
        <f t="shared" si="0"/>
        <v>2257.4990634592605</v>
      </c>
      <c r="S5">
        <f t="shared" si="0"/>
        <v>2633.3202319837833</v>
      </c>
      <c r="T5">
        <f t="shared" si="0"/>
        <v>3095.4595006634067</v>
      </c>
      <c r="U5">
        <f t="shared" si="0"/>
        <v>3658.4117108523719</v>
      </c>
      <c r="V5">
        <f t="shared" si="0"/>
        <v>4336.0546575622839</v>
      </c>
      <c r="W5">
        <f t="shared" si="0"/>
        <v>5139.5988613740519</v>
      </c>
      <c r="X5">
        <f t="shared" si="0"/>
        <v>6074.5753769745206</v>
      </c>
      <c r="Y5">
        <f t="shared" si="0"/>
        <v>7136.8427791228751</v>
      </c>
      <c r="Z5">
        <f t="shared" si="0"/>
        <v>8307.9194349566569</v>
      </c>
      <c r="AA5">
        <f t="shared" si="0"/>
        <v>9550.4726330116737</v>
      </c>
      <c r="AB5">
        <f t="shared" si="0"/>
        <v>10805.442252744551</v>
      </c>
      <c r="AC5">
        <f t="shared" si="0"/>
        <v>11992.774157131425</v>
      </c>
      <c r="AD5">
        <f t="shared" si="0"/>
        <v>13017.62221954927</v>
      </c>
      <c r="AE5">
        <f t="shared" si="0"/>
        <v>13782.683155430284</v>
      </c>
      <c r="AF5">
        <f t="shared" si="0"/>
        <v>14205.025752282871</v>
      </c>
      <c r="AG5">
        <f t="shared" si="0"/>
        <v>14233.187820793517</v>
      </c>
      <c r="AH5">
        <f t="shared" si="0"/>
        <v>13858.977003450898</v>
      </c>
      <c r="AI5">
        <f t="shared" si="0"/>
        <v>13119.59981558664</v>
      </c>
      <c r="AJ5">
        <f t="shared" si="0"/>
        <v>12089.26599161989</v>
      </c>
      <c r="AK5">
        <f t="shared" si="0"/>
        <v>10863.42555018334</v>
      </c>
      <c r="AL5">
        <f t="shared" si="0"/>
        <v>9541.0764633027356</v>
      </c>
      <c r="AM5">
        <f t="shared" si="0"/>
        <v>8210.1832030478472</v>
      </c>
      <c r="AN5">
        <f t="shared" si="0"/>
        <v>6938.9555976960546</v>
      </c>
      <c r="AO5">
        <f t="shared" si="0"/>
        <v>5773.1459293094085</v>
      </c>
      <c r="AP5">
        <f t="shared" si="0"/>
        <v>4737.8212305414272</v>
      </c>
      <c r="AQ5">
        <f t="shared" si="0"/>
        <v>3841.5502106208005</v>
      </c>
      <c r="AR5" s="7">
        <f t="shared" si="0"/>
        <v>3081.2603651907266</v>
      </c>
      <c r="AS5">
        <f t="shared" si="0"/>
        <v>2446.6613480394299</v>
      </c>
      <c r="AT5">
        <f t="shared" si="0"/>
        <v>1923.7334745335029</v>
      </c>
      <c r="AU5">
        <f t="shared" si="0"/>
        <v>1497.1940277516696</v>
      </c>
      <c r="AV5">
        <f t="shared" si="0"/>
        <v>1152.0725918914541</v>
      </c>
      <c r="AW5">
        <f t="shared" si="0"/>
        <v>874.60446901785326</v>
      </c>
      <c r="AX5">
        <f t="shared" si="0"/>
        <v>652.64925677688734</v>
      </c>
      <c r="AY5">
        <f t="shared" si="0"/>
        <v>475.8050617832705</v>
      </c>
      <c r="AZ5">
        <f t="shared" si="0"/>
        <v>335.3442063764669</v>
      </c>
      <c r="BA5">
        <f t="shared" si="0"/>
        <v>224.05629270840291</v>
      </c>
      <c r="BB5" s="7">
        <f t="shared" si="0"/>
        <v>136.05336382757378</v>
      </c>
      <c r="BC5">
        <f t="shared" si="0"/>
        <v>66.569708619936137</v>
      </c>
      <c r="BD5">
        <f t="shared" si="0"/>
        <v>11.774021799421462</v>
      </c>
      <c r="BE5">
        <f t="shared" si="0"/>
        <v>-31.397752940058126</v>
      </c>
      <c r="BF5">
        <f t="shared" si="0"/>
        <v>-65.386179877183167</v>
      </c>
      <c r="BG5">
        <f t="shared" si="0"/>
        <v>-92.129106626314751</v>
      </c>
      <c r="BH5">
        <f t="shared" si="0"/>
        <v>-113.16145738124033</v>
      </c>
      <c r="BI5">
        <f t="shared" si="0"/>
        <v>-129.69669305849675</v>
      </c>
      <c r="BJ5">
        <f t="shared" si="0"/>
        <v>-142.69270775204495</v>
      </c>
      <c r="BK5">
        <f t="shared" si="0"/>
        <v>-152.90477294857556</v>
      </c>
      <c r="BL5" s="7">
        <f t="shared" si="0"/>
        <v>-160.92785518215533</v>
      </c>
    </row>
    <row r="6" spans="1:64" x14ac:dyDescent="0.25">
      <c r="E6" t="s">
        <v>5</v>
      </c>
      <c r="F6">
        <f>SUM(J6:AH6)</f>
        <v>6103.38713320633</v>
      </c>
      <c r="I6">
        <v>0</v>
      </c>
      <c r="J6">
        <f>(J7-J3)^2</f>
        <v>140.99735603071838</v>
      </c>
      <c r="K6">
        <f t="shared" ref="K6:BL6" si="1">(K7-K3)^2</f>
        <v>157.37930915905309</v>
      </c>
      <c r="L6">
        <f t="shared" si="1"/>
        <v>170.68890000389638</v>
      </c>
      <c r="M6">
        <f t="shared" si="1"/>
        <v>179.03212113415458</v>
      </c>
      <c r="N6">
        <f t="shared" si="1"/>
        <v>105.77002847181417</v>
      </c>
      <c r="O6">
        <f t="shared" si="1"/>
        <v>151.49125542352471</v>
      </c>
      <c r="P6">
        <f t="shared" si="1"/>
        <v>94.607634598506891</v>
      </c>
      <c r="Q6">
        <f t="shared" si="1"/>
        <v>181.15922233162141</v>
      </c>
      <c r="R6">
        <f t="shared" si="1"/>
        <v>85.385849023688166</v>
      </c>
      <c r="S6">
        <f t="shared" si="1"/>
        <v>163.64456733067755</v>
      </c>
      <c r="T6">
        <f t="shared" si="1"/>
        <v>146.11860697117092</v>
      </c>
      <c r="U6">
        <f t="shared" si="1"/>
        <v>82.107714345694717</v>
      </c>
      <c r="V6">
        <f t="shared" si="1"/>
        <v>3.928855448468588</v>
      </c>
      <c r="W6">
        <f t="shared" si="1"/>
        <v>1.311169157119642</v>
      </c>
      <c r="X6">
        <f t="shared" si="1"/>
        <v>70.732629059679297</v>
      </c>
      <c r="Y6">
        <f t="shared" si="1"/>
        <v>726.00420268746302</v>
      </c>
      <c r="Z6">
        <f t="shared" si="1"/>
        <v>811.64413745185266</v>
      </c>
      <c r="AA6">
        <f t="shared" si="1"/>
        <v>963.52362969988292</v>
      </c>
      <c r="AB6">
        <f t="shared" si="1"/>
        <v>212.40789039970025</v>
      </c>
      <c r="AC6">
        <f t="shared" si="1"/>
        <v>297.89254712772401</v>
      </c>
      <c r="AD6">
        <f t="shared" si="1"/>
        <v>622.29995274071223</v>
      </c>
      <c r="AE6">
        <f t="shared" si="1"/>
        <v>58.846910545546912</v>
      </c>
      <c r="AF6">
        <f t="shared" si="1"/>
        <v>135.2814295895796</v>
      </c>
      <c r="AG6">
        <f t="shared" si="1"/>
        <v>105.26830924501888</v>
      </c>
      <c r="AH6">
        <f t="shared" si="1"/>
        <v>435.86290522906091</v>
      </c>
      <c r="AI6">
        <f t="shared" si="1"/>
        <v>2901296.6610322953</v>
      </c>
      <c r="AJ6">
        <f t="shared" si="1"/>
        <v>3329657.6324132485</v>
      </c>
      <c r="AK6">
        <f t="shared" si="1"/>
        <v>3736411.8211483252</v>
      </c>
      <c r="AL6">
        <f t="shared" si="1"/>
        <v>4110565.6236936557</v>
      </c>
      <c r="AM6">
        <f t="shared" si="1"/>
        <v>4445300.0606831396</v>
      </c>
      <c r="AN6">
        <f t="shared" si="1"/>
        <v>4737712.0722950865</v>
      </c>
      <c r="AO6">
        <f t="shared" si="1"/>
        <v>4988060.8999675773</v>
      </c>
      <c r="AP6">
        <f t="shared" si="1"/>
        <v>5198832.2571201492</v>
      </c>
      <c r="AQ6">
        <f t="shared" si="1"/>
        <v>5373848.4613720821</v>
      </c>
      <c r="AR6" s="7">
        <f t="shared" si="1"/>
        <v>5517546.2508957516</v>
      </c>
      <c r="AS6">
        <f t="shared" si="1"/>
        <v>5634458.1832828335</v>
      </c>
      <c r="AT6">
        <f t="shared" si="1"/>
        <v>5728881.4186774315</v>
      </c>
      <c r="AU6">
        <f t="shared" si="1"/>
        <v>5804694.8472535824</v>
      </c>
      <c r="AV6">
        <f t="shared" si="1"/>
        <v>5865281.6391876647</v>
      </c>
      <c r="AW6">
        <f t="shared" si="1"/>
        <v>5913519.9456581352</v>
      </c>
      <c r="AX6">
        <f t="shared" si="1"/>
        <v>5951813.3260695655</v>
      </c>
      <c r="AY6">
        <f t="shared" si="1"/>
        <v>5982141.1170083815</v>
      </c>
      <c r="AZ6">
        <f t="shared" si="1"/>
        <v>6006115.9985935204</v>
      </c>
      <c r="BA6">
        <f t="shared" si="1"/>
        <v>6025041.1774114585</v>
      </c>
      <c r="BB6" s="7">
        <f t="shared" si="1"/>
        <v>6039963.1184699871</v>
      </c>
      <c r="BC6">
        <f t="shared" si="1"/>
        <v>6051718.0025784001</v>
      </c>
      <c r="BD6">
        <f t="shared" si="1"/>
        <v>6060971.4309031907</v>
      </c>
      <c r="BE6">
        <f t="shared" si="1"/>
        <v>6068251.6450229902</v>
      </c>
      <c r="BF6">
        <f t="shared" si="1"/>
        <v>6073976.8984486517</v>
      </c>
      <c r="BG6">
        <f t="shared" si="1"/>
        <v>6078477.7553685624</v>
      </c>
      <c r="BH6">
        <f t="shared" si="1"/>
        <v>6082015.1032142518</v>
      </c>
      <c r="BI6">
        <f t="shared" si="1"/>
        <v>6084794.6095800139</v>
      </c>
      <c r="BJ6">
        <f t="shared" si="1"/>
        <v>6086978.2684269268</v>
      </c>
      <c r="BK6">
        <f t="shared" si="1"/>
        <v>6088693.5867718617</v>
      </c>
      <c r="BL6" s="7">
        <f t="shared" si="1"/>
        <v>6090040.8726898795</v>
      </c>
    </row>
    <row r="7" spans="1:64" x14ac:dyDescent="0.25">
      <c r="C7">
        <v>2460.9009092616466</v>
      </c>
      <c r="G7" t="s">
        <v>7</v>
      </c>
      <c r="J7">
        <f>$I3+$C5*(1/(1+EXP(-$A5*(J4-$B5))))</f>
        <v>21.078831415921478</v>
      </c>
      <c r="K7">
        <f t="shared" ref="K7:BL7" si="2">$I3+$C5*(1/(1+EXP(-$A5*(K4-$B5))))</f>
        <v>24.562907508070531</v>
      </c>
      <c r="L7">
        <f>$I3+$C5*(1/(1+EXP(-$A5*(L4-$B5))))</f>
        <v>28.986056477616124</v>
      </c>
      <c r="M7" s="7">
        <f t="shared" si="2"/>
        <v>34.5964625361649</v>
      </c>
      <c r="N7">
        <f t="shared" si="2"/>
        <v>41.704890236251579</v>
      </c>
      <c r="O7">
        <f t="shared" si="2"/>
        <v>50.698630342969963</v>
      </c>
      <c r="P7">
        <f t="shared" si="2"/>
        <v>62.057427585191057</v>
      </c>
      <c r="Q7">
        <f t="shared" si="2"/>
        <v>76.370935499314072</v>
      </c>
      <c r="R7">
        <f t="shared" si="2"/>
        <v>94.356638793232392</v>
      </c>
      <c r="S7">
        <f t="shared" si="2"/>
        <v>116.87624339134238</v>
      </c>
      <c r="T7">
        <f t="shared" si="2"/>
        <v>144.94716899863229</v>
      </c>
      <c r="U7">
        <f t="shared" si="2"/>
        <v>179.74395129633217</v>
      </c>
      <c r="V7">
        <f t="shared" si="2"/>
        <v>222.58217921819843</v>
      </c>
      <c r="W7">
        <f t="shared" si="2"/>
        <v>274.87546335010029</v>
      </c>
      <c r="X7">
        <f t="shared" si="2"/>
        <v>338.05475267605806</v>
      </c>
      <c r="Y7">
        <f t="shared" si="2"/>
        <v>413.44062682162291</v>
      </c>
      <c r="Z7">
        <f t="shared" si="2"/>
        <v>502.06505250146245</v>
      </c>
      <c r="AA7">
        <f t="shared" si="2"/>
        <v>604.45137399424846</v>
      </c>
      <c r="AB7">
        <f t="shared" si="2"/>
        <v>720.38008085026672</v>
      </c>
      <c r="AC7">
        <f t="shared" si="2"/>
        <v>848.68925221401275</v>
      </c>
      <c r="AD7">
        <f t="shared" si="2"/>
        <v>987.17333601583232</v>
      </c>
      <c r="AE7">
        <f t="shared" si="2"/>
        <v>1132.6397750420547</v>
      </c>
      <c r="AF7">
        <f t="shared" si="2"/>
        <v>1281.1515902455512</v>
      </c>
      <c r="AG7">
        <f t="shared" si="2"/>
        <v>1428.4300808300873</v>
      </c>
      <c r="AH7">
        <f t="shared" si="2"/>
        <v>1570.3361822839579</v>
      </c>
      <c r="AI7">
        <f t="shared" si="2"/>
        <v>1703.3193068336586</v>
      </c>
      <c r="AJ7">
        <f t="shared" si="2"/>
        <v>1824.7349485372522</v>
      </c>
      <c r="AK7">
        <f t="shared" si="2"/>
        <v>1932.9800364070823</v>
      </c>
      <c r="AL7">
        <f t="shared" si="2"/>
        <v>2027.4529892684702</v>
      </c>
      <c r="AM7">
        <f t="shared" si="2"/>
        <v>2108.3880242220926</v>
      </c>
      <c r="AN7">
        <f t="shared" si="2"/>
        <v>2176.6286022872819</v>
      </c>
      <c r="AO7">
        <f t="shared" si="2"/>
        <v>2233.3967179987476</v>
      </c>
      <c r="AP7">
        <f t="shared" si="2"/>
        <v>2280.0947912576244</v>
      </c>
      <c r="AQ7">
        <f t="shared" si="2"/>
        <v>2318.1562633636418</v>
      </c>
      <c r="AR7" s="7">
        <f t="shared" si="2"/>
        <v>2348.9457743625653</v>
      </c>
      <c r="AS7">
        <f t="shared" si="2"/>
        <v>2373.7013677551845</v>
      </c>
      <c r="AT7">
        <f t="shared" si="2"/>
        <v>2393.5081822875459</v>
      </c>
      <c r="AU7">
        <f t="shared" si="2"/>
        <v>2409.2934331985348</v>
      </c>
      <c r="AV7">
        <f t="shared" si="2"/>
        <v>2421.8343542008947</v>
      </c>
      <c r="AW7">
        <f t="shared" si="2"/>
        <v>2431.7730045500002</v>
      </c>
      <c r="AX7">
        <f t="shared" si="2"/>
        <v>2439.6338508205622</v>
      </c>
      <c r="AY7">
        <f t="shared" si="2"/>
        <v>2445.8415968758854</v>
      </c>
      <c r="AZ7">
        <f t="shared" si="2"/>
        <v>2450.7378477906445</v>
      </c>
      <c r="BA7">
        <f t="shared" si="2"/>
        <v>2454.5959295597836</v>
      </c>
      <c r="BB7" s="7">
        <f t="shared" si="2"/>
        <v>2457.6336420365806</v>
      </c>
      <c r="BC7">
        <f t="shared" si="2"/>
        <v>2460.0239841469838</v>
      </c>
      <c r="BD7">
        <f t="shared" si="2"/>
        <v>2461.9040255264199</v>
      </c>
      <c r="BE7">
        <f t="shared" si="2"/>
        <v>2463.3821557003675</v>
      </c>
      <c r="BF7">
        <f t="shared" si="2"/>
        <v>2464.5439534422289</v>
      </c>
      <c r="BG7">
        <f t="shared" si="2"/>
        <v>2465.4569060051654</v>
      </c>
      <c r="BH7">
        <f t="shared" si="2"/>
        <v>2466.174183470067</v>
      </c>
      <c r="BI7">
        <f t="shared" si="2"/>
        <v>2466.7376450648362</v>
      </c>
      <c r="BJ7">
        <f t="shared" si="2"/>
        <v>2467.1802261745952</v>
      </c>
      <c r="BK7">
        <f t="shared" si="2"/>
        <v>2467.5278289761723</v>
      </c>
      <c r="BL7" s="7">
        <f t="shared" si="2"/>
        <v>2467.8008170615958</v>
      </c>
    </row>
    <row r="8" spans="1:64" x14ac:dyDescent="0.25">
      <c r="C8">
        <v>2461.2060589804</v>
      </c>
      <c r="I8" s="9">
        <v>13375.243963405272</v>
      </c>
      <c r="J8" s="9">
        <v>13789.249527706444</v>
      </c>
      <c r="K8" s="9">
        <v>14120.517134509744</v>
      </c>
      <c r="L8" s="9">
        <v>14502.91924343678</v>
      </c>
      <c r="M8" s="9">
        <v>14917.763755393564</v>
      </c>
      <c r="N8" s="9">
        <v>15555.548290631683</v>
      </c>
      <c r="O8" s="9">
        <v>15788.860610722248</v>
      </c>
      <c r="P8" s="9">
        <v>16345.484319587606</v>
      </c>
      <c r="Q8" s="9">
        <v>16924.018406002466</v>
      </c>
      <c r="R8" s="9">
        <v>17726.747512207581</v>
      </c>
      <c r="S8" s="9">
        <v>18454.118810450738</v>
      </c>
      <c r="T8" s="9">
        <v>19155.291117648791</v>
      </c>
      <c r="U8" s="9">
        <v>20045.982995705115</v>
      </c>
      <c r="V8" s="9">
        <v>20421.6373537822</v>
      </c>
      <c r="W8" s="9">
        <v>20264.891059648478</v>
      </c>
      <c r="X8" s="9">
        <v>21570.688861983443</v>
      </c>
      <c r="Y8" s="9">
        <v>22256.995244363818</v>
      </c>
      <c r="Z8" s="9">
        <v>22806.276479940283</v>
      </c>
      <c r="AA8" s="9">
        <v>23435.238212380838</v>
      </c>
      <c r="AB8" s="9">
        <v>24031.707049616718</v>
      </c>
      <c r="AC8" s="9">
        <v>24270.500940949612</v>
      </c>
      <c r="AD8" s="9">
        <v>24915.187108189115</v>
      </c>
      <c r="AE8" s="9">
        <v>25623.892250783552</v>
      </c>
      <c r="AF8" s="9">
        <v>26659.136238092451</v>
      </c>
      <c r="AG8" s="9">
        <v>27000.950850926718</v>
      </c>
      <c r="AH8" s="9">
        <v>26823.248350022292</v>
      </c>
      <c r="AI8">
        <v>27896.740016888827</v>
      </c>
      <c r="AJ8">
        <v>28479.455529000144</v>
      </c>
      <c r="AK8">
        <v>29062.171041111229</v>
      </c>
      <c r="AL8">
        <v>29644.886553222546</v>
      </c>
      <c r="AM8">
        <v>30227.602065333631</v>
      </c>
      <c r="AN8">
        <v>30810.317577444948</v>
      </c>
      <c r="AO8">
        <v>31393.033089556033</v>
      </c>
      <c r="AP8">
        <v>31975.74860166735</v>
      </c>
      <c r="AQ8">
        <v>32558.464113778435</v>
      </c>
      <c r="AR8" s="7">
        <v>33141.179625889752</v>
      </c>
      <c r="AS8">
        <v>33723.895138000837</v>
      </c>
      <c r="AT8">
        <v>34306.610650112154</v>
      </c>
      <c r="AU8">
        <v>34889.326162223238</v>
      </c>
      <c r="AV8">
        <v>35472.041674334556</v>
      </c>
      <c r="AW8">
        <v>36054.75718644564</v>
      </c>
      <c r="AX8">
        <v>36637.472698556725</v>
      </c>
      <c r="AY8">
        <v>37220.188210668042</v>
      </c>
      <c r="AZ8">
        <v>37802.903722779127</v>
      </c>
      <c r="BA8">
        <v>38385.619234890444</v>
      </c>
      <c r="BB8" s="7">
        <v>38968.334747001529</v>
      </c>
      <c r="BC8">
        <v>39551.050259112846</v>
      </c>
      <c r="BD8">
        <v>40133.765771223931</v>
      </c>
      <c r="BE8">
        <v>40716.481283335248</v>
      </c>
      <c r="BF8">
        <v>41299.196795446333</v>
      </c>
      <c r="BG8" s="6">
        <v>41881.91230755765</v>
      </c>
      <c r="BH8" s="6">
        <v>42464.627819668734</v>
      </c>
      <c r="BI8" s="6">
        <v>43047.343331780052</v>
      </c>
      <c r="BJ8" s="6">
        <v>43630.058843891136</v>
      </c>
      <c r="BK8" s="6">
        <v>44212.774356002221</v>
      </c>
      <c r="BL8" s="8">
        <v>44795.489868113538</v>
      </c>
    </row>
    <row r="9" spans="1:64" x14ac:dyDescent="0.25">
      <c r="AR9" s="7">
        <f>AR7/AR8*100</f>
        <v>7.087695129981368</v>
      </c>
      <c r="BB9" s="7">
        <f>BB7/BB8*100</f>
        <v>6.3067453561784195</v>
      </c>
      <c r="BL9" s="7">
        <f>BL7/BL8*100</f>
        <v>5.5090385758192886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"/>
  <sheetViews>
    <sheetView workbookViewId="0">
      <selection activeCell="N11" sqref="N11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7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7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8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0.22665918420797806</v>
      </c>
      <c r="B5" s="3">
        <v>21.376021524811669</v>
      </c>
      <c r="C5" s="3">
        <v>8.3369462546130618E-2</v>
      </c>
      <c r="G5" t="s">
        <v>6</v>
      </c>
    </row>
    <row r="6" spans="1:64" x14ac:dyDescent="0.25">
      <c r="E6" t="s">
        <v>5</v>
      </c>
      <c r="F6">
        <f>SUM(J6:AH6)</f>
        <v>5138.3615494863188</v>
      </c>
      <c r="I6">
        <v>0</v>
      </c>
      <c r="J6">
        <f>(J7-J3)^2</f>
        <v>99.081514387025962</v>
      </c>
      <c r="K6">
        <f t="shared" ref="K6:AH6" si="0">(K7-K3)^2</f>
        <v>106.11124588123307</v>
      </c>
      <c r="L6">
        <f t="shared" si="0"/>
        <v>106.9427956022222</v>
      </c>
      <c r="M6">
        <f t="shared" si="0"/>
        <v>102.97053047379947</v>
      </c>
      <c r="N6">
        <f t="shared" si="0"/>
        <v>42.315425855015953</v>
      </c>
      <c r="O6">
        <f t="shared" si="0"/>
        <v>71.205280389547568</v>
      </c>
      <c r="P6">
        <f t="shared" si="0"/>
        <v>21.775157227039138</v>
      </c>
      <c r="Q6">
        <f t="shared" si="0"/>
        <v>64.78300499738414</v>
      </c>
      <c r="R6">
        <f t="shared" si="0"/>
        <v>13.221500218374555</v>
      </c>
      <c r="S6">
        <f t="shared" si="0"/>
        <v>70.922246791419695</v>
      </c>
      <c r="T6">
        <f t="shared" si="0"/>
        <v>83.389721601485661</v>
      </c>
      <c r="U6">
        <f t="shared" si="0"/>
        <v>62.980510660855934</v>
      </c>
      <c r="V6">
        <f t="shared" si="0"/>
        <v>29.004630970715294</v>
      </c>
      <c r="W6">
        <f t="shared" si="0"/>
        <v>2.3930744954216445</v>
      </c>
      <c r="X6">
        <f t="shared" si="0"/>
        <v>254.28896053797214</v>
      </c>
      <c r="Y6">
        <f t="shared" si="0"/>
        <v>473.0442126212443</v>
      </c>
      <c r="Z6">
        <f t="shared" si="0"/>
        <v>411.44048348911332</v>
      </c>
      <c r="AA6">
        <f t="shared" si="0"/>
        <v>553.19694077101724</v>
      </c>
      <c r="AB6">
        <f t="shared" si="0"/>
        <v>505.13684039221215</v>
      </c>
      <c r="AC6">
        <f t="shared" si="0"/>
        <v>558.09036139000068</v>
      </c>
      <c r="AD6">
        <f t="shared" si="0"/>
        <v>214.81491414468263</v>
      </c>
      <c r="AE6">
        <f t="shared" si="0"/>
        <v>405.80896543108253</v>
      </c>
      <c r="AF6">
        <f t="shared" si="0"/>
        <v>1.5861273777944809</v>
      </c>
      <c r="AG6">
        <f t="shared" si="0"/>
        <v>503.02350222167269</v>
      </c>
      <c r="AH6">
        <f t="shared" si="0"/>
        <v>380.83360155798584</v>
      </c>
    </row>
    <row r="7" spans="1:64" x14ac:dyDescent="0.25">
      <c r="G7" t="s">
        <v>7</v>
      </c>
      <c r="J7">
        <f>$I3+$C5*I2*(1/(1+EXP(-$A5*(J4-$B5))))</f>
        <v>19.158570440890955</v>
      </c>
      <c r="K7">
        <f t="shared" ref="K7:BL7" si="1">$I3+$C5*J2*(1/(1+EXP(-$A5*(K4-$B5))))</f>
        <v>22.31884777160543</v>
      </c>
      <c r="L7">
        <f t="shared" si="1"/>
        <v>26.262575251994448</v>
      </c>
      <c r="M7" s="7">
        <f t="shared" si="1"/>
        <v>31.363613608489246</v>
      </c>
      <c r="N7">
        <f t="shared" si="1"/>
        <v>37.925465375358208</v>
      </c>
      <c r="O7">
        <f t="shared" si="1"/>
        <v>46.828774078321196</v>
      </c>
      <c r="P7">
        <f t="shared" si="1"/>
        <v>56.997167871633394</v>
      </c>
      <c r="Q7">
        <f t="shared" si="1"/>
        <v>70.96018434087388</v>
      </c>
      <c r="R7">
        <f t="shared" si="1"/>
        <v>88.752330519486776</v>
      </c>
      <c r="S7">
        <f t="shared" si="1"/>
        <v>112.50541446311365</v>
      </c>
      <c r="T7">
        <f t="shared" si="1"/>
        <v>141.99101331213515</v>
      </c>
      <c r="U7">
        <f t="shared" si="1"/>
        <v>178.61864670554161</v>
      </c>
      <c r="V7">
        <f t="shared" si="1"/>
        <v>225.98563991880366</v>
      </c>
      <c r="W7">
        <f t="shared" si="1"/>
        <v>277.56748282575194</v>
      </c>
      <c r="X7">
        <f t="shared" si="1"/>
        <v>330.51858156607119</v>
      </c>
      <c r="Y7">
        <f t="shared" si="1"/>
        <v>418.63551238388015</v>
      </c>
      <c r="Z7">
        <f t="shared" si="1"/>
        <v>510.27042560350895</v>
      </c>
      <c r="AA7">
        <f t="shared" si="1"/>
        <v>611.97191196507811</v>
      </c>
      <c r="AB7">
        <f t="shared" si="1"/>
        <v>728.2811102955967</v>
      </c>
      <c r="AC7">
        <f t="shared" si="1"/>
        <v>855.05362447781329</v>
      </c>
      <c r="AD7">
        <f t="shared" si="1"/>
        <v>976.88396097381712</v>
      </c>
      <c r="AE7">
        <f t="shared" si="1"/>
        <v>1120.1662483639113</v>
      </c>
      <c r="AF7">
        <f t="shared" si="1"/>
        <v>1270.7799512013664</v>
      </c>
      <c r="AG7">
        <f t="shared" si="1"/>
        <v>1440.5982317085688</v>
      </c>
      <c r="AH7">
        <f>$I3+$C5*AG2*(1/(1+EXP(-$A5*(AH4-$B5))))</f>
        <v>1571.698553814065</v>
      </c>
      <c r="AI7">
        <f>$I3+$C5*AH2*(1/(1+EXP(-$A5*(AI4-$B5))))</f>
        <v>1663.9818620964897</v>
      </c>
      <c r="AJ7">
        <f>$I3+$C5*AI2*(1/(1+EXP(-$A5*(AJ4-$B5))))</f>
        <v>1825.9428153546939</v>
      </c>
      <c r="AK7">
        <f t="shared" si="1"/>
        <v>1949.9332591551126</v>
      </c>
      <c r="AL7">
        <f t="shared" si="1"/>
        <v>2065.6948427109046</v>
      </c>
      <c r="AM7">
        <f t="shared" si="1"/>
        <v>2173.1746874128403</v>
      </c>
      <c r="AN7">
        <f t="shared" si="1"/>
        <v>2272.694609162912</v>
      </c>
      <c r="AO7">
        <f t="shared" si="1"/>
        <v>2364.8269518776556</v>
      </c>
      <c r="AP7">
        <f t="shared" si="1"/>
        <v>2450.2869099155009</v>
      </c>
      <c r="AQ7">
        <f t="shared" si="1"/>
        <v>2529.8482489657918</v>
      </c>
      <c r="AR7" s="7">
        <f t="shared" si="1"/>
        <v>2604.2830408193508</v>
      </c>
      <c r="AS7">
        <f t="shared" si="1"/>
        <v>2674.3224494621259</v>
      </c>
      <c r="AT7">
        <f t="shared" si="1"/>
        <v>2740.6341596065495</v>
      </c>
      <c r="AU7">
        <f t="shared" si="1"/>
        <v>2803.8119443712221</v>
      </c>
      <c r="AV7">
        <f t="shared" si="1"/>
        <v>2864.3734644312885</v>
      </c>
      <c r="AW7">
        <f t="shared" si="1"/>
        <v>2922.763228392058</v>
      </c>
      <c r="AX7">
        <f t="shared" si="1"/>
        <v>2979.3584703246888</v>
      </c>
      <c r="AY7">
        <f t="shared" si="1"/>
        <v>3034.4764006162782</v>
      </c>
      <c r="AZ7">
        <f t="shared" si="1"/>
        <v>3088.3818284546951</v>
      </c>
      <c r="BA7">
        <f t="shared" si="1"/>
        <v>3141.2945481604729</v>
      </c>
      <c r="BB7" s="7">
        <f t="shared" si="1"/>
        <v>3193.396153493652</v>
      </c>
      <c r="BC7">
        <f t="shared" si="1"/>
        <v>3244.8361232416296</v>
      </c>
      <c r="BD7">
        <f t="shared" si="1"/>
        <v>3295.7371338408716</v>
      </c>
      <c r="BE7">
        <f t="shared" si="1"/>
        <v>3346.1996212367198</v>
      </c>
      <c r="BF7">
        <f t="shared" si="1"/>
        <v>3396.3056501186434</v>
      </c>
      <c r="BG7">
        <f t="shared" si="1"/>
        <v>3446.1221650939533</v>
      </c>
      <c r="BH7">
        <f t="shared" si="1"/>
        <v>3495.7037028481864</v>
      </c>
      <c r="BI7">
        <f t="shared" si="1"/>
        <v>3545.0946419127458</v>
      </c>
      <c r="BJ7">
        <f t="shared" si="1"/>
        <v>3594.3310605742827</v>
      </c>
      <c r="BK7">
        <f t="shared" si="1"/>
        <v>3643.4422657433224</v>
      </c>
      <c r="BL7" s="7">
        <f t="shared" si="1"/>
        <v>3692.4520474777037</v>
      </c>
    </row>
    <row r="8" spans="1:64" x14ac:dyDescent="0.25">
      <c r="AR8" s="7">
        <f>AR7/AR2*100</f>
        <v>7.8581482922982486</v>
      </c>
      <c r="BB8" s="7">
        <f>BB7/BB2*100</f>
        <v>8.1948489054677207</v>
      </c>
      <c r="BL8" s="7">
        <f>BL7/BL2*100</f>
        <v>8.2429102982219558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7"/>
  <sheetViews>
    <sheetView workbookViewId="0">
      <selection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4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4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4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6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4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>
        <v>55</v>
      </c>
    </row>
    <row r="5" spans="1:64" x14ac:dyDescent="0.25">
      <c r="A5" s="3">
        <v>0.28669479545311249</v>
      </c>
      <c r="B5" s="3">
        <v>16.013923858391323</v>
      </c>
      <c r="C5" s="3">
        <v>3.6297563436354799E-3</v>
      </c>
      <c r="G5" t="s">
        <v>13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11">
        <v>0.05</v>
      </c>
      <c r="AI5" s="11">
        <v>0.05</v>
      </c>
      <c r="AJ5" s="11">
        <v>0.05</v>
      </c>
      <c r="AK5" s="11">
        <v>0.05</v>
      </c>
      <c r="AL5" s="11">
        <v>0.05</v>
      </c>
      <c r="AM5" s="11">
        <v>0.05</v>
      </c>
      <c r="AN5" s="11">
        <v>0.05</v>
      </c>
      <c r="AO5" s="11">
        <v>0.05</v>
      </c>
      <c r="AP5" s="11">
        <v>0.05</v>
      </c>
      <c r="AQ5" s="11">
        <v>0.05</v>
      </c>
      <c r="AR5" s="11">
        <v>0.05</v>
      </c>
      <c r="AS5" s="11">
        <v>0.05</v>
      </c>
      <c r="AT5" s="11">
        <v>0.05</v>
      </c>
      <c r="AU5" s="11">
        <v>0.05</v>
      </c>
      <c r="AV5" s="11">
        <v>0.05</v>
      </c>
      <c r="AW5" s="11">
        <v>0.05</v>
      </c>
      <c r="AX5" s="11">
        <v>0.05</v>
      </c>
      <c r="AY5" s="11">
        <v>0.05</v>
      </c>
      <c r="AZ5" s="11">
        <v>0.05</v>
      </c>
      <c r="BA5" s="11">
        <v>0.05</v>
      </c>
      <c r="BB5" s="11">
        <v>0.05</v>
      </c>
      <c r="BC5" s="11">
        <v>0.05</v>
      </c>
      <c r="BD5" s="11">
        <v>0.05</v>
      </c>
      <c r="BE5" s="11">
        <v>0.05</v>
      </c>
      <c r="BF5" s="11">
        <v>0.05</v>
      </c>
      <c r="BG5" s="11">
        <v>0.05</v>
      </c>
      <c r="BH5" s="11">
        <v>0.05</v>
      </c>
      <c r="BI5" s="11">
        <v>0.05</v>
      </c>
      <c r="BJ5" s="11">
        <v>0.05</v>
      </c>
      <c r="BK5" s="11">
        <v>0.05</v>
      </c>
      <c r="BL5" s="11">
        <v>0.05</v>
      </c>
    </row>
    <row r="6" spans="1:64" x14ac:dyDescent="0.25">
      <c r="E6" t="s">
        <v>5</v>
      </c>
      <c r="F6">
        <f>SUM(J6:AH6)</f>
        <v>6743.699882945577</v>
      </c>
      <c r="I6">
        <v>0</v>
      </c>
      <c r="J6">
        <f>(J7-J3)^2</f>
        <v>5.2844895526543834</v>
      </c>
      <c r="K6">
        <f t="shared" ref="K6:AH6" si="0">(K7-K3)^2</f>
        <v>1.2433276241196143</v>
      </c>
      <c r="L6">
        <f t="shared" si="0"/>
        <v>3.6294420158905182E-2</v>
      </c>
      <c r="M6">
        <f t="shared" si="0"/>
        <v>2.3575761055276909</v>
      </c>
      <c r="N6">
        <f t="shared" si="0"/>
        <v>50.550091027005969</v>
      </c>
      <c r="O6">
        <f t="shared" si="0"/>
        <v>87.301583854920025</v>
      </c>
      <c r="P6">
        <f t="shared" si="0"/>
        <v>170.33431311933541</v>
      </c>
      <c r="Q6">
        <f t="shared" si="0"/>
        <v>109.5068349421252</v>
      </c>
      <c r="R6">
        <f t="shared" si="0"/>
        <v>114.40405359320629</v>
      </c>
      <c r="S6">
        <f t="shared" si="0"/>
        <v>118.2501176513221</v>
      </c>
      <c r="T6">
        <f t="shared" si="0"/>
        <v>26.456640902497178</v>
      </c>
      <c r="U6">
        <f t="shared" si="0"/>
        <v>73.694309958716147</v>
      </c>
      <c r="V6">
        <f t="shared" si="0"/>
        <v>4.4410753640663657E-3</v>
      </c>
      <c r="W6">
        <f t="shared" si="0"/>
        <v>533.33672967993766</v>
      </c>
      <c r="X6">
        <f t="shared" si="0"/>
        <v>81.640583670303229</v>
      </c>
      <c r="Y6">
        <f t="shared" si="0"/>
        <v>14.300205517981878</v>
      </c>
      <c r="Z6">
        <f t="shared" si="0"/>
        <v>89.520606640690687</v>
      </c>
      <c r="AA6">
        <f t="shared" si="0"/>
        <v>288.21317829095307</v>
      </c>
      <c r="AB6">
        <f t="shared" si="0"/>
        <v>0.11271372076889191</v>
      </c>
      <c r="AC6">
        <f t="shared" si="0"/>
        <v>54.485005395931076</v>
      </c>
      <c r="AD6">
        <f t="shared" si="0"/>
        <v>608.34804211618371</v>
      </c>
      <c r="AE6">
        <f t="shared" si="0"/>
        <v>968.97707078417807</v>
      </c>
      <c r="AF6">
        <f t="shared" si="0"/>
        <v>2452.1906197938788</v>
      </c>
      <c r="AG6">
        <f t="shared" si="0"/>
        <v>248.88767301169392</v>
      </c>
      <c r="AH6">
        <f t="shared" si="0"/>
        <v>644.26338049612411</v>
      </c>
    </row>
    <row r="7" spans="1:64" x14ac:dyDescent="0.25">
      <c r="G7" t="s">
        <v>7</v>
      </c>
      <c r="J7">
        <f>$I3+($C5/($C5+I5))*I2*(1/(1+EXP(-$A5*(J4-$B5))))</f>
        <v>11.503402425136432</v>
      </c>
      <c r="K7">
        <f t="shared" ref="K7:BL7" si="1">$I3+($C5/($C5+J5))*J2*(1/(1+EXP(-$A5*(K4-$B5))))</f>
        <v>13.132862488612703</v>
      </c>
      <c r="L7">
        <f t="shared" si="1"/>
        <v>15.730749322820405</v>
      </c>
      <c r="M7" s="7">
        <f t="shared" si="1"/>
        <v>19.680733970161313</v>
      </c>
      <c r="N7">
        <f t="shared" si="1"/>
        <v>24.310575843522926</v>
      </c>
      <c r="O7">
        <f t="shared" si="1"/>
        <v>29.04692028856028</v>
      </c>
      <c r="P7">
        <f t="shared" si="1"/>
        <v>39.279563150164101</v>
      </c>
      <c r="Q7">
        <f t="shared" si="1"/>
        <v>52.446843952384476</v>
      </c>
      <c r="R7">
        <f t="shared" si="1"/>
        <v>74.420209369516655</v>
      </c>
      <c r="S7">
        <f t="shared" si="1"/>
        <v>93.209592762804107</v>
      </c>
      <c r="T7">
        <f t="shared" si="1"/>
        <v>127.71561409145525</v>
      </c>
      <c r="U7">
        <f t="shared" si="1"/>
        <v>162.09808157351097</v>
      </c>
      <c r="V7">
        <f t="shared" si="1"/>
        <v>220.53340376022334</v>
      </c>
      <c r="W7">
        <f t="shared" si="1"/>
        <v>299.11461059960612</v>
      </c>
      <c r="X7">
        <f t="shared" si="1"/>
        <v>355.5005398352605</v>
      </c>
      <c r="Y7">
        <f t="shared" si="1"/>
        <v>444.16665323433568</v>
      </c>
      <c r="Z7">
        <f t="shared" si="1"/>
        <v>540.01595434745286</v>
      </c>
      <c r="AA7">
        <f t="shared" si="1"/>
        <v>618.51520859940285</v>
      </c>
      <c r="AB7">
        <f t="shared" si="1"/>
        <v>705.47013214724461</v>
      </c>
      <c r="AC7">
        <f t="shared" si="1"/>
        <v>838.81108417939038</v>
      </c>
      <c r="AD7">
        <f t="shared" si="1"/>
        <v>986.89210789738843</v>
      </c>
      <c r="AE7">
        <f t="shared" si="1"/>
        <v>1109.1825525084284</v>
      </c>
      <c r="AF7">
        <f t="shared" si="1"/>
        <v>1220.0009373704402</v>
      </c>
      <c r="AG7">
        <f t="shared" si="1"/>
        <v>1433.9462204862914</v>
      </c>
      <c r="AH7">
        <f t="shared" si="1"/>
        <v>1616.5958560924737</v>
      </c>
      <c r="AI7">
        <f t="shared" si="1"/>
        <v>1725.644536423549</v>
      </c>
      <c r="AJ7">
        <f t="shared" si="1"/>
        <v>1818.7519680739765</v>
      </c>
      <c r="AK7">
        <f t="shared" si="1"/>
        <v>1875.703477093479</v>
      </c>
      <c r="AL7">
        <f t="shared" si="1"/>
        <v>1928.8389294528902</v>
      </c>
      <c r="AM7">
        <f t="shared" si="1"/>
        <v>1978.9355789726912</v>
      </c>
      <c r="AN7">
        <f t="shared" si="1"/>
        <v>2026.6349015450282</v>
      </c>
      <c r="AO7">
        <f t="shared" si="1"/>
        <v>2072.4564126705186</v>
      </c>
      <c r="AP7">
        <f t="shared" si="1"/>
        <v>2116.81506441076</v>
      </c>
      <c r="AQ7">
        <f t="shared" si="1"/>
        <v>2160.0388973541426</v>
      </c>
      <c r="AR7">
        <f t="shared" si="1"/>
        <v>2202.3852510951451</v>
      </c>
      <c r="AS7">
        <f t="shared" si="1"/>
        <v>2244.054828249682</v>
      </c>
      <c r="AT7">
        <f t="shared" si="1"/>
        <v>2285.2034655155235</v>
      </c>
      <c r="AU7">
        <f t="shared" si="1"/>
        <v>2325.9517508181784</v>
      </c>
      <c r="AV7">
        <f t="shared" si="1"/>
        <v>2366.3927496069923</v>
      </c>
      <c r="AW7">
        <f t="shared" si="1"/>
        <v>2406.5981377588109</v>
      </c>
      <c r="AX7">
        <f t="shared" si="1"/>
        <v>2446.6230270839269</v>
      </c>
      <c r="AY7">
        <f t="shared" si="1"/>
        <v>2486.5097374796551</v>
      </c>
      <c r="AZ7">
        <f t="shared" si="1"/>
        <v>2526.2907312680395</v>
      </c>
      <c r="BA7">
        <f t="shared" si="1"/>
        <v>2565.9908873235022</v>
      </c>
      <c r="BB7">
        <f t="shared" si="1"/>
        <v>2605.6292584965536</v>
      </c>
      <c r="BC7">
        <f t="shared" si="1"/>
        <v>2645.2204267095294</v>
      </c>
      <c r="BD7">
        <f t="shared" si="1"/>
        <v>2684.775545994296</v>
      </c>
      <c r="BE7">
        <f t="shared" si="1"/>
        <v>2724.3031442054207</v>
      </c>
      <c r="BF7">
        <f t="shared" si="1"/>
        <v>2763.8097385405467</v>
      </c>
      <c r="BG7">
        <f t="shared" si="1"/>
        <v>2803.300307664847</v>
      </c>
      <c r="BH7">
        <f t="shared" si="1"/>
        <v>2842.7786535606879</v>
      </c>
      <c r="BI7">
        <f t="shared" si="1"/>
        <v>2882.2476786725806</v>
      </c>
      <c r="BJ7">
        <f t="shared" si="1"/>
        <v>2921.7095980524405</v>
      </c>
      <c r="BK7">
        <f t="shared" si="1"/>
        <v>2961.1661016660328</v>
      </c>
      <c r="BL7">
        <f t="shared" si="1"/>
        <v>3000.6184785125797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4"/>
  <sheetViews>
    <sheetView zoomScaleNormal="100" workbookViewId="0">
      <pane ySplit="1" topLeftCell="A2" activePane="bottomLeft" state="frozen"/>
      <selection activeCell="AK1" sqref="AK1"/>
      <selection pane="bottomLeft" activeCell="N11" sqref="N11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7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7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8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18</v>
      </c>
      <c r="B4" s="2" t="s">
        <v>19</v>
      </c>
      <c r="C4" s="2" t="s">
        <v>15</v>
      </c>
      <c r="G4" t="s">
        <v>20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2.1496355734536898</v>
      </c>
      <c r="B5" s="3">
        <v>6.7589207909182311E-2</v>
      </c>
      <c r="C5" s="3">
        <v>7713.5627031007889</v>
      </c>
      <c r="G5" t="s">
        <v>13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>
        <v>0.05</v>
      </c>
      <c r="AI5">
        <v>0.05</v>
      </c>
      <c r="AJ5">
        <v>0.05</v>
      </c>
      <c r="AK5">
        <v>0.05</v>
      </c>
      <c r="AL5">
        <v>0.05</v>
      </c>
      <c r="AM5">
        <v>0.05</v>
      </c>
      <c r="AN5">
        <v>0.05</v>
      </c>
      <c r="AO5">
        <v>0.05</v>
      </c>
      <c r="AP5">
        <v>0.05</v>
      </c>
      <c r="AQ5">
        <v>0.05</v>
      </c>
      <c r="AR5" s="7">
        <v>0.05</v>
      </c>
      <c r="AS5">
        <v>0.05</v>
      </c>
      <c r="AT5">
        <v>0.05</v>
      </c>
      <c r="AU5">
        <v>0.05</v>
      </c>
      <c r="AV5">
        <v>0.05</v>
      </c>
      <c r="AW5">
        <v>0.05</v>
      </c>
      <c r="AX5">
        <v>0.05</v>
      </c>
      <c r="AY5">
        <v>0.05</v>
      </c>
      <c r="AZ5">
        <v>0.05</v>
      </c>
      <c r="BA5">
        <v>0.05</v>
      </c>
      <c r="BB5" s="7">
        <v>0.05</v>
      </c>
      <c r="BC5">
        <v>0.05</v>
      </c>
      <c r="BD5">
        <v>0.05</v>
      </c>
      <c r="BE5">
        <v>0.05</v>
      </c>
      <c r="BF5">
        <v>0.05</v>
      </c>
      <c r="BG5">
        <v>0.05</v>
      </c>
      <c r="BH5">
        <v>0.05</v>
      </c>
      <c r="BI5">
        <v>0.05</v>
      </c>
      <c r="BJ5">
        <v>0.05</v>
      </c>
      <c r="BK5">
        <v>0.05</v>
      </c>
      <c r="BL5" s="7">
        <v>0.05</v>
      </c>
    </row>
    <row r="6" spans="1:64" x14ac:dyDescent="0.25">
      <c r="E6" t="s">
        <v>5</v>
      </c>
      <c r="F6">
        <f>SUM(J6:AH6)</f>
        <v>2488.6969431313623</v>
      </c>
      <c r="I6">
        <v>0</v>
      </c>
      <c r="J6">
        <f>(J7-J3)^2</f>
        <v>2.5328777220656975</v>
      </c>
      <c r="K6">
        <f>(K7-K3)^2</f>
        <v>0.27525222388513593</v>
      </c>
      <c r="L6">
        <f t="shared" ref="L6:AH6" si="0">(L7-L3)^2</f>
        <v>0.45225900552023574</v>
      </c>
      <c r="M6">
        <f t="shared" si="0"/>
        <v>3.6461734568184125</v>
      </c>
      <c r="N6">
        <f t="shared" si="0"/>
        <v>38.611368329901261</v>
      </c>
      <c r="O6">
        <f t="shared" si="0"/>
        <v>23.515698151349156</v>
      </c>
      <c r="P6">
        <f t="shared" si="0"/>
        <v>53.711860015295045</v>
      </c>
      <c r="Q6">
        <f t="shared" si="0"/>
        <v>6.4600575536014428</v>
      </c>
      <c r="R6">
        <f t="shared" si="0"/>
        <v>21.337759274434987</v>
      </c>
      <c r="S6">
        <f t="shared" si="0"/>
        <v>4.8386889170822975</v>
      </c>
      <c r="T6">
        <f t="shared" si="0"/>
        <v>33.512732308266088</v>
      </c>
      <c r="U6">
        <f t="shared" si="0"/>
        <v>61.031953192925918</v>
      </c>
      <c r="V6">
        <f t="shared" si="0"/>
        <v>36.953236216499604</v>
      </c>
      <c r="W6">
        <f t="shared" si="0"/>
        <v>63.249970946959209</v>
      </c>
      <c r="X6">
        <f t="shared" si="0"/>
        <v>20.91996580957791</v>
      </c>
      <c r="Y6">
        <f t="shared" si="0"/>
        <v>143.72803591476921</v>
      </c>
      <c r="Z6">
        <f t="shared" si="0"/>
        <v>200.10085043424991</v>
      </c>
      <c r="AA6">
        <f t="shared" si="0"/>
        <v>409.09352834997497</v>
      </c>
      <c r="AB6">
        <f t="shared" si="0"/>
        <v>367.64993753185536</v>
      </c>
      <c r="AC6">
        <f t="shared" si="0"/>
        <v>194.7517836802167</v>
      </c>
      <c r="AD6">
        <f t="shared" si="0"/>
        <v>193.68292553103555</v>
      </c>
      <c r="AE6">
        <f t="shared" si="0"/>
        <v>554.4799685403899</v>
      </c>
      <c r="AF6">
        <f t="shared" si="0"/>
        <v>8.4896061291771545</v>
      </c>
      <c r="AG6">
        <f t="shared" si="0"/>
        <v>45.531954924806676</v>
      </c>
      <c r="AH6">
        <f t="shared" si="0"/>
        <v>0.13849897070477843</v>
      </c>
    </row>
    <row r="7" spans="1:64" x14ac:dyDescent="0.25">
      <c r="G7" t="s">
        <v>7</v>
      </c>
      <c r="J7">
        <f>$I3+($C5)*(EXP(-EXP($A5-$B5*J4)))</f>
        <v>10.796102379748566</v>
      </c>
      <c r="K7">
        <f>$I3+($C5)*(EXP(-EXP($A5-$B5*K4)))</f>
        <v>12.542461324784608</v>
      </c>
      <c r="L7">
        <f t="shared" ref="L7:BL7" si="1">$I3+($C5)*(EXP(-EXP($A5-$B5*L4)))</f>
        <v>15.248758219094142</v>
      </c>
      <c r="M7" s="7">
        <f>$I3+($C5)*(EXP(-EXP($A5-$B5*M4)))</f>
        <v>19.306678403886412</v>
      </c>
      <c r="N7">
        <f>$I3+($C5)*(EXP(-EXP($A5-$B5*N4)))</f>
        <v>25.206629905960462</v>
      </c>
      <c r="O7">
        <f t="shared" si="1"/>
        <v>33.541153219351706</v>
      </c>
      <c r="P7">
        <f t="shared" si="1"/>
        <v>45.0019444243583</v>
      </c>
      <c r="Q7">
        <f t="shared" si="1"/>
        <v>60.369730974200579</v>
      </c>
      <c r="R7">
        <f t="shared" si="1"/>
        <v>80.496911177425261</v>
      </c>
      <c r="S7">
        <f t="shared" si="1"/>
        <v>106.28358176430984</v>
      </c>
      <c r="T7">
        <f t="shared" si="1"/>
        <v>138.6482342808435</v>
      </c>
      <c r="U7">
        <f t="shared" si="1"/>
        <v>178.49491558193637</v>
      </c>
      <c r="V7">
        <f t="shared" si="1"/>
        <v>226.67896250962019</v>
      </c>
      <c r="W7">
        <f t="shared" si="1"/>
        <v>283.97351133282137</v>
      </c>
      <c r="X7">
        <f t="shared" si="1"/>
        <v>351.03885685088136</v>
      </c>
      <c r="Y7">
        <f t="shared" si="1"/>
        <v>428.39642917268731</v>
      </c>
      <c r="Z7">
        <f t="shared" si="1"/>
        <v>516.40872057546937</v>
      </c>
      <c r="AA7">
        <f t="shared" si="1"/>
        <v>615.26599038805932</v>
      </c>
      <c r="AB7">
        <f t="shared" si="1"/>
        <v>724.98006057737859</v>
      </c>
      <c r="AC7">
        <f t="shared" si="1"/>
        <v>845.38503792565234</v>
      </c>
      <c r="AD7">
        <f t="shared" si="1"/>
        <v>976.14439672183948</v>
      </c>
      <c r="AE7">
        <f t="shared" si="1"/>
        <v>1116.7635507034256</v>
      </c>
      <c r="AF7">
        <f t="shared" si="1"/>
        <v>1266.6068428428089</v>
      </c>
      <c r="AG7">
        <f t="shared" si="1"/>
        <v>1424.9177832890473</v>
      </c>
      <c r="AH7">
        <f t="shared" si="1"/>
        <v>1590.8413577208642</v>
      </c>
      <c r="AI7">
        <f t="shared" si="1"/>
        <v>1763.4472936568445</v>
      </c>
      <c r="AJ7">
        <f t="shared" si="1"/>
        <v>1941.7532916825332</v>
      </c>
      <c r="AK7">
        <f t="shared" si="1"/>
        <v>2124.7473829051291</v>
      </c>
      <c r="AL7">
        <f t="shared" si="1"/>
        <v>2311.4087457965215</v>
      </c>
      <c r="AM7">
        <f t="shared" si="1"/>
        <v>2500.7264903048781</v>
      </c>
      <c r="AN7">
        <f t="shared" si="1"/>
        <v>2691.7160833729349</v>
      </c>
      <c r="AO7">
        <f t="shared" si="1"/>
        <v>2883.4332398091442</v>
      </c>
      <c r="AP7">
        <f t="shared" si="1"/>
        <v>3074.9852309005646</v>
      </c>
      <c r="AQ7">
        <f t="shared" si="1"/>
        <v>3265.5396679340938</v>
      </c>
      <c r="AR7" s="7">
        <f t="shared" si="1"/>
        <v>3454.3308986772586</v>
      </c>
      <c r="AS7">
        <f t="shared" si="1"/>
        <v>3640.6642131532185</v>
      </c>
      <c r="AT7">
        <f t="shared" si="1"/>
        <v>3823.9180930303264</v>
      </c>
      <c r="AU7">
        <f t="shared" si="1"/>
        <v>4003.5447595152496</v>
      </c>
      <c r="AV7">
        <f t="shared" si="1"/>
        <v>4179.0692809014199</v>
      </c>
      <c r="AW7">
        <f t="shared" si="1"/>
        <v>4350.0874959627372</v>
      </c>
      <c r="AX7">
        <f t="shared" si="1"/>
        <v>4516.2629960686463</v>
      </c>
      <c r="AY7">
        <f t="shared" si="1"/>
        <v>4677.323389783086</v>
      </c>
      <c r="AZ7">
        <f t="shared" si="1"/>
        <v>4833.0560509719116</v>
      </c>
      <c r="BA7">
        <f t="shared" si="1"/>
        <v>4983.3035268644262</v>
      </c>
      <c r="BB7" s="7">
        <f t="shared" si="1"/>
        <v>5127.9587574994694</v>
      </c>
      <c r="BC7">
        <f t="shared" si="1"/>
        <v>5266.9602335938489</v>
      </c>
      <c r="BD7">
        <f t="shared" si="1"/>
        <v>5400.2871968567324</v>
      </c>
      <c r="BE7">
        <f t="shared" si="1"/>
        <v>5527.954965638226</v>
      </c>
      <c r="BF7">
        <f t="shared" si="1"/>
        <v>5650.0104498363025</v>
      </c>
      <c r="BG7">
        <f t="shared" si="1"/>
        <v>5766.5279023220919</v>
      </c>
      <c r="BH7">
        <f t="shared" si="1"/>
        <v>5877.6049397846318</v>
      </c>
      <c r="BI7">
        <f t="shared" si="1"/>
        <v>5983.358853757828</v>
      </c>
      <c r="BJ7">
        <f t="shared" si="1"/>
        <v>6083.9232225295455</v>
      </c>
      <c r="BK7">
        <f t="shared" si="1"/>
        <v>6179.4448264619969</v>
      </c>
      <c r="BL7" s="7">
        <f t="shared" si="1"/>
        <v>6270.0808627710685</v>
      </c>
    </row>
    <row r="8" spans="1:64" x14ac:dyDescent="0.25">
      <c r="AR8" s="7">
        <f>AR7/AR2*100</f>
        <v>10.423077686645618</v>
      </c>
      <c r="BB8" s="7">
        <f>BB7/BB2*100</f>
        <v>13.1592966206852</v>
      </c>
      <c r="BL8" s="7">
        <f>BL7/BL2*100</f>
        <v>13.99712533835746</v>
      </c>
    </row>
    <row r="24" spans="58:58" x14ac:dyDescent="0.25">
      <c r="BF24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"/>
  <sheetViews>
    <sheetView tabSelected="1" workbookViewId="0">
      <selection activeCell="M7" sqref="M7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7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7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8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20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2.0155154376423199</v>
      </c>
      <c r="B5" s="3">
        <v>7.7025957600608597E-2</v>
      </c>
      <c r="C5" s="3">
        <v>0.17491270286733099</v>
      </c>
      <c r="G5" t="s">
        <v>13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11">
        <v>0.05</v>
      </c>
      <c r="AI5" s="11">
        <v>0.05</v>
      </c>
      <c r="AJ5" s="11">
        <v>0.05</v>
      </c>
      <c r="AK5" s="11">
        <v>0.05</v>
      </c>
      <c r="AL5" s="11">
        <v>0.05</v>
      </c>
      <c r="AM5" s="11">
        <v>0.05</v>
      </c>
      <c r="AN5" s="11">
        <v>0.05</v>
      </c>
      <c r="AO5" s="11">
        <v>0.05</v>
      </c>
      <c r="AP5" s="11">
        <v>0.05</v>
      </c>
      <c r="AQ5" s="11">
        <v>0.05</v>
      </c>
      <c r="AR5" s="11">
        <v>0.05</v>
      </c>
      <c r="AS5" s="11">
        <v>0.05</v>
      </c>
      <c r="AT5" s="11">
        <v>0.05</v>
      </c>
      <c r="AU5" s="11">
        <v>0.05</v>
      </c>
      <c r="AV5" s="11">
        <v>0.05</v>
      </c>
      <c r="AW5" s="11">
        <v>0.05</v>
      </c>
      <c r="AX5" s="11">
        <v>0.05</v>
      </c>
      <c r="AY5" s="11">
        <v>0.05</v>
      </c>
      <c r="AZ5" s="11">
        <v>0.05</v>
      </c>
      <c r="BA5" s="11">
        <v>0.05</v>
      </c>
      <c r="BB5" s="11">
        <v>0.05</v>
      </c>
      <c r="BC5" s="11">
        <v>0.05</v>
      </c>
      <c r="BD5" s="11">
        <v>0.05</v>
      </c>
      <c r="BE5" s="11">
        <v>0.05</v>
      </c>
      <c r="BF5" s="11">
        <v>0.05</v>
      </c>
      <c r="BG5" s="11">
        <v>0.05</v>
      </c>
      <c r="BH5" s="11">
        <v>0.05</v>
      </c>
      <c r="BI5" s="11">
        <v>0.05</v>
      </c>
      <c r="BJ5" s="11">
        <v>0.05</v>
      </c>
      <c r="BK5" s="11">
        <v>0.05</v>
      </c>
      <c r="BL5" s="11">
        <v>0.05</v>
      </c>
    </row>
    <row r="6" spans="1:64" x14ac:dyDescent="0.25">
      <c r="E6" t="s">
        <v>5</v>
      </c>
      <c r="F6">
        <f>SUM(J6:AH6)</f>
        <v>3654.4028943890075</v>
      </c>
      <c r="I6">
        <v>0</v>
      </c>
      <c r="J6">
        <f>(J7-J3)^2</f>
        <v>1.7003728531623727</v>
      </c>
      <c r="K6">
        <f t="shared" ref="K6:AH6" si="0">(K7-K3)^2</f>
        <v>1.4638442510742884E-2</v>
      </c>
      <c r="L6">
        <f t="shared" si="0"/>
        <v>1.5957927735254043</v>
      </c>
      <c r="M6">
        <f t="shared" si="0"/>
        <v>7.4972895587490056</v>
      </c>
      <c r="N6">
        <f t="shared" si="0"/>
        <v>53.918457620074726</v>
      </c>
      <c r="O6">
        <f t="shared" si="0"/>
        <v>36.585607419279569</v>
      </c>
      <c r="P6">
        <f t="shared" si="0"/>
        <v>87.78687276458929</v>
      </c>
      <c r="Q6">
        <f t="shared" si="0"/>
        <v>24.576088581343537</v>
      </c>
      <c r="R6">
        <f t="shared" si="0"/>
        <v>54.370675431231483</v>
      </c>
      <c r="S6">
        <f t="shared" si="0"/>
        <v>8.5467891780107635E-2</v>
      </c>
      <c r="T6">
        <f t="shared" si="0"/>
        <v>23.530483772853422</v>
      </c>
      <c r="U6">
        <f t="shared" si="0"/>
        <v>66.031172908432126</v>
      </c>
      <c r="V6">
        <f t="shared" si="0"/>
        <v>104.59130393848076</v>
      </c>
      <c r="W6">
        <f t="shared" si="0"/>
        <v>108.09922376588581</v>
      </c>
      <c r="X6">
        <f t="shared" si="0"/>
        <v>21.883285018726607</v>
      </c>
      <c r="Y6">
        <f t="shared" si="0"/>
        <v>83.19632278468373</v>
      </c>
      <c r="Z6">
        <f t="shared" si="0"/>
        <v>80.301868975331956</v>
      </c>
      <c r="AA6">
        <f t="shared" si="0"/>
        <v>255.51240457091336</v>
      </c>
      <c r="AB6">
        <f t="shared" si="0"/>
        <v>588.9901622918768</v>
      </c>
      <c r="AC6">
        <f t="shared" si="0"/>
        <v>350.63259301353548</v>
      </c>
      <c r="AD6">
        <f t="shared" si="0"/>
        <v>15.521442053939408</v>
      </c>
      <c r="AE6">
        <f t="shared" si="0"/>
        <v>1152.6138582424842</v>
      </c>
      <c r="AF6">
        <f t="shared" si="0"/>
        <v>108.51073513564619</v>
      </c>
      <c r="AG6">
        <f t="shared" si="0"/>
        <v>424.75805593575217</v>
      </c>
      <c r="AH6">
        <f t="shared" si="0"/>
        <v>2.0987186442198782</v>
      </c>
    </row>
    <row r="7" spans="1:64" x14ac:dyDescent="0.25">
      <c r="G7" t="s">
        <v>7</v>
      </c>
      <c r="J7">
        <f>$I3+(I2*$C5)*(EXP(-EXP($A5-$B5*J4)))</f>
        <v>10.508584116458179</v>
      </c>
      <c r="K7">
        <f t="shared" ref="K7:BL7" si="1">$I3+(J2*$C5)*(EXP(-EXP($A5-$B5*K4)))</f>
        <v>12.138805901178802</v>
      </c>
      <c r="L7">
        <f t="shared" si="1"/>
        <v>14.658013350719695</v>
      </c>
      <c r="M7" s="7">
        <f>$I3+(L2*$C5)*(EXP(-EXP($A5-$B5*M4)))</f>
        <v>18.478056120405626</v>
      </c>
      <c r="N7">
        <f t="shared" si="1"/>
        <v>24.07751568809298</v>
      </c>
      <c r="O7">
        <f t="shared" si="1"/>
        <v>32.341848189308394</v>
      </c>
      <c r="P7">
        <f t="shared" si="1"/>
        <v>42.961317073245453</v>
      </c>
      <c r="Q7">
        <f t="shared" si="1"/>
        <v>57.953967684325967</v>
      </c>
      <c r="R7">
        <f t="shared" si="1"/>
        <v>77.742545065452546</v>
      </c>
      <c r="S7">
        <f t="shared" si="1"/>
        <v>104.37622867917325</v>
      </c>
      <c r="T7">
        <f t="shared" si="1"/>
        <v>137.71003902956744</v>
      </c>
      <c r="U7">
        <f t="shared" si="1"/>
        <v>178.80857731831463</v>
      </c>
      <c r="V7">
        <f t="shared" si="1"/>
        <v>230.82703415068983</v>
      </c>
      <c r="W7">
        <f t="shared" si="1"/>
        <v>286.41760395416304</v>
      </c>
      <c r="X7">
        <f t="shared" si="1"/>
        <v>341.78706458270102</v>
      </c>
      <c r="Y7">
        <f t="shared" si="1"/>
        <v>431.26389015243859</v>
      </c>
      <c r="Z7">
        <f t="shared" si="1"/>
        <v>521.59329034129053</v>
      </c>
      <c r="AA7">
        <f t="shared" si="1"/>
        <v>619.50729563127982</v>
      </c>
      <c r="AB7">
        <f t="shared" si="1"/>
        <v>730.07498030913848</v>
      </c>
      <c r="AC7">
        <f t="shared" si="1"/>
        <v>850.15487434272222</v>
      </c>
      <c r="AD7">
        <f t="shared" si="1"/>
        <v>966.16712154883805</v>
      </c>
      <c r="AE7">
        <f t="shared" si="1"/>
        <v>1106.3607817639645</v>
      </c>
      <c r="AF7">
        <f t="shared" si="1"/>
        <v>1259.1036870925782</v>
      </c>
      <c r="AG7">
        <f t="shared" si="1"/>
        <v>1438.7797055537792</v>
      </c>
      <c r="AH7">
        <f t="shared" si="1"/>
        <v>1589.764816721887</v>
      </c>
      <c r="AI7">
        <f t="shared" si="1"/>
        <v>1712.0897510957845</v>
      </c>
      <c r="AJ7">
        <f t="shared" si="1"/>
        <v>1918.4667462988691</v>
      </c>
      <c r="AK7">
        <f t="shared" si="1"/>
        <v>2098.773782021949</v>
      </c>
      <c r="AL7">
        <f t="shared" si="1"/>
        <v>2283.3857382209144</v>
      </c>
      <c r="AM7">
        <f t="shared" si="1"/>
        <v>2471.5222162552641</v>
      </c>
      <c r="AN7">
        <f t="shared" si="1"/>
        <v>2662.4328449670575</v>
      </c>
      <c r="AO7">
        <f t="shared" si="1"/>
        <v>2855.4059745432864</v>
      </c>
      <c r="AP7">
        <f t="shared" si="1"/>
        <v>3049.7752550726063</v>
      </c>
      <c r="AQ7">
        <f t="shared" si="1"/>
        <v>3244.924274830189</v>
      </c>
      <c r="AR7" s="7">
        <f t="shared" si="1"/>
        <v>3440.2894682745414</v>
      </c>
      <c r="AS7">
        <f t="shared" si="1"/>
        <v>3635.3615214719475</v>
      </c>
      <c r="AT7">
        <f t="shared" si="1"/>
        <v>3829.6855066903777</v>
      </c>
      <c r="AU7">
        <f t="shared" si="1"/>
        <v>4022.8599715618184</v>
      </c>
      <c r="AV7">
        <f t="shared" si="1"/>
        <v>4214.5351944739114</v>
      </c>
      <c r="AW7">
        <f t="shared" si="1"/>
        <v>4404.4107992697109</v>
      </c>
      <c r="AX7">
        <f t="shared" si="1"/>
        <v>4592.2329009859295</v>
      </c>
      <c r="AY7">
        <f t="shared" si="1"/>
        <v>4777.7909318908696</v>
      </c>
      <c r="AZ7">
        <f t="shared" si="1"/>
        <v>4960.9142747193409</v>
      </c>
      <c r="BA7">
        <f t="shared" si="1"/>
        <v>5141.4688086300494</v>
      </c>
      <c r="BB7" s="7">
        <f t="shared" si="1"/>
        <v>5319.3534536145835</v>
      </c>
      <c r="BC7">
        <f t="shared" si="1"/>
        <v>5494.4967812168734</v>
      </c>
      <c r="BD7">
        <f t="shared" si="1"/>
        <v>5666.8537436495226</v>
      </c>
      <c r="BE7">
        <f t="shared" si="1"/>
        <v>5836.4025597432801</v>
      </c>
      <c r="BF7">
        <f t="shared" si="1"/>
        <v>6003.1417845800415</v>
      </c>
      <c r="BG7">
        <f t="shared" si="1"/>
        <v>6167.0875799989672</v>
      </c>
      <c r="BH7">
        <f t="shared" si="1"/>
        <v>6328.2711952673471</v>
      </c>
      <c r="BI7">
        <f t="shared" si="1"/>
        <v>6486.7366608733037</v>
      </c>
      <c r="BJ7">
        <f t="shared" si="1"/>
        <v>6642.5386934380995</v>
      </c>
      <c r="BK7">
        <f t="shared" si="1"/>
        <v>6795.7408059600366</v>
      </c>
      <c r="BL7" s="7">
        <f t="shared" si="1"/>
        <v>6946.4136148166917</v>
      </c>
    </row>
    <row r="8" spans="1:64" x14ac:dyDescent="0.25">
      <c r="AR8" s="7">
        <f>AR7/AR2*100</f>
        <v>10.380709157337904</v>
      </c>
      <c r="BB8" s="7">
        <f>BB7/BB2*100</f>
        <v>13.650451034538724</v>
      </c>
      <c r="BL8" s="7">
        <f>BL7/BL2*100</f>
        <v>15.506948657706964</v>
      </c>
    </row>
    <row r="19" spans="63:63" x14ac:dyDescent="0.25">
      <c r="BK19" t="e">
        <f>#REF!/#REF!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"/>
  <sheetViews>
    <sheetView workbookViewId="0">
      <selection activeCell="C8" sqref="C8"/>
    </sheetView>
  </sheetViews>
  <sheetFormatPr defaultRowHeight="15" x14ac:dyDescent="0.25"/>
  <cols>
    <col min="1" max="1" width="17" customWidth="1"/>
    <col min="2" max="2" width="27.140625" bestFit="1" customWidth="1"/>
    <col min="3" max="3" width="12" bestFit="1" customWidth="1"/>
    <col min="5" max="5" width="16.28515625" customWidth="1"/>
    <col min="6" max="6" width="12" bestFit="1" customWidth="1"/>
    <col min="7" max="7" width="20.140625" bestFit="1" customWidth="1"/>
    <col min="9" max="9" width="12" customWidth="1"/>
    <col min="10" max="10" width="12" bestFit="1" customWidth="1"/>
    <col min="14" max="14" width="12" bestFit="1" customWidth="1"/>
    <col min="18" max="18" width="11.5703125" customWidth="1"/>
    <col min="44" max="44" width="9.140625" style="7"/>
    <col min="54" max="54" width="9.140625" style="7"/>
    <col min="64" max="64" width="9.140625" style="7"/>
  </cols>
  <sheetData>
    <row r="1" spans="1:64" s="4" customFormat="1" x14ac:dyDescent="0.25">
      <c r="I1" s="4">
        <v>1995</v>
      </c>
      <c r="J1" s="4">
        <v>1996</v>
      </c>
      <c r="K1" s="4">
        <v>1997</v>
      </c>
      <c r="L1" s="4">
        <v>1998</v>
      </c>
      <c r="M1" s="4">
        <v>1999</v>
      </c>
      <c r="N1" s="4">
        <v>2000</v>
      </c>
      <c r="O1" s="4">
        <v>2001</v>
      </c>
      <c r="P1" s="4">
        <v>2002</v>
      </c>
      <c r="Q1" s="4">
        <v>2003</v>
      </c>
      <c r="R1" s="4">
        <v>2004</v>
      </c>
      <c r="S1" s="4">
        <v>2005</v>
      </c>
      <c r="T1" s="4">
        <v>2006</v>
      </c>
      <c r="U1" s="4">
        <v>2007</v>
      </c>
      <c r="V1" s="4">
        <v>2008</v>
      </c>
      <c r="W1" s="4">
        <v>2009</v>
      </c>
      <c r="X1" s="4">
        <v>2010</v>
      </c>
      <c r="Y1" s="4">
        <v>2011</v>
      </c>
      <c r="Z1" s="4">
        <v>2012</v>
      </c>
      <c r="AA1" s="4">
        <v>2013</v>
      </c>
      <c r="AB1" s="4">
        <v>2014</v>
      </c>
      <c r="AC1" s="4">
        <v>2015</v>
      </c>
      <c r="AD1" s="4">
        <v>2016</v>
      </c>
      <c r="AE1" s="4">
        <v>2017</v>
      </c>
      <c r="AF1" s="4">
        <v>2018</v>
      </c>
      <c r="AG1" s="4">
        <v>2019</v>
      </c>
      <c r="AH1" s="4">
        <v>2020</v>
      </c>
      <c r="AI1" s="4">
        <v>2021</v>
      </c>
      <c r="AJ1" s="4">
        <v>2022</v>
      </c>
      <c r="AK1" s="4">
        <v>2023</v>
      </c>
      <c r="AL1" s="4">
        <v>2024</v>
      </c>
      <c r="AM1" s="4">
        <v>2025</v>
      </c>
      <c r="AN1" s="4">
        <v>2026</v>
      </c>
      <c r="AO1" s="4">
        <v>2027</v>
      </c>
      <c r="AP1" s="4">
        <v>2028</v>
      </c>
      <c r="AQ1" s="4">
        <v>2029</v>
      </c>
      <c r="AR1" s="7">
        <v>2030</v>
      </c>
      <c r="AS1" s="4">
        <v>2031</v>
      </c>
      <c r="AT1" s="4">
        <v>2032</v>
      </c>
      <c r="AU1" s="4">
        <v>2033</v>
      </c>
      <c r="AV1" s="4">
        <v>2034</v>
      </c>
      <c r="AW1" s="4">
        <v>2035</v>
      </c>
      <c r="AX1" s="4">
        <v>2036</v>
      </c>
      <c r="AY1" s="4">
        <v>2037</v>
      </c>
      <c r="AZ1" s="4">
        <v>2038</v>
      </c>
      <c r="BA1" s="4">
        <v>2039</v>
      </c>
      <c r="BB1" s="7">
        <v>2040</v>
      </c>
      <c r="BC1" s="4">
        <v>2041</v>
      </c>
      <c r="BD1" s="4">
        <v>2042</v>
      </c>
      <c r="BE1" s="4">
        <v>2043</v>
      </c>
      <c r="BF1" s="4">
        <v>2044</v>
      </c>
      <c r="BG1" s="4">
        <v>2045</v>
      </c>
      <c r="BH1" s="4">
        <v>2046</v>
      </c>
      <c r="BI1" s="4">
        <v>2047</v>
      </c>
      <c r="BJ1" s="4">
        <v>2048</v>
      </c>
      <c r="BK1" s="4">
        <v>2049</v>
      </c>
      <c r="BL1" s="7">
        <v>2050</v>
      </c>
    </row>
    <row r="2" spans="1:64" x14ac:dyDescent="0.25">
      <c r="A2" s="1" t="s">
        <v>10</v>
      </c>
      <c r="B2" t="s">
        <v>16</v>
      </c>
      <c r="I2" s="9">
        <v>13375.243963405272</v>
      </c>
      <c r="J2" s="9">
        <v>13789.249527706444</v>
      </c>
      <c r="K2" s="9">
        <v>14120.517134509744</v>
      </c>
      <c r="L2" s="9">
        <v>14502.91924343678</v>
      </c>
      <c r="M2" s="9">
        <v>14917.763755393564</v>
      </c>
      <c r="N2" s="9">
        <v>15555.548290631683</v>
      </c>
      <c r="O2" s="9">
        <v>15788.860610722248</v>
      </c>
      <c r="P2" s="9">
        <v>16345.484319587606</v>
      </c>
      <c r="Q2" s="9">
        <v>16924.018406002466</v>
      </c>
      <c r="R2" s="9">
        <v>17726.747512207581</v>
      </c>
      <c r="S2" s="9">
        <v>18454.118810450738</v>
      </c>
      <c r="T2" s="9">
        <v>19155.291117648791</v>
      </c>
      <c r="U2" s="9">
        <v>20045.982995705115</v>
      </c>
      <c r="V2" s="9">
        <v>20421.6373537822</v>
      </c>
      <c r="W2" s="9">
        <v>20264.891059648478</v>
      </c>
      <c r="X2" s="9">
        <v>21570.688861983443</v>
      </c>
      <c r="Y2" s="9">
        <v>22256.995244363818</v>
      </c>
      <c r="Z2" s="9">
        <v>22806.276479940283</v>
      </c>
      <c r="AA2" s="9">
        <v>23435.238212380838</v>
      </c>
      <c r="AB2" s="9">
        <v>24031.707049616718</v>
      </c>
      <c r="AC2" s="9">
        <v>24270.500940949612</v>
      </c>
      <c r="AD2" s="9">
        <v>24915.187108189115</v>
      </c>
      <c r="AE2" s="9">
        <v>25623.892250783552</v>
      </c>
      <c r="AF2" s="9">
        <v>26659.136238092451</v>
      </c>
      <c r="AG2" s="9">
        <v>27000.950850926718</v>
      </c>
      <c r="AH2" s="9">
        <v>26823.248350022292</v>
      </c>
      <c r="AI2">
        <v>27896.740016888827</v>
      </c>
      <c r="AJ2">
        <v>28479.455529000144</v>
      </c>
      <c r="AK2">
        <v>29062.171041111229</v>
      </c>
      <c r="AL2">
        <v>29644.886553222546</v>
      </c>
      <c r="AM2">
        <v>30227.602065333631</v>
      </c>
      <c r="AN2">
        <v>30810.317577444948</v>
      </c>
      <c r="AO2">
        <v>31393.033089556033</v>
      </c>
      <c r="AP2">
        <v>31975.74860166735</v>
      </c>
      <c r="AQ2">
        <v>32558.464113778435</v>
      </c>
      <c r="AR2" s="7">
        <v>33141.179625889752</v>
      </c>
      <c r="AS2">
        <v>33723.895138000837</v>
      </c>
      <c r="AT2">
        <v>34306.610650112154</v>
      </c>
      <c r="AU2">
        <v>34889.326162223238</v>
      </c>
      <c r="AV2">
        <v>35472.041674334556</v>
      </c>
      <c r="AW2">
        <v>36054.75718644564</v>
      </c>
      <c r="AX2">
        <v>36637.472698556725</v>
      </c>
      <c r="AY2">
        <v>37220.188210668042</v>
      </c>
      <c r="AZ2">
        <v>37802.903722779127</v>
      </c>
      <c r="BA2">
        <v>38385.619234890444</v>
      </c>
      <c r="BB2" s="7">
        <v>38968.334747001529</v>
      </c>
      <c r="BC2">
        <v>39551.050259112846</v>
      </c>
      <c r="BD2">
        <v>40133.765771223931</v>
      </c>
      <c r="BE2">
        <v>40716.481283335248</v>
      </c>
      <c r="BF2">
        <v>41299.196795446333</v>
      </c>
      <c r="BG2" s="6">
        <v>41881.91230755765</v>
      </c>
      <c r="BH2" s="6">
        <v>42464.627819668734</v>
      </c>
      <c r="BI2" s="6">
        <v>43047.343331780052</v>
      </c>
      <c r="BJ2" s="6">
        <v>43630.058843891136</v>
      </c>
      <c r="BK2" s="6">
        <v>44212.774356002221</v>
      </c>
      <c r="BL2" s="8">
        <v>44795.489868113538</v>
      </c>
    </row>
    <row r="3" spans="1:64" x14ac:dyDescent="0.25">
      <c r="A3" t="s">
        <v>8</v>
      </c>
      <c r="B3" t="s">
        <v>17</v>
      </c>
      <c r="I3" s="5">
        <v>8.2619234436363644</v>
      </c>
      <c r="J3" s="5">
        <v>9.2046006605959612</v>
      </c>
      <c r="K3" s="5">
        <v>12.017816469777779</v>
      </c>
      <c r="L3" s="5">
        <v>15.921260267804952</v>
      </c>
      <c r="M3" s="5">
        <v>21.216174006609396</v>
      </c>
      <c r="N3" s="5">
        <v>31.42043456413095</v>
      </c>
      <c r="O3" s="5">
        <v>38.390451947142061</v>
      </c>
      <c r="P3" s="5">
        <v>52.330781986707123</v>
      </c>
      <c r="Q3" s="5">
        <v>62.911395301683939</v>
      </c>
      <c r="R3" s="5">
        <v>85.116192428273166</v>
      </c>
      <c r="S3" s="5">
        <v>104.08387975788209</v>
      </c>
      <c r="T3" s="5">
        <v>132.85921603002876</v>
      </c>
      <c r="U3" s="5">
        <v>170.68262058027867</v>
      </c>
      <c r="V3" s="5">
        <v>220.60004515399677</v>
      </c>
      <c r="W3" s="5">
        <v>276.02052629907718</v>
      </c>
      <c r="X3" s="5">
        <v>346.46502193807811</v>
      </c>
      <c r="Y3" s="5">
        <v>440.38509198030556</v>
      </c>
      <c r="Z3" s="5">
        <v>530.55442135112025</v>
      </c>
      <c r="AA3" s="5">
        <v>635.49205101167001</v>
      </c>
      <c r="AB3" s="5">
        <v>705.80586078881231</v>
      </c>
      <c r="AC3" s="5">
        <v>831.42968828186997</v>
      </c>
      <c r="AD3" s="5">
        <v>962.22739540937869</v>
      </c>
      <c r="AE3" s="5">
        <v>1140.3109490425286</v>
      </c>
      <c r="AF3" s="5">
        <v>1269.5205357108334</v>
      </c>
      <c r="AG3" s="5">
        <v>1418.1700462665481</v>
      </c>
      <c r="AH3" s="5">
        <v>1591.2135122192983</v>
      </c>
    </row>
    <row r="4" spans="1:64" x14ac:dyDescent="0.25">
      <c r="A4" s="2" t="s">
        <v>12</v>
      </c>
      <c r="B4" s="2" t="s">
        <v>14</v>
      </c>
      <c r="C4" s="2" t="s">
        <v>15</v>
      </c>
      <c r="G4" t="s">
        <v>20</v>
      </c>
      <c r="I4">
        <v>0</v>
      </c>
      <c r="J4">
        <v>1</v>
      </c>
      <c r="K4">
        <v>2</v>
      </c>
      <c r="L4">
        <v>3</v>
      </c>
      <c r="M4">
        <v>4</v>
      </c>
      <c r="N4">
        <v>5</v>
      </c>
      <c r="O4">
        <v>6</v>
      </c>
      <c r="P4">
        <v>7</v>
      </c>
      <c r="Q4">
        <v>8</v>
      </c>
      <c r="R4">
        <v>9</v>
      </c>
      <c r="S4">
        <v>10</v>
      </c>
      <c r="T4">
        <v>11</v>
      </c>
      <c r="U4">
        <v>12</v>
      </c>
      <c r="V4">
        <v>13</v>
      </c>
      <c r="W4">
        <v>14</v>
      </c>
      <c r="X4">
        <v>15</v>
      </c>
      <c r="Y4">
        <v>16</v>
      </c>
      <c r="Z4">
        <v>17</v>
      </c>
      <c r="AA4">
        <v>18</v>
      </c>
      <c r="AB4">
        <v>19</v>
      </c>
      <c r="AC4">
        <v>20</v>
      </c>
      <c r="AD4">
        <v>21</v>
      </c>
      <c r="AE4">
        <v>22</v>
      </c>
      <c r="AF4">
        <v>23</v>
      </c>
      <c r="AG4">
        <v>24</v>
      </c>
      <c r="AH4">
        <v>25</v>
      </c>
      <c r="AI4">
        <v>26</v>
      </c>
      <c r="AJ4">
        <v>27</v>
      </c>
      <c r="AK4">
        <v>28</v>
      </c>
      <c r="AL4">
        <v>29</v>
      </c>
      <c r="AM4">
        <v>30</v>
      </c>
      <c r="AN4">
        <v>31</v>
      </c>
      <c r="AO4">
        <v>32</v>
      </c>
      <c r="AP4">
        <v>33</v>
      </c>
      <c r="AQ4">
        <v>34</v>
      </c>
      <c r="AR4" s="7">
        <v>35</v>
      </c>
      <c r="AS4">
        <v>36</v>
      </c>
      <c r="AT4">
        <v>37</v>
      </c>
      <c r="AU4">
        <v>38</v>
      </c>
      <c r="AV4">
        <v>39</v>
      </c>
      <c r="AW4">
        <v>40</v>
      </c>
      <c r="AX4">
        <v>41</v>
      </c>
      <c r="AY4">
        <v>42</v>
      </c>
      <c r="AZ4">
        <v>43</v>
      </c>
      <c r="BA4">
        <v>44</v>
      </c>
      <c r="BB4" s="7">
        <v>45</v>
      </c>
      <c r="BC4">
        <v>46</v>
      </c>
      <c r="BD4">
        <v>47</v>
      </c>
      <c r="BE4">
        <v>48</v>
      </c>
      <c r="BF4">
        <v>49</v>
      </c>
      <c r="BG4">
        <v>50</v>
      </c>
      <c r="BH4">
        <v>51</v>
      </c>
      <c r="BI4">
        <v>52</v>
      </c>
      <c r="BJ4">
        <v>53</v>
      </c>
      <c r="BK4">
        <v>54</v>
      </c>
      <c r="BL4" s="7">
        <v>55</v>
      </c>
    </row>
    <row r="5" spans="1:64" x14ac:dyDescent="0.25">
      <c r="A5" s="3">
        <v>2.3470641865262598</v>
      </c>
      <c r="B5" s="3">
        <v>0.16048868735014901</v>
      </c>
      <c r="C5" s="3">
        <v>4.1604633340678382E-3</v>
      </c>
      <c r="G5" t="s">
        <v>13</v>
      </c>
      <c r="I5">
        <v>0.19600000000000001</v>
      </c>
      <c r="J5">
        <v>0.17799999999999999</v>
      </c>
      <c r="K5">
        <v>0.157</v>
      </c>
      <c r="L5">
        <v>0.13900000000000001</v>
      </c>
      <c r="M5">
        <v>0.13400000000000001</v>
      </c>
      <c r="N5">
        <v>0.14199999999999999</v>
      </c>
      <c r="O5">
        <v>0.126</v>
      </c>
      <c r="P5">
        <v>0.11899999999999999</v>
      </c>
      <c r="Q5">
        <v>0.106</v>
      </c>
      <c r="R5">
        <v>0.111</v>
      </c>
      <c r="S5">
        <v>0.104</v>
      </c>
      <c r="T5">
        <v>0.105</v>
      </c>
      <c r="U5">
        <v>9.8000000000000004E-2</v>
      </c>
      <c r="V5">
        <v>8.7999999999999995E-2</v>
      </c>
      <c r="W5">
        <v>8.6999999999999994E-2</v>
      </c>
      <c r="X5">
        <v>8.5999999999999993E-2</v>
      </c>
      <c r="Y5">
        <v>8.3000000000000004E-2</v>
      </c>
      <c r="Z5">
        <v>8.3000000000000004E-2</v>
      </c>
      <c r="AA5">
        <v>8.2000000000000003E-2</v>
      </c>
      <c r="AB5">
        <v>7.5999999999999998E-2</v>
      </c>
      <c r="AC5">
        <v>6.9000000000000006E-2</v>
      </c>
      <c r="AD5">
        <v>6.6000000000000003E-2</v>
      </c>
      <c r="AE5">
        <v>6.4000000000000001E-2</v>
      </c>
      <c r="AF5">
        <v>5.8000000000000003E-2</v>
      </c>
      <c r="AG5">
        <v>5.2999999999999999E-2</v>
      </c>
      <c r="AH5" s="11">
        <v>0.05</v>
      </c>
      <c r="AI5" s="11">
        <v>0.05</v>
      </c>
      <c r="AJ5" s="11">
        <v>0.05</v>
      </c>
      <c r="AK5" s="11">
        <v>0.05</v>
      </c>
      <c r="AL5" s="11">
        <v>0.05</v>
      </c>
      <c r="AM5" s="11">
        <v>0.05</v>
      </c>
      <c r="AN5" s="11">
        <v>0.05</v>
      </c>
      <c r="AO5" s="11">
        <v>0.05</v>
      </c>
      <c r="AP5" s="11">
        <v>0.05</v>
      </c>
      <c r="AQ5" s="11">
        <v>0.05</v>
      </c>
      <c r="AR5" s="11">
        <v>0.05</v>
      </c>
      <c r="AS5" s="11">
        <v>0.05</v>
      </c>
      <c r="AT5" s="11">
        <v>0.05</v>
      </c>
      <c r="AU5" s="11">
        <v>0.05</v>
      </c>
      <c r="AV5" s="11">
        <v>0.05</v>
      </c>
      <c r="AW5" s="11">
        <v>0.05</v>
      </c>
      <c r="AX5" s="11">
        <v>0.05</v>
      </c>
      <c r="AY5" s="11">
        <v>0.05</v>
      </c>
      <c r="AZ5" s="11">
        <v>0.05</v>
      </c>
      <c r="BA5" s="11">
        <v>0.05</v>
      </c>
      <c r="BB5" s="11">
        <v>0.05</v>
      </c>
      <c r="BC5" s="11">
        <v>0.05</v>
      </c>
      <c r="BD5" s="11">
        <v>0.05</v>
      </c>
      <c r="BE5" s="11">
        <v>0.05</v>
      </c>
      <c r="BF5" s="11">
        <v>0.05</v>
      </c>
      <c r="BG5" s="11">
        <v>0.05</v>
      </c>
      <c r="BH5" s="11">
        <v>0.05</v>
      </c>
      <c r="BI5" s="11">
        <v>0.05</v>
      </c>
      <c r="BJ5" s="11">
        <v>0.05</v>
      </c>
      <c r="BK5" s="11">
        <v>0.05</v>
      </c>
      <c r="BL5" s="11">
        <v>0.05</v>
      </c>
    </row>
    <row r="6" spans="1:64" x14ac:dyDescent="0.25">
      <c r="E6" t="s">
        <v>5</v>
      </c>
      <c r="F6">
        <f>SUM(J6:AH6)</f>
        <v>13566.329520284169</v>
      </c>
      <c r="I6">
        <v>0</v>
      </c>
      <c r="J6">
        <f>(J7-J3)^2</f>
        <v>0.81890891903565644</v>
      </c>
      <c r="K6">
        <f t="shared" ref="K6:AH6" si="0">(K7-K3)^2</f>
        <v>12.929738470413861</v>
      </c>
      <c r="L6">
        <f t="shared" si="0"/>
        <v>50.251173478137012</v>
      </c>
      <c r="M6">
        <f t="shared" si="0"/>
        <v>126.22950028185235</v>
      </c>
      <c r="N6">
        <f t="shared" si="0"/>
        <v>361.60472144859455</v>
      </c>
      <c r="O6">
        <f t="shared" si="0"/>
        <v>481.72292204159476</v>
      </c>
      <c r="P6">
        <f t="shared" si="0"/>
        <v>740.8509644320618</v>
      </c>
      <c r="Q6">
        <f t="shared" si="0"/>
        <v>582.27244841598213</v>
      </c>
      <c r="R6">
        <f t="shared" si="0"/>
        <v>509.959160171343</v>
      </c>
      <c r="S6">
        <f t="shared" si="0"/>
        <v>304.06571238350375</v>
      </c>
      <c r="T6">
        <f t="shared" si="0"/>
        <v>35.626872225925048</v>
      </c>
      <c r="U6">
        <f t="shared" si="0"/>
        <v>11.218120233656009</v>
      </c>
      <c r="V6">
        <f t="shared" si="0"/>
        <v>112.92152263621801</v>
      </c>
      <c r="W6">
        <f t="shared" si="0"/>
        <v>1403.2590891153188</v>
      </c>
      <c r="X6">
        <f t="shared" si="0"/>
        <v>507.56897840935909</v>
      </c>
      <c r="Y6">
        <f t="shared" si="0"/>
        <v>203.79509859920591</v>
      </c>
      <c r="Z6">
        <f t="shared" si="0"/>
        <v>205.0541918129916</v>
      </c>
      <c r="AA6">
        <f t="shared" si="0"/>
        <v>352.41342477363571</v>
      </c>
      <c r="AB6">
        <f t="shared" si="0"/>
        <v>65.141154783311137</v>
      </c>
      <c r="AC6">
        <f t="shared" si="0"/>
        <v>28.023496270063895</v>
      </c>
      <c r="AD6">
        <f t="shared" si="0"/>
        <v>90.397734626276005</v>
      </c>
      <c r="AE6">
        <f t="shared" si="0"/>
        <v>1956.646031496723</v>
      </c>
      <c r="AF6">
        <f t="shared" si="0"/>
        <v>3157.8728505280369</v>
      </c>
      <c r="AG6">
        <f t="shared" si="0"/>
        <v>362.99903121789686</v>
      </c>
      <c r="AH6">
        <f t="shared" si="0"/>
        <v>1902.686673513032</v>
      </c>
    </row>
    <row r="7" spans="1:64" x14ac:dyDescent="0.25">
      <c r="G7" t="s">
        <v>7</v>
      </c>
      <c r="J7">
        <f>$I3+($C5/($C5+I5))*I2*(EXP(-EXP($A5-$B5*J4)))</f>
        <v>8.2996647959980017</v>
      </c>
      <c r="K7">
        <f t="shared" ref="K7:BL7" si="1">$I3+($C5/($C5+J5))*J2*(EXP(-EXP($A5-$B5*K4)))</f>
        <v>8.4220219163565382</v>
      </c>
      <c r="L7">
        <f t="shared" si="1"/>
        <v>8.8324540581433411</v>
      </c>
      <c r="M7" s="7">
        <f t="shared" si="1"/>
        <v>9.9809837420054031</v>
      </c>
      <c r="N7">
        <f t="shared" si="1"/>
        <v>12.404527500606619</v>
      </c>
      <c r="O7">
        <f t="shared" si="1"/>
        <v>16.442264731756943</v>
      </c>
      <c r="P7">
        <f t="shared" si="1"/>
        <v>25.112204425929598</v>
      </c>
      <c r="Q7">
        <f t="shared" si="1"/>
        <v>38.781073123644497</v>
      </c>
      <c r="R7">
        <f t="shared" si="1"/>
        <v>62.533917074107833</v>
      </c>
      <c r="S7">
        <f t="shared" si="1"/>
        <v>86.646399653706951</v>
      </c>
      <c r="T7">
        <f t="shared" si="1"/>
        <v>126.89039100110347</v>
      </c>
      <c r="U7">
        <f t="shared" si="1"/>
        <v>167.33327434053933</v>
      </c>
      <c r="V7">
        <f t="shared" si="1"/>
        <v>231.22649906093196</v>
      </c>
      <c r="W7">
        <f t="shared" si="1"/>
        <v>313.48062626044032</v>
      </c>
      <c r="X7">
        <f t="shared" si="1"/>
        <v>368.99431350282464</v>
      </c>
      <c r="Y7">
        <f t="shared" si="1"/>
        <v>454.66077405154846</v>
      </c>
      <c r="Z7">
        <f t="shared" si="1"/>
        <v>544.87413474954383</v>
      </c>
      <c r="AA7">
        <f t="shared" si="1"/>
        <v>616.71937339835029</v>
      </c>
      <c r="AB7">
        <f t="shared" si="1"/>
        <v>697.73485373991741</v>
      </c>
      <c r="AC7">
        <f t="shared" si="1"/>
        <v>826.13596593648163</v>
      </c>
      <c r="AD7">
        <f t="shared" si="1"/>
        <v>971.73516773660003</v>
      </c>
      <c r="AE7">
        <f t="shared" si="1"/>
        <v>1096.0769572319682</v>
      </c>
      <c r="AF7">
        <f t="shared" si="1"/>
        <v>1213.3255817511758</v>
      </c>
      <c r="AG7">
        <f t="shared" si="1"/>
        <v>1437.222579725852</v>
      </c>
      <c r="AH7">
        <f t="shared" si="1"/>
        <v>1634.8333090266315</v>
      </c>
      <c r="AI7">
        <f t="shared" si="1"/>
        <v>1762.1411292878274</v>
      </c>
      <c r="AJ7">
        <f t="shared" si="1"/>
        <v>1876.4325716012188</v>
      </c>
      <c r="AK7">
        <f t="shared" si="1"/>
        <v>1954.6581647092487</v>
      </c>
      <c r="AL7">
        <f t="shared" si="1"/>
        <v>2029.2041903670711</v>
      </c>
      <c r="AM7">
        <f t="shared" si="1"/>
        <v>2100.3789913971664</v>
      </c>
      <c r="AN7">
        <f t="shared" si="1"/>
        <v>2168.4906966843014</v>
      </c>
      <c r="AO7">
        <f t="shared" si="1"/>
        <v>2233.8384794027379</v>
      </c>
      <c r="AP7">
        <f t="shared" si="1"/>
        <v>2296.7067172270322</v>
      </c>
      <c r="AQ7">
        <f t="shared" si="1"/>
        <v>2357.3613800865692</v>
      </c>
      <c r="AR7" s="7">
        <f t="shared" si="1"/>
        <v>2416.0480852825044</v>
      </c>
      <c r="AS7">
        <f t="shared" si="1"/>
        <v>2472.9913679498541</v>
      </c>
      <c r="AT7">
        <f t="shared" si="1"/>
        <v>2528.3948107436372</v>
      </c>
      <c r="AU7">
        <f t="shared" si="1"/>
        <v>2582.4417580118447</v>
      </c>
      <c r="AV7">
        <f t="shared" si="1"/>
        <v>2635.2964066200161</v>
      </c>
      <c r="AW7">
        <f t="shared" si="1"/>
        <v>2687.1051192541186</v>
      </c>
      <c r="AX7">
        <f t="shared" si="1"/>
        <v>2737.9978482077436</v>
      </c>
      <c r="AY7">
        <f t="shared" si="1"/>
        <v>2788.0895902456573</v>
      </c>
      <c r="AZ7">
        <f t="shared" si="1"/>
        <v>2837.4818179123467</v>
      </c>
      <c r="BA7">
        <f t="shared" si="1"/>
        <v>2886.2638512114004</v>
      </c>
      <c r="BB7" s="7">
        <f t="shared" si="1"/>
        <v>2934.5141472647183</v>
      </c>
      <c r="BC7">
        <f t="shared" si="1"/>
        <v>2982.3014954803525</v>
      </c>
      <c r="BD7">
        <f t="shared" si="1"/>
        <v>3029.6861128114397</v>
      </c>
      <c r="BE7">
        <f t="shared" si="1"/>
        <v>3076.7206385808549</v>
      </c>
      <c r="BF7">
        <f t="shared" si="1"/>
        <v>3123.4510316342557</v>
      </c>
      <c r="BG7">
        <f t="shared" si="1"/>
        <v>3169.9173746896208</v>
      </c>
      <c r="BH7">
        <f t="shared" si="1"/>
        <v>3216.154592003993</v>
      </c>
      <c r="BI7">
        <f t="shared" si="1"/>
        <v>3262.1930871187069</v>
      </c>
      <c r="BJ7">
        <f t="shared" si="1"/>
        <v>3308.0593076612022</v>
      </c>
      <c r="BK7">
        <f t="shared" si="1"/>
        <v>3353.7762441060509</v>
      </c>
      <c r="BL7" s="7">
        <f t="shared" si="1"/>
        <v>3399.3638691343517</v>
      </c>
    </row>
    <row r="8" spans="1:64" x14ac:dyDescent="0.25">
      <c r="AR8" s="7">
        <f>AR7/AR2*100</f>
        <v>7.2901692473103701</v>
      </c>
      <c r="BB8" s="7">
        <f>BB7/BB2*100</f>
        <v>7.530509492686285</v>
      </c>
      <c r="BL8" s="7">
        <f>BL7/BL2*100</f>
        <v>7.5886297463042078</v>
      </c>
    </row>
    <row r="19" spans="63:63" x14ac:dyDescent="0.25">
      <c r="BK19" t="e">
        <f>#REF!/#REF!</f>
        <v>#REF!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Bass1</vt:lpstr>
      <vt:lpstr>Bass2</vt:lpstr>
      <vt:lpstr>Bass3</vt:lpstr>
      <vt:lpstr>Logic1</vt:lpstr>
      <vt:lpstr>Logic2</vt:lpstr>
      <vt:lpstr>Logic3</vt:lpstr>
      <vt:lpstr>Gompertz1</vt:lpstr>
      <vt:lpstr>Gompertz2</vt:lpstr>
      <vt:lpstr>Gompertz3</vt:lpstr>
    </vt:vector>
  </TitlesOfParts>
  <Company>APG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Михаил Михайлович Никифоров</cp:lastModifiedBy>
  <dcterms:created xsi:type="dcterms:W3CDTF">2021-08-05T08:16:27Z</dcterms:created>
  <dcterms:modified xsi:type="dcterms:W3CDTF">2024-07-04T13:35:37Z</dcterms:modified>
</cp:coreProperties>
</file>