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89B6702-FAF1-4AAB-A9C4-C5FB4633225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V2" i="1"/>
  <c r="V5" i="1"/>
  <c r="V4" i="1"/>
  <c r="V3" i="1"/>
  <c r="V1" i="1"/>
  <c r="T11" i="1"/>
  <c r="P13" i="1"/>
  <c r="O13" i="1"/>
  <c r="C19" i="1"/>
  <c r="D19" i="1"/>
  <c r="E19" i="1"/>
  <c r="F19" i="1"/>
  <c r="D7" i="1"/>
  <c r="B19" i="1"/>
</calcChain>
</file>

<file path=xl/sharedStrings.xml><?xml version="1.0" encoding="utf-8"?>
<sst xmlns="http://schemas.openxmlformats.org/spreadsheetml/2006/main" count="30" uniqueCount="26">
  <si>
    <t>2k</t>
  </si>
  <si>
    <t>OpenMP</t>
  </si>
  <si>
    <t>8x</t>
  </si>
  <si>
    <t>6x</t>
  </si>
  <si>
    <t>4x</t>
  </si>
  <si>
    <t>2x</t>
  </si>
  <si>
    <t>Initial localization steps</t>
  </si>
  <si>
    <t>No MPI</t>
  </si>
  <si>
    <t>MPI x4</t>
  </si>
  <si>
    <t>No OMP</t>
  </si>
  <si>
    <t>2 threads</t>
  </si>
  <si>
    <t>4 threads</t>
  </si>
  <si>
    <t>6 threads</t>
  </si>
  <si>
    <t>8 threads</t>
  </si>
  <si>
    <t>Step structure</t>
  </si>
  <si>
    <t>rouletteSampler</t>
  </si>
  <si>
    <t>moveParticles</t>
  </si>
  <si>
    <t>weightUpdate</t>
  </si>
  <si>
    <t>Average number of steps for initial localization</t>
  </si>
  <si>
    <t>No OpenMPI</t>
  </si>
  <si>
    <t>OpenMPI (4 nodes)</t>
  </si>
  <si>
    <t>Average number of localization loses</t>
  </si>
  <si>
    <t>Average % of time robot localized correctly</t>
  </si>
  <si>
    <t>No OpenMP</t>
  </si>
  <si>
    <t>Test 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</si>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</sst>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No OMP</c:v>
                </c:pt>
                <c:pt idx="1">
                  <c:v>2 threads</c:v>
                </c:pt>
                <c:pt idx="2">
                  <c:v>4 threads</c:v>
                </c:pt>
                <c:pt idx="3">
                  <c:v>6 threads</c:v>
                </c:pt>
                <c:pt idx="4">
                  <c:v>8 threads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0.164413</c:v>
                </c:pt>
                <c:pt idx="1">
                  <c:v>0.12318429083158419</c:v>
                </c:pt>
                <c:pt idx="2">
                  <c:v>8.9235212611302989E-2</c:v>
                </c:pt>
                <c:pt idx="3">
                  <c:v>8.9367597092851053E-2</c:v>
                </c:pt>
                <c:pt idx="4">
                  <c:v>8.522533175502614E-2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F1F-95A7-1D3A0406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20144"/>
        <c:axId val="1936834800"/>
      </c:barChart>
      <c:catAx>
        <c:axId val="19388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36834800"/>
        <c:crosses val="autoZero"/>
        <c:auto val="1"/>
        <c:lblAlgn val="ctr"/>
        <c:lblOffset val="100"/>
        <c:noMultiLvlLbl val="0"/>
      </c:catAx>
      <c:valAx>
        <c:axId val="1936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388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structure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9-42A0-BD7C-51EC1A771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9-42A0-BD7C-51EC1A771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9-42A0-BD7C-51EC1A771C27}"/>
              </c:ext>
            </c:extLst>
          </c:dPt>
          <c:dLbls>
            <c:dLbl>
              <c:idx val="0"/>
              <c:layout>
                <c:manualLayout>
                  <c:x val="-0.11972025371828521"/>
                  <c:y val="2.26673228346456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19-42A0-BD7C-51EC1A771C27}"/>
                </c:ext>
              </c:extLst>
            </c:dLbl>
            <c:dLbl>
              <c:idx val="1"/>
              <c:layout>
                <c:manualLayout>
                  <c:x val="0.28772834645669282"/>
                  <c:y val="3.13254593175853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19-42A0-BD7C-51EC1A771C27}"/>
                </c:ext>
              </c:extLst>
            </c:dLbl>
            <c:dLbl>
              <c:idx val="2"/>
              <c:layout>
                <c:manualLayout>
                  <c:x val="3.0004593175853068E-2"/>
                  <c:y val="-0.22787474482356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19-42A0-BD7C-51EC1A771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Sheet1!$I$3:$I$5</c:f>
              <c:strCache>
                <c:ptCount val="3"/>
                <c:pt idx="0">
                  <c:v>rouletteSampler</c:v>
                </c:pt>
                <c:pt idx="1">
                  <c:v>moveParticles</c:v>
                </c:pt>
                <c:pt idx="2">
                  <c:v>weightUpdate</c:v>
                </c:pt>
              </c:strCache>
            </c:strRef>
          </c:cat>
          <c:val>
            <c:numRef>
              <c:f>Sheet1!$J$3:$J$5</c:f>
              <c:numCache>
                <c:formatCode>0.0000</c:formatCode>
                <c:ptCount val="3"/>
                <c:pt idx="0">
                  <c:v>1.76932493652808E-3</c:v>
                </c:pt>
                <c:pt idx="1">
                  <c:v>2.0496255132941999E-3</c:v>
                </c:pt>
                <c:pt idx="2">
                  <c:v>0.149594628147079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9-42A0-BD7C-51EC1A771C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step execution profiling (% of total step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rouletteSampler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Sheet1!$J$3</c:f>
              <c:numCache>
                <c:formatCode>0.0000</c:formatCode>
                <c:ptCount val="1"/>
                <c:pt idx="0">
                  <c:v>1.76932493652808E-3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EB0-BD94-859411A7CB9F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moveParticles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</c:f>
              <c:numCache>
                <c:formatCode>0.0000</c:formatCode>
                <c:ptCount val="1"/>
                <c:pt idx="0">
                  <c:v>2.0496255132941999E-3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9-4EB0-BD94-859411A7CB9F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weightUpdate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Sheet1!$J$5</c:f>
              <c:numCache>
                <c:formatCode>0.0000</c:formatCode>
                <c:ptCount val="1"/>
                <c:pt idx="0">
                  <c:v>0.149594628147079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9-4EB0-BD94-859411A7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862672"/>
        <c:axId val="1939934736"/>
      </c:barChart>
      <c:catAx>
        <c:axId val="202486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9934736"/>
        <c:crosses val="autoZero"/>
        <c:auto val="1"/>
        <c:lblAlgn val="ctr"/>
        <c:lblOffset val="100"/>
        <c:noMultiLvlLbl val="0"/>
      </c:catAx>
      <c:valAx>
        <c:axId val="1939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248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16</xdr:row>
      <xdr:rowOff>152400</xdr:rowOff>
    </xdr:from>
    <xdr:to>
      <xdr:col>21</xdr:col>
      <xdr:colOff>47625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CCE00-6633-4337-890F-3C90A9C1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528637</xdr:colOff>
      <xdr:row>5</xdr:row>
      <xdr:rowOff>100012</xdr:rowOff>
    </xdr:from>
    <xdr:to>
      <xdr:col>11</xdr:col>
      <xdr:colOff>223837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95EB8-306B-4F60-BE21-0088D68A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7</xdr:row>
      <xdr:rowOff>4761</xdr:rowOff>
    </xdr:from>
    <xdr:to>
      <xdr:col>15</xdr:col>
      <xdr:colOff>352426</xdr:colOff>
      <xdr:row>24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DD65A-7059-4B22-AD23-1B531C4B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B1" workbookViewId="0">
      <selection activeCell="V4" sqref="V4"/>
    </sheetView>
  </sheetViews>
  <sheetFormatPr defaultRowHeight="15" x14ac:dyDescent="0.25"/>
  <cols>
    <col min="19" max="20" width="23.28515625" customWidth="1"/>
  </cols>
  <sheetData>
    <row r="1" spans="1:22" x14ac:dyDescent="0.25">
      <c r="D1" t="s">
        <v>0</v>
      </c>
      <c r="I1" t="s">
        <v>14</v>
      </c>
      <c r="O1" t="s">
        <v>6</v>
      </c>
      <c r="S1" s="3" t="s">
        <v>18</v>
      </c>
      <c r="T1" s="3"/>
      <c r="V1">
        <f>(1200 -573) + (3951-1650)</f>
        <v>2928</v>
      </c>
    </row>
    <row r="2" spans="1:22" x14ac:dyDescent="0.25">
      <c r="D2">
        <v>0.103876486641152</v>
      </c>
      <c r="O2" t="s">
        <v>7</v>
      </c>
      <c r="P2" t="s">
        <v>8</v>
      </c>
      <c r="S2" s="4" t="s">
        <v>19</v>
      </c>
      <c r="T2" s="4" t="s">
        <v>20</v>
      </c>
      <c r="V2">
        <f>(950-240) + (3951 - 1400)</f>
        <v>3261</v>
      </c>
    </row>
    <row r="3" spans="1:22" x14ac:dyDescent="0.25">
      <c r="D3">
        <v>7.57590923856436E-2</v>
      </c>
      <c r="I3" t="s">
        <v>15</v>
      </c>
      <c r="J3" s="2">
        <v>1.76932493652808E-3</v>
      </c>
      <c r="O3">
        <v>7</v>
      </c>
      <c r="P3">
        <v>21</v>
      </c>
      <c r="S3" s="4">
        <v>137.30000000000001</v>
      </c>
      <c r="T3" s="4">
        <v>59.9</v>
      </c>
      <c r="V3">
        <f>(205-80)+(900-400)+(3951-1500)</f>
        <v>3076</v>
      </c>
    </row>
    <row r="4" spans="1:22" x14ac:dyDescent="0.25">
      <c r="D4">
        <v>7.5120340328006102E-2</v>
      </c>
      <c r="I4" t="s">
        <v>16</v>
      </c>
      <c r="J4" s="2">
        <v>2.0496255132941999E-3</v>
      </c>
      <c r="O4">
        <v>7</v>
      </c>
      <c r="P4">
        <v>64</v>
      </c>
      <c r="V4">
        <f>3951-500-31</f>
        <v>3420</v>
      </c>
    </row>
    <row r="5" spans="1:22" x14ac:dyDescent="0.25">
      <c r="D5">
        <v>7.5612086670956299E-2</v>
      </c>
      <c r="I5" t="s">
        <v>17</v>
      </c>
      <c r="J5" s="2">
        <v>0.149594628147079</v>
      </c>
      <c r="O5">
        <v>206</v>
      </c>
      <c r="P5">
        <v>28</v>
      </c>
      <c r="S5" s="3" t="s">
        <v>21</v>
      </c>
      <c r="T5" s="3"/>
      <c r="V5">
        <f>AVERAGE(V1:V4)</f>
        <v>3171.25</v>
      </c>
    </row>
    <row r="6" spans="1:22" x14ac:dyDescent="0.25">
      <c r="D6">
        <v>9.1079687208750898E-2</v>
      </c>
      <c r="O6">
        <v>100</v>
      </c>
      <c r="P6">
        <v>75</v>
      </c>
      <c r="S6" s="4" t="s">
        <v>19</v>
      </c>
      <c r="T6" s="4" t="s">
        <v>20</v>
      </c>
    </row>
    <row r="7" spans="1:22" x14ac:dyDescent="0.25">
      <c r="D7" s="1">
        <f>AVERAGE(D2:D6)</f>
        <v>8.4289538646901779E-2</v>
      </c>
      <c r="O7">
        <v>39</v>
      </c>
      <c r="P7">
        <v>57</v>
      </c>
      <c r="S7" s="4">
        <v>1.2</v>
      </c>
      <c r="T7" s="4">
        <v>0</v>
      </c>
    </row>
    <row r="8" spans="1:22" x14ac:dyDescent="0.25">
      <c r="O8">
        <v>90</v>
      </c>
      <c r="P8">
        <v>64</v>
      </c>
    </row>
    <row r="9" spans="1:22" x14ac:dyDescent="0.25">
      <c r="O9">
        <v>573</v>
      </c>
      <c r="P9">
        <v>95</v>
      </c>
      <c r="S9" s="3" t="s">
        <v>22</v>
      </c>
      <c r="T9" s="3"/>
    </row>
    <row r="10" spans="1:22" x14ac:dyDescent="0.25">
      <c r="O10">
        <v>240</v>
      </c>
      <c r="P10">
        <v>85</v>
      </c>
      <c r="S10" s="4" t="s">
        <v>19</v>
      </c>
      <c r="T10" s="4" t="s">
        <v>20</v>
      </c>
    </row>
    <row r="11" spans="1:22" x14ac:dyDescent="0.25">
      <c r="O11">
        <v>80</v>
      </c>
      <c r="P11">
        <v>80</v>
      </c>
      <c r="S11" s="5">
        <f>100*(V5)/3951</f>
        <v>80.264490002531005</v>
      </c>
      <c r="T11" s="5">
        <f>100*(3951-T3)/3951</f>
        <v>98.483928119463428</v>
      </c>
    </row>
    <row r="12" spans="1:22" x14ac:dyDescent="0.25">
      <c r="A12" s="6" t="s">
        <v>24</v>
      </c>
      <c r="B12" s="7" t="s">
        <v>23</v>
      </c>
      <c r="C12" s="6" t="s">
        <v>1</v>
      </c>
      <c r="D12" s="6"/>
      <c r="E12" s="6"/>
      <c r="F12" s="6"/>
      <c r="O12">
        <v>31</v>
      </c>
      <c r="P12">
        <v>30</v>
      </c>
    </row>
    <row r="13" spans="1:22" x14ac:dyDescent="0.25">
      <c r="A13" s="6"/>
      <c r="B13" s="7"/>
      <c r="C13" s="4" t="s">
        <v>5</v>
      </c>
      <c r="D13" s="4" t="s">
        <v>4</v>
      </c>
      <c r="E13" s="4" t="s">
        <v>3</v>
      </c>
      <c r="F13" s="4" t="s">
        <v>2</v>
      </c>
      <c r="O13">
        <f>AVERAGE(O3:O12)</f>
        <v>137.30000000000001</v>
      </c>
      <c r="P13">
        <f>AVERAGE(P3:P12)</f>
        <v>59.9</v>
      </c>
    </row>
    <row r="14" spans="1:22" x14ac:dyDescent="0.25">
      <c r="A14" s="4">
        <v>1</v>
      </c>
      <c r="B14" s="4">
        <v>0.15629571610533699</v>
      </c>
      <c r="C14" s="4">
        <v>0.12809784138976901</v>
      </c>
      <c r="D14" s="4">
        <v>9.1233852604295507E-2</v>
      </c>
      <c r="E14" s="4">
        <v>0.10169572157246499</v>
      </c>
      <c r="F14" s="4">
        <v>9.1085614190772199E-2</v>
      </c>
    </row>
    <row r="15" spans="1:22" x14ac:dyDescent="0.25">
      <c r="A15" s="4">
        <v>2</v>
      </c>
      <c r="B15" s="4">
        <v>0.15787560927731401</v>
      </c>
      <c r="C15" s="4">
        <v>0.115870756296221</v>
      </c>
      <c r="D15" s="4">
        <v>9.5957626485086697E-2</v>
      </c>
      <c r="E15" s="4">
        <v>8.8326812058653295E-2</v>
      </c>
      <c r="F15" s="4">
        <v>7.5078628022889601E-2</v>
      </c>
    </row>
    <row r="16" spans="1:22" x14ac:dyDescent="0.25">
      <c r="A16" s="4">
        <v>3</v>
      </c>
      <c r="B16" s="4">
        <v>0.179771567334017</v>
      </c>
      <c r="C16" s="4">
        <v>0.12087320363218799</v>
      </c>
      <c r="D16" s="4">
        <v>7.5621843054742094E-2</v>
      </c>
      <c r="E16" s="4">
        <v>7.8485187939374396E-2</v>
      </c>
      <c r="F16" s="4">
        <v>9.0954484815109399E-2</v>
      </c>
    </row>
    <row r="17" spans="1:6" x14ac:dyDescent="0.25">
      <c r="A17" s="4">
        <v>4</v>
      </c>
      <c r="B17" s="4">
        <v>0.154258310994004</v>
      </c>
      <c r="C17" s="4">
        <v>0.119614683155836</v>
      </c>
      <c r="D17" s="4">
        <v>9.1015530470978503E-2</v>
      </c>
      <c r="E17" s="4">
        <v>7.8860992266518201E-2</v>
      </c>
      <c r="F17" s="4">
        <v>8.9915649124236705E-2</v>
      </c>
    </row>
    <row r="18" spans="1:6" x14ac:dyDescent="0.25">
      <c r="A18" s="4">
        <v>5</v>
      </c>
      <c r="B18" s="4">
        <v>0.17386168320968601</v>
      </c>
      <c r="C18" s="4">
        <v>0.131464969683907</v>
      </c>
      <c r="D18" s="4">
        <v>9.23472104414121E-2</v>
      </c>
      <c r="E18" s="4">
        <v>9.9469271627244393E-2</v>
      </c>
      <c r="F18" s="4">
        <v>7.9092282622122798E-2</v>
      </c>
    </row>
    <row r="19" spans="1:6" x14ac:dyDescent="0.25">
      <c r="A19" s="4" t="s">
        <v>25</v>
      </c>
      <c r="B19" s="8">
        <f>AVERAGE(B14:B18)</f>
        <v>0.16441257738407161</v>
      </c>
      <c r="C19" s="8">
        <f>AVERAGE(C14:C18)</f>
        <v>0.12318429083158419</v>
      </c>
      <c r="D19" s="8">
        <f>AVERAGE(D14:D18)</f>
        <v>8.9235212611302989E-2</v>
      </c>
      <c r="E19" s="8">
        <f>AVERAGE(E14:E18)</f>
        <v>8.9367597092851053E-2</v>
      </c>
      <c r="F19" s="8">
        <f>AVERAGE(F14:F18)</f>
        <v>8.522533175502614E-2</v>
      </c>
    </row>
    <row r="23" spans="1:6" x14ac:dyDescent="0.25">
      <c r="A23" t="s">
        <v>9</v>
      </c>
      <c r="B23">
        <v>0.164413</v>
      </c>
    </row>
    <row r="24" spans="1:6" x14ac:dyDescent="0.25">
      <c r="A24" t="s">
        <v>10</v>
      </c>
      <c r="B24">
        <v>0.12318429083158419</v>
      </c>
    </row>
    <row r="25" spans="1:6" x14ac:dyDescent="0.25">
      <c r="A25" t="s">
        <v>11</v>
      </c>
      <c r="B25">
        <v>8.9235212611302989E-2</v>
      </c>
    </row>
    <row r="26" spans="1:6" x14ac:dyDescent="0.25">
      <c r="A26" t="s">
        <v>12</v>
      </c>
      <c r="B26">
        <v>8.9367597092851053E-2</v>
      </c>
    </row>
    <row r="27" spans="1:6" x14ac:dyDescent="0.25">
      <c r="A27" t="s">
        <v>13</v>
      </c>
      <c r="B27">
        <v>8.522533175502614E-2</v>
      </c>
    </row>
  </sheetData>
  <mergeCells count="6">
    <mergeCell ref="S1:T1"/>
    <mergeCell ref="S5:T5"/>
    <mergeCell ref="S9:T9"/>
    <mergeCell ref="B12:B13"/>
    <mergeCell ref="A12:A13"/>
    <mergeCell ref="C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2020-01-10T22:09:15Z</dcterms:modified>
</cp:coreProperties>
</file>