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<sst xmlns="http://schemas.openxmlformats.org/spreadsheetml/2006/main" count="227" uniqueCount="148">
  <si>
    <t xml:space="preserve">Вид продукт</t>
  </si>
  <si>
    <t xml:space="preserve">Примерен продукт</t>
  </si>
  <si>
    <t xml:space="preserve">Единична цена</t>
  </si>
  <si>
    <t xml:space="preserve">Цена за 1 m^2</t>
  </si>
  <si>
    <t xml:space="preserve">Цена за 1 m алея</t>
  </si>
  <si>
    <t xml:space="preserve">Маршрут</t>
  </si>
  <si>
    <t xml:space="preserve">Участък</t>
  </si>
  <si>
    <t xml:space="preserve">Дължина</t>
  </si>
  <si>
    <t xml:space="preserve">Материали</t>
  </si>
  <si>
    <t xml:space="preserve">Бележки</t>
  </si>
  <si>
    <t xml:space="preserve">Минимална цена</t>
  </si>
  <si>
    <t xml:space="preserve">Максимална цена</t>
  </si>
  <si>
    <t xml:space="preserve">боя - светлозелена или червена</t>
  </si>
  <si>
    <t xml:space="preserve">Главен</t>
  </si>
  <si>
    <t xml:space="preserve">пл. Марсел Де Бископ</t>
  </si>
  <si>
    <t xml:space="preserve">боя, маркировка</t>
  </si>
  <si>
    <t xml:space="preserve">три “зебри" ~10 m, широки 2 m</t>
  </si>
  <si>
    <t xml:space="preserve">(1 L евтина боя; разход 300 ml)</t>
  </si>
  <si>
    <t xml:space="preserve">ул. Васил Левски</t>
  </si>
  <si>
    <t xml:space="preserve">павета или асфалт*</t>
  </si>
  <si>
    <t xml:space="preserve">*участъците ще бъдат благоустроени независимо от този проект, не е ясно дали са предвидени велоалеи като на ул. Дунав и ул. Аврам Гачев</t>
  </si>
  <si>
    <t xml:space="preserve">(1 L скъпа боя; разход 300 ml)</t>
  </si>
  <si>
    <t xml:space="preserve">*</t>
  </si>
  <si>
    <t xml:space="preserve">(1 L евтина боя; разход 500 ml)</t>
  </si>
  <si>
    <t xml:space="preserve">ул. Щастие</t>
  </si>
  <si>
    <t xml:space="preserve">(1 L скъпа боя; разход 500 ml)</t>
  </si>
  <si>
    <t xml:space="preserve">колчета/ограничители</t>
  </si>
  <si>
    <t xml:space="preserve">Падалски мост</t>
  </si>
  <si>
    <t xml:space="preserve">ограничители</t>
  </si>
  <si>
    <t xml:space="preserve">1.5 m от двете страни</t>
  </si>
  <si>
    <t xml:space="preserve">adamarm.com колче 70 cm 1.4 mm</t>
  </si>
  <si>
    <t xml:space="preserve">ул. Дунав</t>
  </si>
  <si>
    <t xml:space="preserve">ограничители и паваж</t>
  </si>
  <si>
    <t xml:space="preserve">85 m участък от готовата велоалея е необяснимо недовършен</t>
  </si>
  <si>
    <t xml:space="preserve">adamarm.com огр. Гума 48 cm</t>
  </si>
  <si>
    <t xml:space="preserve">bauhaus.bg огр. пластмаса 20 cm</t>
  </si>
  <si>
    <t xml:space="preserve">ул. Аврам Гачев</t>
  </si>
  <si>
    <t xml:space="preserve">-</t>
  </si>
  <si>
    <t xml:space="preserve">възможност за разширение</t>
  </si>
  <si>
    <t xml:space="preserve">euromatica.bg метално колче</t>
  </si>
  <si>
    <t xml:space="preserve">ул. Юрий Венелин</t>
  </si>
  <si>
    <t xml:space="preserve">ограничители, боя, маркировка</t>
  </si>
  <si>
    <t xml:space="preserve">една "зебра”</t>
  </si>
  <si>
    <t xml:space="preserve">adamarm.com колче 70 cm 2 mm</t>
  </si>
  <si>
    <t xml:space="preserve">bariera.eu колче бетониране</t>
  </si>
  <si>
    <t xml:space="preserve">(ул. Юрий Венелин, край реката)</t>
  </si>
  <si>
    <t xml:space="preserve">ограничители, асфалт</t>
  </si>
  <si>
    <t xml:space="preserve">bariera.eu стопер 70 cm</t>
  </si>
  <si>
    <t xml:space="preserve">ул. Райчо Каролев</t>
  </si>
  <si>
    <t xml:space="preserve">ограничители, боя, маркириовка</t>
  </si>
  <si>
    <t xml:space="preserve">1.5 m от двете страни на пътя</t>
  </si>
  <si>
    <t xml:space="preserve">павета – бетон</t>
  </si>
  <si>
    <t xml:space="preserve">ул. Неофит Рилски</t>
  </si>
  <si>
    <t xml:space="preserve">ограничители, маркировка</t>
  </si>
  <si>
    <t xml:space="preserve">tashev-galving.com 24x12 cm *претенция</t>
  </si>
  <si>
    <t xml:space="preserve">асфалт или павета</t>
  </si>
  <si>
    <t xml:space="preserve">дърветата ще бъдат запазени</t>
  </si>
  <si>
    <t xml:space="preserve">(паве за 30 лв./m^2)</t>
  </si>
  <si>
    <t xml:space="preserve">tashev-galving.com 20x20 cm</t>
  </si>
  <si>
    <t xml:space="preserve">ул. Капитан Дядо Никола</t>
  </si>
  <si>
    <t xml:space="preserve">ограничители, маркировка, боя</t>
  </si>
  <si>
    <t xml:space="preserve">две "зебри”</t>
  </si>
  <si>
    <t xml:space="preserve">tashev-galving.com 10x10 cm</t>
  </si>
  <si>
    <t xml:space="preserve">ОБЩО:</t>
  </si>
  <si>
    <t xml:space="preserve">bauhaus.bg 20x20 cm</t>
  </si>
  <si>
    <t xml:space="preserve">Централен</t>
  </si>
  <si>
    <t xml:space="preserve">(пл. Възраждане)</t>
  </si>
  <si>
    <t xml:space="preserve">bauhaus.bg 20x10 cm</t>
  </si>
  <si>
    <t xml:space="preserve">tashev-galving.com 20x10 cm</t>
  </si>
  <si>
    <t xml:space="preserve">ул. Съзаклятие</t>
  </si>
  <si>
    <t xml:space="preserve">(паве за 36 лв./m^2)</t>
  </si>
  <si>
    <t xml:space="preserve">ул. Чардафон</t>
  </si>
  <si>
    <t xml:space="preserve">павета</t>
  </si>
  <si>
    <t xml:space="preserve">tashev-galving.com 24x12 cm *реални</t>
  </si>
  <si>
    <t xml:space="preserve">подготовка преди павиране</t>
  </si>
  <si>
    <t xml:space="preserve">ул. Баждар</t>
  </si>
  <si>
    <t xml:space="preserve">“зебра”</t>
  </si>
  <si>
    <t xml:space="preserve">(100 лв./m^2)</t>
  </si>
  <si>
    <t xml:space="preserve">мост Игото</t>
  </si>
  <si>
    <t xml:space="preserve">вероятност да отпадне от плана</t>
  </si>
  <si>
    <t xml:space="preserve">(250 лв./m^2)</t>
  </si>
  <si>
    <t xml:space="preserve">ул. Софроний Врачански</t>
  </si>
  <si>
    <t xml:space="preserve">строене на пътища и асфалтиране</t>
  </si>
  <si>
    <t xml:space="preserve">ул. 1-ви Май</t>
  </si>
  <si>
    <t xml:space="preserve">superkartachi.com (без подготовка)</t>
  </si>
  <si>
    <t xml:space="preserve">ул. Радион Умников</t>
  </si>
  <si>
    <t xml:space="preserve">ул. Опълченска</t>
  </si>
  <si>
    <t xml:space="preserve">маркировка</t>
  </si>
  <si>
    <t xml:space="preserve">*daibau.bg (с подготовка)</t>
  </si>
  <si>
    <t xml:space="preserve">ул. Никола Палаузов</t>
  </si>
  <si>
    <t xml:space="preserve">ул. Пенчо Славейков</t>
  </si>
  <si>
    <t xml:space="preserve">ул. Априловска</t>
  </si>
  <si>
    <t xml:space="preserve">три "зебри”</t>
  </si>
  <si>
    <t xml:space="preserve">Североизточен</t>
  </si>
  <si>
    <t xml:space="preserve">ул. Генерал Николов</t>
  </si>
  <si>
    <t xml:space="preserve">ул. Георги Кирков</t>
  </si>
  <si>
    <t xml:space="preserve">(тунел под ЖП релси)</t>
  </si>
  <si>
    <t xml:space="preserve">асфалт</t>
  </si>
  <si>
    <t xml:space="preserve">запълване на дупки</t>
  </si>
  <si>
    <t xml:space="preserve">ул. Александър Стамболийски</t>
  </si>
  <si>
    <t xml:space="preserve">павета, маркировка</t>
  </si>
  <si>
    <t xml:space="preserve">пл. Белорусия</t>
  </si>
  <si>
    <t xml:space="preserve">шест “зебри”</t>
  </si>
  <si>
    <t xml:space="preserve">маркировка, ограничители</t>
  </si>
  <si>
    <t xml:space="preserve">(мост над Янтра)</t>
  </si>
  <si>
    <t xml:space="preserve">*изграждането на втори мост</t>
  </si>
  <si>
    <t xml:space="preserve">ул. Орловска</t>
  </si>
  <si>
    <t xml:space="preserve">асфалт, ограничители</t>
  </si>
  <si>
    <t xml:space="preserve">очистване на растителност</t>
  </si>
  <si>
    <t xml:space="preserve">(паркинг до блок Камчия)</t>
  </si>
  <si>
    <t xml:space="preserve">(междублоково пространство)</t>
  </si>
  <si>
    <t xml:space="preserve">неразвита площ</t>
  </si>
  <si>
    <t xml:space="preserve">Южен</t>
  </si>
  <si>
    <t xml:space="preserve">Шиваров мост</t>
  </si>
  <si>
    <t xml:space="preserve">бул. Хемус</t>
  </si>
  <si>
    <t xml:space="preserve">маркировка, павета</t>
  </si>
  <si>
    <t xml:space="preserve">разширяване на тротоара</t>
  </si>
  <si>
    <t xml:space="preserve">(между бул. Хемус и бул. 3-ти март)</t>
  </si>
  <si>
    <t xml:space="preserve">бул. 3-ти март</t>
  </si>
  <si>
    <t xml:space="preserve">(до парк Маркотея)</t>
  </si>
  <si>
    <t xml:space="preserve">(до изоставения колодрум)</t>
  </si>
  <si>
    <t xml:space="preserve">1 "зебра”, колодрума е изоставен</t>
  </si>
  <si>
    <t xml:space="preserve">Северозападен</t>
  </si>
  <si>
    <t xml:space="preserve">ул. Крали Марко</t>
  </si>
  <si>
    <t xml:space="preserve">една “зебра”</t>
  </si>
  <si>
    <t xml:space="preserve">бул. Брянска</t>
  </si>
  <si>
    <t xml:space="preserve">ул. Д-р Никола Василиади</t>
  </si>
  <si>
    <t xml:space="preserve">ул. Стефан Караджа</t>
  </si>
  <si>
    <t xml:space="preserve">(до градинката в ж.к. Петър Падалски)</t>
  </si>
  <si>
    <t xml:space="preserve">допълнителни опорни стени</t>
  </si>
  <si>
    <t xml:space="preserve">ул. Акация</t>
  </si>
  <si>
    <t xml:space="preserve">боя, маркировка или павета</t>
  </si>
  <si>
    <t xml:space="preserve">може да се изгради пред блока</t>
  </si>
  <si>
    <t xml:space="preserve">ул. Тиха</t>
  </si>
  <si>
    <t xml:space="preserve">боя, маркировка, асфалт</t>
  </si>
  <si>
    <t xml:space="preserve">преасфалтиране, очертаване на паркоместа</t>
  </si>
  <si>
    <t xml:space="preserve">бул. Могильов</t>
  </si>
  <si>
    <t xml:space="preserve">двулентова улица с лента за ляв завой</t>
  </si>
  <si>
    <t xml:space="preserve">(до блок Катюша)</t>
  </si>
  <si>
    <t xml:space="preserve">изграждане на рампа успоредно на стълбите</t>
  </si>
  <si>
    <t xml:space="preserve">ул. Свищовска</t>
  </si>
  <si>
    <t xml:space="preserve">ул. Лазурна</t>
  </si>
  <si>
    <t xml:space="preserve">Парк</t>
  </si>
  <si>
    <t xml:space="preserve">маркировка, боя</t>
  </si>
  <si>
    <t xml:space="preserve">две “зебри”</t>
  </si>
  <si>
    <t xml:space="preserve">ул. Алеко Константинов</t>
  </si>
  <si>
    <t xml:space="preserve">преасфалтиране на пътеката близо до алеята</t>
  </si>
  <si>
    <t xml:space="preserve">ул. Д-р Илиев-Детския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</si>
</sst>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\ [$лв.-402];\-#,##0.00\ [$лв.-402]"/>
    <numFmt numFmtId="166" formatCode="0&quot; m&quot;"/>
    <numFmt numFmtId="167" formatCode="#,##0.00\ [$лв.-402];[RED]\-#,##0.00\ [$лв.-402]"/>
    <numFmt numFmtId="168" formatCode="&quot;широчина &quot;#,###.00&quot; m&quot;"/>
    <numFmt numFmtId="169" formatCode="&quot;през &quot;#,###.00&quot; m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Onest Bold"/>
      <family val="0"/>
      <charset val="1"/>
    </font>
    <font>
      <sz val="10"/>
      <color rgb="FF000000"/>
      <name val="Onest Bold"/>
      <family val="0"/>
      <charset val="1"/>
    </font>
    <font>
      <sz val="13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6D6D"/>
        <bgColor rgb="FFFF420E"/>
      </patternFill>
    </fill>
    <fill>
      <patternFill patternType="solid">
        <fgColor rgb="FFFFA6A6"/>
        <bgColor rgb="FFFFD7D7"/>
      </patternFill>
    </fill>
    <fill>
      <patternFill patternType="solid">
        <fgColor rgb="FFFFD7D7"/>
        <bgColor rgb="FFF6F9D4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6F9D4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A6A6"/>
      <rgbColor rgb="FFCC99FF"/>
      <rgbColor rgb="FFFFD7D7"/>
      <rgbColor rgb="FF3366FF"/>
      <rgbColor rgb="FF33CCCC"/>
      <rgbColor rgb="FF81D41A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Боя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широчина 1.00 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Sheet1!$E$3:$E$6</c:f>
              <c:numCache>
                <c:formatCode>General</c:formatCode>
                <c:ptCount val="4"/>
                <c:pt idx="0">
                  <c:v>2.25</c:v>
                </c:pt>
                <c:pt idx="1">
                  <c:v>3</c:v>
                </c:pt>
                <c:pt idx="2">
                  <c:v>3.75</c:v>
                </c:pt>
                <c:pt idx="3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широчина 1.50 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Sheet1!$F$3:$F$6</c:f>
              <c:numCache>
                <c:formatCode>General</c:formatCode>
                <c:ptCount val="4"/>
                <c:pt idx="0">
                  <c:v>3.375</c:v>
                </c:pt>
                <c:pt idx="1">
                  <c:v>4.5</c:v>
                </c:pt>
                <c:pt idx="2">
                  <c:v>5.625</c:v>
                </c:pt>
                <c:pt idx="3">
                  <c:v>7.5</c:v>
                </c:pt>
              </c:numCache>
            </c:numRef>
          </c:val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широчина 2.00 m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Sheet1!$G$3:$G$6</c:f>
              <c:numCache>
                <c:formatCode>General</c:formatCode>
                <c:ptCount val="4"/>
                <c:pt idx="0">
                  <c:v>4.5</c:v>
                </c:pt>
                <c:pt idx="1">
                  <c:v>6</c:v>
                </c:pt>
                <c:pt idx="2">
                  <c:v>7.5</c:v>
                </c:pt>
                <c:pt idx="3">
                  <c:v>10</c:v>
                </c:pt>
              </c:numCache>
            </c:numRef>
          </c:val>
        </c:ser>
        <c:gapWidth val="100"/>
        <c:overlap val="0"/>
        <c:axId val="94550845"/>
        <c:axId val="79924795"/>
      </c:barChart>
      <c:catAx>
        <c:axId val="9455084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924795"/>
        <c:crosses val="autoZero"/>
        <c:auto val="1"/>
        <c:lblAlgn val="ctr"/>
        <c:lblOffset val="100"/>
        <c:noMultiLvlLbl val="0"/>
      </c:catAx>
      <c:valAx>
        <c:axId val="7992479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\ [$лв.-402];\-#,##0.00\ [$лв.-402]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55084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Колчета/ограничители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през 2.00 m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Sheet1!$E$8:$E$14</c:f>
              <c:numCache>
                <c:formatCode>General</c:formatCode>
                <c:ptCount val="7"/>
                <c:pt idx="0">
                  <c:v>7.5</c:v>
                </c:pt>
                <c:pt idx="1">
                  <c:v>9.5</c:v>
                </c:pt>
                <c:pt idx="2">
                  <c:v>9.99</c:v>
                </c:pt>
                <c:pt idx="3">
                  <c:v>12.5</c:v>
                </c:pt>
                <c:pt idx="4">
                  <c:v>16</c:v>
                </c:pt>
                <c:pt idx="5">
                  <c:v>20</c:v>
                </c:pt>
                <c:pt idx="6">
                  <c:v>22.5</c:v>
                </c:pt>
              </c:numCache>
            </c:numRef>
          </c:val>
        </c:ser>
        <c:ser>
          <c:idx val="1"/>
          <c:order val="1"/>
          <c:tx>
            <c:strRef>
              <c:f>Sheet1!$F$7</c:f>
              <c:strCache>
                <c:ptCount val="1"/>
                <c:pt idx="0">
                  <c:v>през 1.50 m</c:v>
                </c:pt>
              </c:strCache>
            </c:strRef>
          </c:tx>
          <c:spPr>
            <a:solidFill>
              <a:srgbClr val="99ccff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Sheet1!$F$8:$F$14</c:f>
              <c:numCache>
                <c:formatCode>General</c:formatCode>
                <c:ptCount val="7"/>
                <c:pt idx="0">
                  <c:v>10</c:v>
                </c:pt>
                <c:pt idx="1">
                  <c:v>12.6666666666667</c:v>
                </c:pt>
                <c:pt idx="2">
                  <c:v>13.32</c:v>
                </c:pt>
                <c:pt idx="3">
                  <c:v>16.6666666666667</c:v>
                </c:pt>
                <c:pt idx="4">
                  <c:v>21.3333333333333</c:v>
                </c:pt>
                <c:pt idx="5">
                  <c:v>26.6666666666667</c:v>
                </c:pt>
                <c:pt idx="6">
                  <c:v>30</c:v>
                </c:pt>
              </c:numCache>
            </c:numRef>
          </c:val>
        </c:ser>
        <c:ser>
          <c:idx val="2"/>
          <c:order val="2"/>
          <c:tx>
            <c:strRef>
              <c:f>Sheet1!$G$7</c:f>
              <c:strCache>
                <c:ptCount val="1"/>
                <c:pt idx="0">
                  <c:v>през 1.00 m</c:v>
                </c:pt>
              </c:strCache>
            </c:strRef>
          </c:tx>
          <c:spPr>
            <a:solidFill>
              <a:srgbClr val="81d41a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Sheet1!$G$8:$G$14</c:f>
              <c:numCache>
                <c:formatCode>General</c:formatCode>
                <c:ptCount val="7"/>
                <c:pt idx="0">
                  <c:v>15</c:v>
                </c:pt>
                <c:pt idx="1">
                  <c:v>19</c:v>
                </c:pt>
                <c:pt idx="2">
                  <c:v>19.98</c:v>
                </c:pt>
                <c:pt idx="3">
                  <c:v>25</c:v>
                </c:pt>
                <c:pt idx="4">
                  <c:v>32</c:v>
                </c:pt>
                <c:pt idx="5">
                  <c:v>40</c:v>
                </c:pt>
                <c:pt idx="6">
                  <c:v>45</c:v>
                </c:pt>
              </c:numCache>
            </c:numRef>
          </c:val>
        </c:ser>
        <c:gapWidth val="100"/>
        <c:overlap val="0"/>
        <c:axId val="68372783"/>
        <c:axId val="26110669"/>
      </c:barChart>
      <c:catAx>
        <c:axId val="6837278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6110669"/>
        <c:crosses val="autoZero"/>
        <c:auto val="1"/>
        <c:lblAlgn val="ctr"/>
        <c:lblOffset val="100"/>
        <c:noMultiLvlLbl val="0"/>
      </c:catAx>
      <c:valAx>
        <c:axId val="261106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\ [$лв.-402];\-#,##0.00\ [$лв.-402]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37278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26640</xdr:colOff>
      <xdr:row>0</xdr:row>
      <xdr:rowOff>0</xdr:rowOff>
    </xdr:from>
    <xdr:to>
      <xdr:col>29</xdr:col>
      <xdr:colOff>96120</xdr:colOff>
      <xdr:row>17</xdr:row>
      <xdr:rowOff>130320</xdr:rowOff>
    </xdr:to>
    <xdr:graphicFrame>
      <xdr:nvGraphicFramePr>
        <xdr:cNvPr id="0" name=""/>
        <xdr:cNvGraphicFramePr/>
      </xdr:nvGraphicFramePr>
      <xdr:xfrm>
        <a:off x="33275160" y="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806040</xdr:colOff>
      <xdr:row>20</xdr:row>
      <xdr:rowOff>360</xdr:rowOff>
    </xdr:from>
    <xdr:to>
      <xdr:col>29</xdr:col>
      <xdr:colOff>61920</xdr:colOff>
      <xdr:row>38</xdr:row>
      <xdr:rowOff>23760</xdr:rowOff>
    </xdr:to>
    <xdr:graphicFrame>
      <xdr:nvGraphicFramePr>
        <xdr:cNvPr id="1" name=""/>
        <xdr:cNvGraphicFramePr/>
      </xdr:nvGraphicFramePr>
      <xdr:xfrm>
        <a:off x="33241680" y="3657960"/>
        <a:ext cx="5758560" cy="323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1" activeCellId="0" sqref="O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43"/>
    <col collapsed="false" customWidth="true" hidden="false" outlineLevel="0" max="2" min="2" style="2" width="38.92"/>
    <col collapsed="false" customWidth="true" hidden="false" outlineLevel="0" max="3" min="3" style="3" width="19.46"/>
    <col collapsed="false" customWidth="true" hidden="false" outlineLevel="0" max="4" min="4" style="4" width="19.46"/>
    <col collapsed="false" customWidth="true" hidden="false" outlineLevel="0" max="7" min="5" style="3" width="19.46"/>
    <col collapsed="false" customWidth="true" hidden="false" outlineLevel="0" max="9" min="9" style="5" width="19.46"/>
    <col collapsed="false" customWidth="true" hidden="false" outlineLevel="0" max="10" min="10" style="6" width="38.92"/>
    <col collapsed="false" customWidth="true" hidden="false" outlineLevel="0" max="11" min="11" style="7" width="9.73"/>
    <col collapsed="false" customWidth="true" hidden="false" outlineLevel="0" max="12" min="12" style="8" width="32.43"/>
    <col collapsed="false" customWidth="true" hidden="false" outlineLevel="0" max="13" min="13" style="8" width="45.41"/>
    <col collapsed="false" customWidth="true" hidden="false" outlineLevel="0" max="15" min="14" style="9" width="32.43"/>
  </cols>
  <sheetData>
    <row r="1" customFormat="false" ht="14.4" hidden="false" customHeight="true" outlineLevel="0" collapsed="false">
      <c r="A1" s="10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/>
      <c r="G1" s="13"/>
      <c r="I1" s="14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</row>
    <row r="2" customFormat="false" ht="14.4" hidden="false" customHeight="true" outlineLevel="0" collapsed="false">
      <c r="A2" s="15" t="s">
        <v>12</v>
      </c>
      <c r="B2" s="16"/>
      <c r="C2" s="16"/>
      <c r="D2" s="16"/>
      <c r="E2" s="17" t="n">
        <v>1</v>
      </c>
      <c r="F2" s="17" t="n">
        <v>1.5</v>
      </c>
      <c r="G2" s="17" t="n">
        <v>2</v>
      </c>
      <c r="I2" s="18" t="s">
        <v>13</v>
      </c>
      <c r="J2" s="6" t="s">
        <v>14</v>
      </c>
      <c r="K2" s="7" t="n">
        <v>100</v>
      </c>
      <c r="L2" s="8" t="s">
        <v>15</v>
      </c>
      <c r="M2" s="8" t="s">
        <v>16</v>
      </c>
    </row>
    <row r="3" customFormat="false" ht="14.4" hidden="false" customHeight="true" outlineLevel="0" collapsed="false">
      <c r="A3" s="15"/>
      <c r="B3" s="2" t="s">
        <v>17</v>
      </c>
      <c r="C3" s="3" t="n">
        <v>7.5</v>
      </c>
      <c r="D3" s="4" t="n">
        <f aca="false">($C3)*0.3</f>
        <v>2.25</v>
      </c>
      <c r="E3" s="3" t="n">
        <f aca="false">($D3)*(E$2)</f>
        <v>2.25</v>
      </c>
      <c r="F3" s="3" t="n">
        <f aca="false">($D3)*(F$2)</f>
        <v>3.375</v>
      </c>
      <c r="G3" s="3" t="n">
        <f aca="false">($D3)*(G$2)</f>
        <v>4.5</v>
      </c>
      <c r="I3" s="18"/>
      <c r="J3" s="6" t="s">
        <v>18</v>
      </c>
      <c r="K3" s="7" t="n">
        <v>200</v>
      </c>
      <c r="L3" s="8" t="s">
        <v>19</v>
      </c>
      <c r="M3" s="19" t="s">
        <v>20</v>
      </c>
    </row>
    <row r="4" customFormat="false" ht="14.4" hidden="false" customHeight="true" outlineLevel="0" collapsed="false">
      <c r="A4" s="15"/>
      <c r="B4" s="2" t="s">
        <v>21</v>
      </c>
      <c r="C4" s="3" t="n">
        <v>10</v>
      </c>
      <c r="D4" s="4" t="n">
        <f aca="false">($C4)*0.3</f>
        <v>3</v>
      </c>
      <c r="E4" s="3" t="n">
        <f aca="false">($D4)*(E$2)</f>
        <v>3</v>
      </c>
      <c r="F4" s="3" t="n">
        <f aca="false">($D4)*(F$2)</f>
        <v>4.5</v>
      </c>
      <c r="G4" s="3" t="n">
        <f aca="false">($D4)*(G$2)</f>
        <v>6</v>
      </c>
      <c r="I4" s="18"/>
      <c r="J4" s="6" t="s">
        <v>18</v>
      </c>
      <c r="K4" s="7" t="n">
        <v>100</v>
      </c>
      <c r="L4" s="20" t="s">
        <v>22</v>
      </c>
      <c r="M4" s="19"/>
    </row>
    <row r="5" customFormat="false" ht="14.4" hidden="false" customHeight="true" outlineLevel="0" collapsed="false">
      <c r="A5" s="15"/>
      <c r="B5" s="2" t="s">
        <v>23</v>
      </c>
      <c r="C5" s="3" t="n">
        <v>7.5</v>
      </c>
      <c r="D5" s="4" t="n">
        <f aca="false">($C5)*0.5</f>
        <v>3.75</v>
      </c>
      <c r="E5" s="3" t="n">
        <f aca="false">($D5)*(E$2)</f>
        <v>3.75</v>
      </c>
      <c r="F5" s="3" t="n">
        <f aca="false">($D5)*(F$2)</f>
        <v>5.625</v>
      </c>
      <c r="G5" s="3" t="n">
        <f aca="false">($D5)*(G$2)</f>
        <v>7.5</v>
      </c>
      <c r="I5" s="18"/>
      <c r="J5" s="6" t="s">
        <v>24</v>
      </c>
      <c r="K5" s="7" t="n">
        <v>225</v>
      </c>
      <c r="L5" s="20"/>
      <c r="M5" s="20"/>
    </row>
    <row r="6" customFormat="false" ht="14.4" hidden="false" customHeight="true" outlineLevel="0" collapsed="false">
      <c r="A6" s="15"/>
      <c r="B6" s="2" t="s">
        <v>25</v>
      </c>
      <c r="C6" s="3" t="n">
        <v>10</v>
      </c>
      <c r="D6" s="4" t="n">
        <f aca="false">($C6)*0.5</f>
        <v>5</v>
      </c>
      <c r="E6" s="3" t="n">
        <f aca="false">($D6)*(E$2)</f>
        <v>5</v>
      </c>
      <c r="F6" s="3" t="n">
        <f aca="false">($D6)*(F$2)</f>
        <v>7.5</v>
      </c>
      <c r="G6" s="3" t="n">
        <f aca="false">($D6)*(G$2)</f>
        <v>10</v>
      </c>
      <c r="I6" s="18"/>
      <c r="J6" s="6" t="s">
        <v>24</v>
      </c>
      <c r="K6" s="7" t="n">
        <v>95</v>
      </c>
      <c r="L6" s="20"/>
      <c r="M6" s="20"/>
    </row>
    <row r="7" customFormat="false" ht="14.4" hidden="false" customHeight="true" outlineLevel="0" collapsed="false">
      <c r="A7" s="15" t="s">
        <v>26</v>
      </c>
      <c r="B7" s="16"/>
      <c r="C7" s="16"/>
      <c r="D7" s="16"/>
      <c r="E7" s="21" t="n">
        <v>2</v>
      </c>
      <c r="F7" s="21" t="n">
        <v>1.5</v>
      </c>
      <c r="G7" s="21" t="n">
        <v>1</v>
      </c>
      <c r="I7" s="18"/>
      <c r="J7" s="6" t="s">
        <v>27</v>
      </c>
      <c r="K7" s="7" t="n">
        <v>70</v>
      </c>
      <c r="L7" s="8" t="s">
        <v>28</v>
      </c>
      <c r="M7" s="8" t="s">
        <v>29</v>
      </c>
    </row>
    <row r="8" customFormat="false" ht="14.4" hidden="false" customHeight="true" outlineLevel="0" collapsed="false">
      <c r="A8" s="15"/>
      <c r="B8" s="2" t="s">
        <v>30</v>
      </c>
      <c r="C8" s="3" t="n">
        <v>15</v>
      </c>
      <c r="D8" s="4" t="n">
        <f aca="false">C8</f>
        <v>15</v>
      </c>
      <c r="E8" s="3" t="n">
        <f aca="false">($D8)/(E$7)</f>
        <v>7.5</v>
      </c>
      <c r="F8" s="3" t="n">
        <f aca="false">($D8)/(F$7)</f>
        <v>10</v>
      </c>
      <c r="G8" s="3" t="n">
        <f aca="false">($D8)/(G$7)</f>
        <v>15</v>
      </c>
      <c r="I8" s="18"/>
      <c r="J8" s="6" t="s">
        <v>31</v>
      </c>
      <c r="K8" s="7" t="n">
        <v>85</v>
      </c>
      <c r="L8" s="20" t="s">
        <v>32</v>
      </c>
      <c r="M8" s="19" t="s">
        <v>33</v>
      </c>
    </row>
    <row r="9" customFormat="false" ht="14.4" hidden="false" customHeight="true" outlineLevel="0" collapsed="false">
      <c r="A9" s="15"/>
      <c r="B9" s="2" t="s">
        <v>34</v>
      </c>
      <c r="C9" s="3" t="n">
        <v>19</v>
      </c>
      <c r="D9" s="4" t="n">
        <f aca="false">C9</f>
        <v>19</v>
      </c>
      <c r="E9" s="3" t="n">
        <f aca="false">($D9)/(E$7)</f>
        <v>9.5</v>
      </c>
      <c r="F9" s="3" t="n">
        <f aca="false">($D9)/(F$7)</f>
        <v>12.6666666666667</v>
      </c>
      <c r="G9" s="3" t="n">
        <f aca="false">($D9)/(G$7)</f>
        <v>19</v>
      </c>
      <c r="I9" s="18"/>
      <c r="J9" s="6" t="s">
        <v>31</v>
      </c>
      <c r="K9" s="7" t="n">
        <v>195</v>
      </c>
      <c r="L9" s="20"/>
      <c r="M9" s="20"/>
      <c r="N9" s="9" t="n">
        <v>0</v>
      </c>
      <c r="O9" s="9" t="n">
        <v>0</v>
      </c>
    </row>
    <row r="10" customFormat="false" ht="14.4" hidden="false" customHeight="true" outlineLevel="0" collapsed="false">
      <c r="A10" s="15"/>
      <c r="B10" s="2" t="s">
        <v>35</v>
      </c>
      <c r="C10" s="3" t="n">
        <v>19.98</v>
      </c>
      <c r="D10" s="4" t="n">
        <f aca="false">C10</f>
        <v>19.98</v>
      </c>
      <c r="E10" s="3" t="n">
        <f aca="false">($D10)/(E$7)</f>
        <v>9.99</v>
      </c>
      <c r="F10" s="3" t="n">
        <f aca="false">($D10)/(F$7)</f>
        <v>13.32</v>
      </c>
      <c r="G10" s="3" t="n">
        <f aca="false">($D10)/(G$7)</f>
        <v>19.98</v>
      </c>
      <c r="I10" s="18"/>
      <c r="J10" s="6" t="s">
        <v>36</v>
      </c>
      <c r="K10" s="7" t="n">
        <v>380</v>
      </c>
      <c r="L10" s="8" t="s">
        <v>37</v>
      </c>
      <c r="M10" s="8" t="s">
        <v>38</v>
      </c>
      <c r="N10" s="9" t="n">
        <v>0</v>
      </c>
      <c r="O10" s="9" t="n">
        <v>0</v>
      </c>
    </row>
    <row r="11" customFormat="false" ht="14.4" hidden="false" customHeight="true" outlineLevel="0" collapsed="false">
      <c r="A11" s="15"/>
      <c r="B11" s="2" t="s">
        <v>39</v>
      </c>
      <c r="C11" s="3" t="n">
        <v>25</v>
      </c>
      <c r="D11" s="4" t="n">
        <f aca="false">C11</f>
        <v>25</v>
      </c>
      <c r="E11" s="3" t="n">
        <f aca="false">($D11)/(E$7)</f>
        <v>12.5</v>
      </c>
      <c r="F11" s="3" t="n">
        <f aca="false">($D11)/(F$7)</f>
        <v>16.6666666666667</v>
      </c>
      <c r="G11" s="3" t="n">
        <f aca="false">($D11)/(G$7)</f>
        <v>25</v>
      </c>
      <c r="I11" s="18"/>
      <c r="J11" s="6" t="s">
        <v>40</v>
      </c>
      <c r="K11" s="7" t="n">
        <v>585</v>
      </c>
      <c r="L11" s="8" t="s">
        <v>41</v>
      </c>
      <c r="M11" s="8" t="s">
        <v>42</v>
      </c>
    </row>
    <row r="12" customFormat="false" ht="14.4" hidden="false" customHeight="true" outlineLevel="0" collapsed="false">
      <c r="A12" s="15"/>
      <c r="B12" s="2" t="s">
        <v>43</v>
      </c>
      <c r="C12" s="3" t="n">
        <v>32</v>
      </c>
      <c r="D12" s="4" t="n">
        <f aca="false">C12</f>
        <v>32</v>
      </c>
      <c r="E12" s="3" t="n">
        <f aca="false">($D12)/(E$7)</f>
        <v>16</v>
      </c>
      <c r="F12" s="3" t="n">
        <f aca="false">($D12)/(F$7)</f>
        <v>21.3333333333333</v>
      </c>
      <c r="G12" s="3" t="n">
        <f aca="false">($D12)/(G$7)</f>
        <v>32</v>
      </c>
      <c r="I12" s="18"/>
      <c r="J12" s="6" t="s">
        <v>40</v>
      </c>
      <c r="K12" s="7" t="n">
        <v>125</v>
      </c>
      <c r="L12" s="8" t="s">
        <v>15</v>
      </c>
    </row>
    <row r="13" customFormat="false" ht="14.4" hidden="false" customHeight="true" outlineLevel="0" collapsed="false">
      <c r="A13" s="15"/>
      <c r="B13" s="2" t="s">
        <v>44</v>
      </c>
      <c r="C13" s="3" t="n">
        <v>40</v>
      </c>
      <c r="D13" s="4" t="n">
        <f aca="false">C13</f>
        <v>40</v>
      </c>
      <c r="E13" s="3" t="n">
        <f aca="false">($D13)/(E$7)</f>
        <v>20</v>
      </c>
      <c r="F13" s="3" t="n">
        <f aca="false">($D13)/(F$7)</f>
        <v>26.6666666666667</v>
      </c>
      <c r="G13" s="3" t="n">
        <f aca="false">($D13)/(G$7)</f>
        <v>40</v>
      </c>
      <c r="I13" s="18"/>
      <c r="J13" s="6" t="s">
        <v>45</v>
      </c>
      <c r="K13" s="7" t="n">
        <v>150</v>
      </c>
      <c r="L13" s="8" t="s">
        <v>46</v>
      </c>
    </row>
    <row r="14" customFormat="false" ht="14.4" hidden="false" customHeight="true" outlineLevel="0" collapsed="false">
      <c r="A14" s="15"/>
      <c r="B14" s="2" t="s">
        <v>47</v>
      </c>
      <c r="C14" s="3" t="n">
        <v>45</v>
      </c>
      <c r="D14" s="4" t="n">
        <f aca="false">C14</f>
        <v>45</v>
      </c>
      <c r="E14" s="3" t="n">
        <f aca="false">($D14)/(E$7)</f>
        <v>22.5</v>
      </c>
      <c r="F14" s="3" t="n">
        <f aca="false">($D14)/(F$7)</f>
        <v>30</v>
      </c>
      <c r="G14" s="3" t="n">
        <f aca="false">($D14)/(G$7)</f>
        <v>45</v>
      </c>
      <c r="I14" s="18"/>
      <c r="J14" s="6" t="s">
        <v>48</v>
      </c>
      <c r="K14" s="7" t="n">
        <v>105</v>
      </c>
      <c r="L14" s="8" t="s">
        <v>49</v>
      </c>
      <c r="M14" s="8" t="s">
        <v>50</v>
      </c>
    </row>
    <row r="15" customFormat="false" ht="14.4" hidden="false" customHeight="true" outlineLevel="0" collapsed="false">
      <c r="A15" s="15" t="s">
        <v>51</v>
      </c>
      <c r="B15" s="16"/>
      <c r="C15" s="16"/>
      <c r="D15" s="16"/>
      <c r="E15" s="17" t="n">
        <v>1</v>
      </c>
      <c r="F15" s="22" t="n">
        <v>1.5</v>
      </c>
      <c r="G15" s="22" t="n">
        <v>2</v>
      </c>
      <c r="I15" s="18"/>
      <c r="J15" s="6" t="s">
        <v>52</v>
      </c>
      <c r="K15" s="7" t="n">
        <v>145</v>
      </c>
      <c r="L15" s="8" t="s">
        <v>53</v>
      </c>
    </row>
    <row r="16" customFormat="false" ht="14.4" hidden="false" customHeight="true" outlineLevel="0" collapsed="false">
      <c r="A16" s="15"/>
      <c r="B16" s="2" t="s">
        <v>54</v>
      </c>
      <c r="C16" s="3" t="n">
        <v>0.81</v>
      </c>
      <c r="D16" s="4" t="n">
        <f aca="false">($C16)*35</f>
        <v>28.35</v>
      </c>
      <c r="E16" s="3" t="n">
        <f aca="false">($D16)*(E$15)</f>
        <v>28.35</v>
      </c>
      <c r="F16" s="3" t="n">
        <f aca="false">($D16)*(F$15)</f>
        <v>42.525</v>
      </c>
      <c r="G16" s="3" t="n">
        <f aca="false">($D16)*(G$15)</f>
        <v>56.7</v>
      </c>
      <c r="I16" s="18"/>
      <c r="J16" s="6" t="s">
        <v>52</v>
      </c>
      <c r="K16" s="7" t="n">
        <v>125</v>
      </c>
      <c r="L16" s="8" t="s">
        <v>55</v>
      </c>
      <c r="M16" s="8" t="s">
        <v>56</v>
      </c>
    </row>
    <row r="17" customFormat="false" ht="14.4" hidden="false" customHeight="true" outlineLevel="0" collapsed="false">
      <c r="A17" s="15"/>
      <c r="B17" s="2" t="s">
        <v>57</v>
      </c>
      <c r="D17" s="4" t="n">
        <v>30</v>
      </c>
      <c r="E17" s="3" t="n">
        <f aca="false">($D17)*(E$15)</f>
        <v>30</v>
      </c>
      <c r="F17" s="3" t="n">
        <f aca="false">($D17)*(F$15)</f>
        <v>45</v>
      </c>
      <c r="G17" s="3" t="n">
        <f aca="false">($D17)*(G$15)</f>
        <v>60</v>
      </c>
      <c r="I17" s="18"/>
      <c r="J17" s="6" t="s">
        <v>52</v>
      </c>
      <c r="K17" s="7" t="n">
        <v>535</v>
      </c>
      <c r="L17" s="8" t="s">
        <v>53</v>
      </c>
    </row>
    <row r="18" customFormat="false" ht="14.4" hidden="false" customHeight="true" outlineLevel="0" collapsed="false">
      <c r="A18" s="15"/>
      <c r="B18" s="2" t="s">
        <v>58</v>
      </c>
      <c r="C18" s="3" t="n">
        <v>1.22</v>
      </c>
      <c r="D18" s="4" t="n">
        <f aca="false">($C18)*25</f>
        <v>30.5</v>
      </c>
      <c r="E18" s="3" t="n">
        <f aca="false">($D18)*(E$15)</f>
        <v>30.5</v>
      </c>
      <c r="F18" s="3" t="n">
        <f aca="false">($D18)*(F$15)</f>
        <v>45.75</v>
      </c>
      <c r="G18" s="3" t="n">
        <f aca="false">($D18)*(G$15)</f>
        <v>61</v>
      </c>
      <c r="I18" s="18"/>
      <c r="J18" s="6" t="s">
        <v>59</v>
      </c>
      <c r="K18" s="7" t="n">
        <v>70</v>
      </c>
      <c r="L18" s="8" t="s">
        <v>60</v>
      </c>
      <c r="M18" s="8" t="s">
        <v>61</v>
      </c>
    </row>
    <row r="19" customFormat="false" ht="14.4" hidden="false" customHeight="true" outlineLevel="0" collapsed="false">
      <c r="A19" s="15"/>
      <c r="B19" s="2" t="s">
        <v>62</v>
      </c>
      <c r="C19" s="3" t="n">
        <v>0.31</v>
      </c>
      <c r="D19" s="4" t="n">
        <f aca="false">($C19)*100</f>
        <v>31</v>
      </c>
      <c r="E19" s="3" t="n">
        <f aca="false">($D19)*(E$15)</f>
        <v>31</v>
      </c>
      <c r="F19" s="3" t="n">
        <f aca="false">($D19)*(F$15)</f>
        <v>46.5</v>
      </c>
      <c r="G19" s="3" t="n">
        <f aca="false">($D19)*(G$15)</f>
        <v>62</v>
      </c>
      <c r="I19" s="18"/>
      <c r="J19" s="18" t="s">
        <v>63</v>
      </c>
      <c r="K19" s="23" t="n">
        <f aca="false">SUM(K2:K18)</f>
        <v>3290</v>
      </c>
      <c r="L19" s="24"/>
      <c r="M19" s="24"/>
      <c r="N19" s="25"/>
      <c r="O19" s="25"/>
    </row>
    <row r="20" customFormat="false" ht="14.4" hidden="false" customHeight="true" outlineLevel="0" collapsed="false">
      <c r="A20" s="15"/>
      <c r="B20" s="2" t="s">
        <v>64</v>
      </c>
      <c r="C20" s="3" t="n">
        <v>1.25</v>
      </c>
      <c r="D20" s="4" t="n">
        <f aca="false">($C20)*25</f>
        <v>31.25</v>
      </c>
      <c r="E20" s="3" t="n">
        <f aca="false">($D20)*(E$15)</f>
        <v>31.25</v>
      </c>
      <c r="F20" s="3" t="n">
        <f aca="false">($D20)*(F$15)</f>
        <v>46.875</v>
      </c>
      <c r="G20" s="3" t="n">
        <f aca="false">($D20)*(G$15)</f>
        <v>62.5</v>
      </c>
      <c r="I20" s="18" t="s">
        <v>65</v>
      </c>
      <c r="J20" s="6" t="s">
        <v>66</v>
      </c>
      <c r="K20" s="7" t="n">
        <v>10</v>
      </c>
      <c r="L20" s="20" t="s">
        <v>15</v>
      </c>
      <c r="M20" s="20" t="s">
        <v>61</v>
      </c>
    </row>
    <row r="21" customFormat="false" ht="14.4" hidden="false" customHeight="true" outlineLevel="0" collapsed="false">
      <c r="A21" s="15"/>
      <c r="B21" s="2" t="s">
        <v>67</v>
      </c>
      <c r="C21" s="3" t="n">
        <v>0.65</v>
      </c>
      <c r="D21" s="4" t="n">
        <f aca="false">($C21)*50</f>
        <v>32.5</v>
      </c>
      <c r="E21" s="3" t="n">
        <f aca="false">($D21)*(E$15)</f>
        <v>32.5</v>
      </c>
      <c r="F21" s="3" t="n">
        <f aca="false">($D21)*(F$15)</f>
        <v>48.75</v>
      </c>
      <c r="G21" s="3" t="n">
        <f aca="false">($D21)*(G$15)</f>
        <v>65</v>
      </c>
      <c r="I21" s="18"/>
      <c r="J21" s="6" t="s">
        <v>66</v>
      </c>
      <c r="K21" s="7" t="n">
        <v>10</v>
      </c>
      <c r="L21" s="20"/>
      <c r="M21" s="20"/>
    </row>
    <row r="22" customFormat="false" ht="14.4" hidden="false" customHeight="true" outlineLevel="0" collapsed="false">
      <c r="A22" s="15"/>
      <c r="B22" s="2" t="s">
        <v>68</v>
      </c>
      <c r="C22" s="3" t="n">
        <v>0.71</v>
      </c>
      <c r="D22" s="4" t="n">
        <f aca="false">($C22)*50</f>
        <v>35.5</v>
      </c>
      <c r="E22" s="3" t="n">
        <f aca="false">($D22)*(E$15)</f>
        <v>35.5</v>
      </c>
      <c r="F22" s="3" t="n">
        <f aca="false">($D22)*(F$15)</f>
        <v>53.25</v>
      </c>
      <c r="G22" s="3" t="n">
        <f aca="false">($D22)*(G$15)</f>
        <v>71</v>
      </c>
      <c r="I22" s="18"/>
      <c r="J22" s="6" t="s">
        <v>69</v>
      </c>
      <c r="K22" s="7" t="n">
        <v>95</v>
      </c>
      <c r="L22" s="8" t="s">
        <v>53</v>
      </c>
    </row>
    <row r="23" customFormat="false" ht="14.4" hidden="false" customHeight="true" outlineLevel="0" collapsed="false">
      <c r="A23" s="15"/>
      <c r="B23" s="2" t="s">
        <v>70</v>
      </c>
      <c r="D23" s="4" t="n">
        <v>36</v>
      </c>
      <c r="E23" s="3" t="n">
        <f aca="false">($D23)*(E$15)</f>
        <v>36</v>
      </c>
      <c r="F23" s="3" t="n">
        <f aca="false">($D23)*(F$15)</f>
        <v>54</v>
      </c>
      <c r="G23" s="3" t="n">
        <f aca="false">($D23)*(G$15)</f>
        <v>72</v>
      </c>
      <c r="I23" s="18"/>
      <c r="J23" s="6" t="s">
        <v>71</v>
      </c>
      <c r="K23" s="7" t="n">
        <v>100</v>
      </c>
      <c r="L23" s="8" t="s">
        <v>72</v>
      </c>
    </row>
    <row r="24" customFormat="false" ht="14.4" hidden="false" customHeight="true" outlineLevel="0" collapsed="false">
      <c r="A24" s="15"/>
      <c r="B24" s="2" t="s">
        <v>73</v>
      </c>
      <c r="C24" s="3" t="n">
        <v>0.81</v>
      </c>
      <c r="D24" s="4" t="n">
        <f aca="false">($C24)*50</f>
        <v>40.5</v>
      </c>
      <c r="E24" s="3" t="n">
        <f aca="false">($D24)*(E$15)</f>
        <v>40.5</v>
      </c>
      <c r="F24" s="3" t="n">
        <f aca="false">($D24)*(F$15)</f>
        <v>60.75</v>
      </c>
      <c r="G24" s="3" t="n">
        <f aca="false">($D24)*(G$15)</f>
        <v>81</v>
      </c>
      <c r="I24" s="18"/>
      <c r="J24" s="6" t="s">
        <v>71</v>
      </c>
      <c r="K24" s="7" t="n">
        <v>140</v>
      </c>
      <c r="L24" s="8" t="s">
        <v>53</v>
      </c>
    </row>
    <row r="25" customFormat="false" ht="14.4" hidden="false" customHeight="true" outlineLevel="0" collapsed="false">
      <c r="A25" s="15" t="s">
        <v>74</v>
      </c>
      <c r="B25" s="16"/>
      <c r="C25" s="16"/>
      <c r="D25" s="16"/>
      <c r="E25" s="17" t="n">
        <v>1</v>
      </c>
      <c r="F25" s="22" t="n">
        <v>1.5</v>
      </c>
      <c r="G25" s="22" t="n">
        <v>2</v>
      </c>
      <c r="I25" s="18"/>
      <c r="J25" s="6" t="s">
        <v>75</v>
      </c>
      <c r="K25" s="7" t="n">
        <v>10</v>
      </c>
      <c r="L25" s="20" t="s">
        <v>15</v>
      </c>
      <c r="M25" s="8" t="s">
        <v>76</v>
      </c>
    </row>
    <row r="26" customFormat="false" ht="14.4" hidden="false" customHeight="true" outlineLevel="0" collapsed="false">
      <c r="A26" s="15"/>
      <c r="B26" s="2" t="s">
        <v>77</v>
      </c>
      <c r="D26" s="4" t="n">
        <v>100</v>
      </c>
      <c r="E26" s="3" t="n">
        <f aca="false">($D26)*(E$25)</f>
        <v>100</v>
      </c>
      <c r="F26" s="3" t="n">
        <f aca="false">($D26)*(F$25)</f>
        <v>150</v>
      </c>
      <c r="G26" s="3" t="n">
        <f aca="false">($D26)*(G$25)</f>
        <v>200</v>
      </c>
      <c r="I26" s="18"/>
      <c r="J26" s="6" t="s">
        <v>78</v>
      </c>
      <c r="K26" s="7" t="n">
        <v>45</v>
      </c>
      <c r="L26" s="20"/>
      <c r="M26" s="8" t="s">
        <v>79</v>
      </c>
    </row>
    <row r="27" customFormat="false" ht="14.4" hidden="false" customHeight="true" outlineLevel="0" collapsed="false">
      <c r="A27" s="15"/>
      <c r="B27" s="2" t="s">
        <v>80</v>
      </c>
      <c r="D27" s="4" t="n">
        <v>250</v>
      </c>
      <c r="E27" s="3" t="n">
        <f aca="false">($D27)*(E$25)</f>
        <v>250</v>
      </c>
      <c r="F27" s="3" t="n">
        <f aca="false">($D27)*(F$25)</f>
        <v>375</v>
      </c>
      <c r="G27" s="3" t="n">
        <f aca="false">($D27)*(G$25)</f>
        <v>500</v>
      </c>
      <c r="I27" s="18"/>
      <c r="J27" s="6" t="s">
        <v>81</v>
      </c>
      <c r="K27" s="7" t="n">
        <v>40</v>
      </c>
      <c r="L27" s="8" t="s">
        <v>28</v>
      </c>
    </row>
    <row r="28" customFormat="false" ht="14.4" hidden="false" customHeight="true" outlineLevel="0" collapsed="false">
      <c r="A28" s="15" t="s">
        <v>82</v>
      </c>
      <c r="B28" s="16"/>
      <c r="C28" s="16"/>
      <c r="D28" s="16"/>
      <c r="E28" s="17" t="n">
        <v>1</v>
      </c>
      <c r="F28" s="22" t="n">
        <v>1.5</v>
      </c>
      <c r="G28" s="22" t="n">
        <v>2</v>
      </c>
      <c r="I28" s="18"/>
      <c r="J28" s="6" t="s">
        <v>83</v>
      </c>
      <c r="K28" s="7" t="n">
        <v>170</v>
      </c>
      <c r="L28" s="20" t="s">
        <v>15</v>
      </c>
    </row>
    <row r="29" customFormat="false" ht="14.4" hidden="false" customHeight="true" outlineLevel="0" collapsed="false">
      <c r="A29" s="15"/>
      <c r="B29" s="2" t="s">
        <v>84</v>
      </c>
      <c r="D29" s="4" t="n">
        <v>29</v>
      </c>
      <c r="E29" s="3" t="n">
        <f aca="false">($D29)*(E$28)</f>
        <v>29</v>
      </c>
      <c r="F29" s="3" t="n">
        <f aca="false">($D29)*(F$28)</f>
        <v>43.5</v>
      </c>
      <c r="G29" s="3" t="n">
        <f aca="false">($D29)*(G$28)</f>
        <v>58</v>
      </c>
      <c r="I29" s="18"/>
      <c r="J29" s="6" t="s">
        <v>85</v>
      </c>
      <c r="K29" s="7" t="n">
        <v>85</v>
      </c>
      <c r="L29" s="20"/>
    </row>
    <row r="30" customFormat="false" ht="14.4" hidden="false" customHeight="true" outlineLevel="0" collapsed="false">
      <c r="A30" s="15"/>
      <c r="B30" s="2" t="s">
        <v>84</v>
      </c>
      <c r="D30" s="4" t="n">
        <v>55</v>
      </c>
      <c r="E30" s="3" t="n">
        <f aca="false">($D30)*(E$28)</f>
        <v>55</v>
      </c>
      <c r="F30" s="3" t="n">
        <f aca="false">($D30)*(F$28)</f>
        <v>82.5</v>
      </c>
      <c r="G30" s="3" t="n">
        <f aca="false">($D30)*(G$28)</f>
        <v>110</v>
      </c>
      <c r="I30" s="18"/>
      <c r="J30" s="6" t="s">
        <v>86</v>
      </c>
      <c r="K30" s="7" t="n">
        <v>80</v>
      </c>
      <c r="L30" s="8" t="s">
        <v>87</v>
      </c>
    </row>
    <row r="31" customFormat="false" ht="14.4" hidden="false" customHeight="true" outlineLevel="0" collapsed="false">
      <c r="A31" s="15"/>
      <c r="B31" s="2" t="s">
        <v>88</v>
      </c>
      <c r="D31" s="4" t="n">
        <v>96</v>
      </c>
      <c r="E31" s="3" t="n">
        <f aca="false">($D31)*(E$28)</f>
        <v>96</v>
      </c>
      <c r="F31" s="3" t="n">
        <f aca="false">($D31)*(F$28)</f>
        <v>144</v>
      </c>
      <c r="G31" s="3" t="n">
        <f aca="false">($D31)*(G$28)</f>
        <v>192</v>
      </c>
      <c r="I31" s="18"/>
      <c r="J31" s="6" t="s">
        <v>89</v>
      </c>
      <c r="K31" s="7" t="n">
        <v>25</v>
      </c>
      <c r="L31" s="20" t="s">
        <v>15</v>
      </c>
    </row>
    <row r="32" customFormat="false" ht="14.4" hidden="false" customHeight="true" outlineLevel="0" collapsed="false">
      <c r="A32" s="15"/>
      <c r="B32" s="2" t="s">
        <v>88</v>
      </c>
      <c r="D32" s="4" t="n">
        <v>112</v>
      </c>
      <c r="E32" s="3" t="n">
        <f aca="false">($D32)*(E$28)</f>
        <v>112</v>
      </c>
      <c r="F32" s="3" t="n">
        <f aca="false">($D32)*(F$28)</f>
        <v>168</v>
      </c>
      <c r="G32" s="3" t="n">
        <f aca="false">($D32)*(G$28)</f>
        <v>224</v>
      </c>
      <c r="I32" s="18"/>
      <c r="J32" s="6" t="s">
        <v>90</v>
      </c>
      <c r="K32" s="7" t="n">
        <v>55</v>
      </c>
      <c r="L32" s="20"/>
    </row>
    <row r="33" customFormat="false" ht="14.4" hidden="false" customHeight="true" outlineLevel="0" collapsed="false">
      <c r="A33" s="15"/>
      <c r="B33" s="2" t="s">
        <v>88</v>
      </c>
      <c r="D33" s="4" t="n">
        <v>138</v>
      </c>
      <c r="E33" s="3" t="n">
        <f aca="false">($D33)*(E$28)</f>
        <v>138</v>
      </c>
      <c r="F33" s="3" t="n">
        <f aca="false">($D33)*(F$28)</f>
        <v>207</v>
      </c>
      <c r="G33" s="3" t="n">
        <f aca="false">($D33)*(G$28)</f>
        <v>276</v>
      </c>
      <c r="I33" s="18"/>
      <c r="J33" s="6" t="s">
        <v>85</v>
      </c>
      <c r="K33" s="7" t="n">
        <v>30</v>
      </c>
      <c r="L33" s="20"/>
    </row>
    <row r="34" customFormat="false" ht="14.4" hidden="false" customHeight="true" outlineLevel="0" collapsed="false">
      <c r="I34" s="18"/>
      <c r="J34" s="6" t="s">
        <v>91</v>
      </c>
      <c r="K34" s="7" t="n">
        <v>135</v>
      </c>
      <c r="L34" s="8" t="s">
        <v>60</v>
      </c>
      <c r="M34" s="8" t="s">
        <v>92</v>
      </c>
    </row>
    <row r="35" customFormat="false" ht="12.8" hidden="false" customHeight="false" outlineLevel="0" collapsed="false">
      <c r="I35" s="18"/>
      <c r="J35" s="18" t="s">
        <v>63</v>
      </c>
      <c r="K35" s="23" t="n">
        <f aca="false">SUM(K20:K34)</f>
        <v>1030</v>
      </c>
      <c r="L35" s="24"/>
      <c r="M35" s="24"/>
      <c r="N35" s="25"/>
      <c r="O35" s="25"/>
    </row>
    <row r="36" customFormat="false" ht="12.8" hidden="false" customHeight="false" outlineLevel="0" collapsed="false">
      <c r="I36" s="18" t="s">
        <v>93</v>
      </c>
      <c r="J36" s="6" t="s">
        <v>94</v>
      </c>
      <c r="K36" s="7" t="n">
        <v>335</v>
      </c>
      <c r="L36" s="8" t="s">
        <v>53</v>
      </c>
    </row>
    <row r="37" customFormat="false" ht="12.8" hidden="false" customHeight="false" outlineLevel="0" collapsed="false">
      <c r="I37" s="18"/>
      <c r="J37" s="6" t="s">
        <v>95</v>
      </c>
      <c r="K37" s="7" t="n">
        <v>110</v>
      </c>
      <c r="L37" s="8" t="s">
        <v>28</v>
      </c>
    </row>
    <row r="38" customFormat="false" ht="12.8" hidden="false" customHeight="false" outlineLevel="0" collapsed="false">
      <c r="I38" s="18"/>
      <c r="J38" s="6" t="s">
        <v>94</v>
      </c>
      <c r="K38" s="7" t="n">
        <v>245</v>
      </c>
      <c r="L38" s="20" t="s">
        <v>15</v>
      </c>
    </row>
    <row r="39" customFormat="false" ht="12.8" hidden="false" customHeight="false" outlineLevel="0" collapsed="false">
      <c r="I39" s="18"/>
      <c r="J39" s="6" t="s">
        <v>94</v>
      </c>
      <c r="K39" s="7" t="n">
        <v>300</v>
      </c>
      <c r="L39" s="20"/>
    </row>
    <row r="40" customFormat="false" ht="12.8" hidden="false" customHeight="false" outlineLevel="0" collapsed="false">
      <c r="I40" s="18"/>
      <c r="J40" s="6" t="s">
        <v>96</v>
      </c>
      <c r="K40" s="7" t="n">
        <v>60</v>
      </c>
      <c r="L40" s="8" t="s">
        <v>97</v>
      </c>
      <c r="M40" s="8" t="s">
        <v>98</v>
      </c>
    </row>
    <row r="41" customFormat="false" ht="12.8" hidden="false" customHeight="false" outlineLevel="0" collapsed="false">
      <c r="I41" s="18"/>
      <c r="J41" s="6" t="s">
        <v>99</v>
      </c>
      <c r="K41" s="7" t="n">
        <v>125</v>
      </c>
      <c r="L41" s="8" t="s">
        <v>100</v>
      </c>
    </row>
    <row r="42" customFormat="false" ht="12.8" hidden="false" customHeight="false" outlineLevel="0" collapsed="false">
      <c r="I42" s="18"/>
      <c r="J42" s="6" t="s">
        <v>99</v>
      </c>
      <c r="K42" s="7" t="n">
        <v>60</v>
      </c>
      <c r="L42" s="8" t="s">
        <v>15</v>
      </c>
    </row>
    <row r="43" customFormat="false" ht="12.8" hidden="false" customHeight="false" outlineLevel="0" collapsed="false">
      <c r="I43" s="18"/>
      <c r="J43" s="6" t="s">
        <v>101</v>
      </c>
      <c r="K43" s="7" t="n">
        <v>185</v>
      </c>
      <c r="L43" s="8" t="s">
        <v>87</v>
      </c>
      <c r="M43" s="8" t="s">
        <v>102</v>
      </c>
    </row>
    <row r="44" customFormat="false" ht="12.8" hidden="false" customHeight="false" outlineLevel="0" collapsed="false">
      <c r="I44" s="18"/>
      <c r="J44" s="6" t="s">
        <v>101</v>
      </c>
      <c r="K44" s="7" t="n">
        <v>25</v>
      </c>
      <c r="L44" s="8" t="s">
        <v>103</v>
      </c>
    </row>
    <row r="45" customFormat="false" ht="12.8" hidden="false" customHeight="false" outlineLevel="0" collapsed="false">
      <c r="I45" s="18"/>
      <c r="J45" s="6" t="s">
        <v>104</v>
      </c>
      <c r="K45" s="7" t="n">
        <v>40</v>
      </c>
      <c r="L45" s="8" t="s">
        <v>22</v>
      </c>
      <c r="M45" s="8" t="s">
        <v>105</v>
      </c>
    </row>
    <row r="46" customFormat="false" ht="12.8" hidden="false" customHeight="false" outlineLevel="0" collapsed="false">
      <c r="I46" s="18"/>
      <c r="J46" s="6" t="s">
        <v>106</v>
      </c>
      <c r="K46" s="7" t="n">
        <v>345</v>
      </c>
      <c r="L46" s="8" t="s">
        <v>107</v>
      </c>
      <c r="M46" s="8" t="s">
        <v>108</v>
      </c>
    </row>
    <row r="47" customFormat="false" ht="12.8" hidden="false" customHeight="false" outlineLevel="0" collapsed="false">
      <c r="I47" s="18"/>
      <c r="J47" s="6" t="s">
        <v>106</v>
      </c>
      <c r="K47" s="7" t="n">
        <v>215</v>
      </c>
      <c r="L47" s="20" t="s">
        <v>53</v>
      </c>
    </row>
    <row r="48" customFormat="false" ht="12.8" hidden="false" customHeight="false" outlineLevel="0" collapsed="false">
      <c r="I48" s="18"/>
      <c r="J48" s="6" t="s">
        <v>109</v>
      </c>
      <c r="K48" s="7" t="n">
        <v>100</v>
      </c>
      <c r="L48" s="20"/>
    </row>
    <row r="49" customFormat="false" ht="12.8" hidden="false" customHeight="false" outlineLevel="0" collapsed="false">
      <c r="I49" s="18"/>
      <c r="J49" s="6" t="s">
        <v>110</v>
      </c>
      <c r="K49" s="7" t="n">
        <v>325</v>
      </c>
      <c r="L49" s="8" t="s">
        <v>55</v>
      </c>
      <c r="M49" s="8" t="s">
        <v>111</v>
      </c>
    </row>
    <row r="50" customFormat="false" ht="12.8" hidden="false" customHeight="false" outlineLevel="0" collapsed="false">
      <c r="I50" s="18"/>
      <c r="J50" s="18" t="s">
        <v>63</v>
      </c>
      <c r="K50" s="23" t="n">
        <f aca="false">SUM(K36:K49)</f>
        <v>2470</v>
      </c>
      <c r="L50" s="24"/>
      <c r="M50" s="24"/>
      <c r="N50" s="25"/>
      <c r="O50" s="25"/>
    </row>
    <row r="51" customFormat="false" ht="12.8" hidden="false" customHeight="false" outlineLevel="0" collapsed="false">
      <c r="I51" s="18" t="s">
        <v>112</v>
      </c>
      <c r="J51" s="6" t="s">
        <v>113</v>
      </c>
      <c r="K51" s="7" t="n">
        <v>50</v>
      </c>
      <c r="L51" s="8" t="s">
        <v>87</v>
      </c>
    </row>
    <row r="52" customFormat="false" ht="12.8" hidden="false" customHeight="false" outlineLevel="0" collapsed="false">
      <c r="I52" s="18"/>
      <c r="J52" s="6" t="s">
        <v>114</v>
      </c>
      <c r="K52" s="7" t="n">
        <v>90</v>
      </c>
      <c r="L52" s="8" t="s">
        <v>115</v>
      </c>
      <c r="M52" s="8" t="s">
        <v>116</v>
      </c>
    </row>
    <row r="53" customFormat="false" ht="12.8" hidden="false" customHeight="false" outlineLevel="0" collapsed="false">
      <c r="I53" s="18"/>
      <c r="J53" s="6" t="s">
        <v>117</v>
      </c>
      <c r="K53" s="7" t="n">
        <v>35</v>
      </c>
      <c r="L53" s="8" t="s">
        <v>15</v>
      </c>
      <c r="M53" s="8" t="s">
        <v>61</v>
      </c>
    </row>
    <row r="54" customFormat="false" ht="12.8" hidden="false" customHeight="false" outlineLevel="0" collapsed="false">
      <c r="I54" s="18"/>
      <c r="J54" s="6" t="s">
        <v>118</v>
      </c>
      <c r="K54" s="7" t="n">
        <v>80</v>
      </c>
      <c r="L54" s="8" t="s">
        <v>87</v>
      </c>
    </row>
    <row r="55" customFormat="false" ht="12.8" hidden="false" customHeight="false" outlineLevel="0" collapsed="false">
      <c r="I55" s="18"/>
      <c r="J55" s="6" t="s">
        <v>118</v>
      </c>
      <c r="K55" s="7" t="n">
        <v>1060</v>
      </c>
      <c r="L55" s="8" t="s">
        <v>103</v>
      </c>
    </row>
    <row r="56" customFormat="false" ht="12.8" hidden="false" customHeight="false" outlineLevel="0" collapsed="false">
      <c r="I56" s="18"/>
      <c r="J56" s="6" t="s">
        <v>119</v>
      </c>
      <c r="K56" s="7" t="n">
        <v>10</v>
      </c>
      <c r="L56" s="20" t="s">
        <v>15</v>
      </c>
      <c r="M56" s="20" t="s">
        <v>42</v>
      </c>
    </row>
    <row r="57" customFormat="false" ht="12.8" hidden="false" customHeight="false" outlineLevel="0" collapsed="false">
      <c r="I57" s="18"/>
      <c r="J57" s="6" t="s">
        <v>120</v>
      </c>
      <c r="K57" s="7" t="n">
        <v>10</v>
      </c>
      <c r="L57" s="20"/>
      <c r="M57" s="20" t="s">
        <v>121</v>
      </c>
    </row>
    <row r="58" customFormat="false" ht="12.8" hidden="false" customHeight="false" outlineLevel="0" collapsed="false">
      <c r="I58" s="18"/>
      <c r="J58" s="18" t="s">
        <v>63</v>
      </c>
      <c r="K58" s="23" t="n">
        <f aca="false">SUM(K51:K57)</f>
        <v>1335</v>
      </c>
      <c r="L58" s="24"/>
      <c r="M58" s="24"/>
      <c r="N58" s="25"/>
      <c r="O58" s="25"/>
    </row>
    <row r="59" customFormat="false" ht="12.8" hidden="false" customHeight="false" outlineLevel="0" collapsed="false">
      <c r="I59" s="18" t="s">
        <v>122</v>
      </c>
      <c r="J59" s="6" t="s">
        <v>123</v>
      </c>
      <c r="K59" s="7" t="n">
        <v>110</v>
      </c>
      <c r="L59" s="8" t="s">
        <v>15</v>
      </c>
      <c r="M59" s="8" t="s">
        <v>124</v>
      </c>
    </row>
    <row r="60" customFormat="false" ht="12.8" hidden="false" customHeight="false" outlineLevel="0" collapsed="false">
      <c r="I60" s="18"/>
      <c r="J60" s="6" t="s">
        <v>125</v>
      </c>
      <c r="K60" s="7" t="n">
        <v>140</v>
      </c>
      <c r="L60" s="20" t="s">
        <v>115</v>
      </c>
    </row>
    <row r="61" customFormat="false" ht="12.8" hidden="false" customHeight="false" outlineLevel="0" collapsed="false">
      <c r="I61" s="18"/>
      <c r="J61" s="6" t="s">
        <v>126</v>
      </c>
      <c r="K61" s="7" t="n">
        <v>65</v>
      </c>
      <c r="L61" s="20"/>
    </row>
    <row r="62" customFormat="false" ht="12.8" hidden="false" customHeight="false" outlineLevel="0" collapsed="false">
      <c r="I62" s="18"/>
      <c r="J62" s="6" t="s">
        <v>126</v>
      </c>
      <c r="K62" s="7" t="n">
        <v>100</v>
      </c>
      <c r="L62" s="8" t="s">
        <v>15</v>
      </c>
      <c r="M62" s="8" t="s">
        <v>61</v>
      </c>
    </row>
    <row r="63" customFormat="false" ht="12.8" hidden="false" customHeight="false" outlineLevel="0" collapsed="false">
      <c r="I63" s="18"/>
      <c r="J63" s="6" t="s">
        <v>126</v>
      </c>
      <c r="K63" s="7" t="n">
        <v>65</v>
      </c>
      <c r="L63" s="8" t="s">
        <v>87</v>
      </c>
    </row>
    <row r="64" customFormat="false" ht="12.8" hidden="false" customHeight="false" outlineLevel="0" collapsed="false">
      <c r="I64" s="18"/>
      <c r="J64" s="6" t="s">
        <v>127</v>
      </c>
      <c r="K64" s="7" t="n">
        <v>95</v>
      </c>
      <c r="L64" s="8" t="s">
        <v>115</v>
      </c>
      <c r="M64" s="8" t="s">
        <v>116</v>
      </c>
    </row>
    <row r="65" customFormat="false" ht="12.8" hidden="false" customHeight="false" outlineLevel="0" collapsed="false">
      <c r="I65" s="18"/>
      <c r="J65" s="6" t="s">
        <v>128</v>
      </c>
      <c r="K65" s="7" t="n">
        <v>135</v>
      </c>
      <c r="L65" s="8" t="s">
        <v>97</v>
      </c>
      <c r="M65" s="8" t="s">
        <v>129</v>
      </c>
    </row>
    <row r="66" customFormat="false" ht="12.8" hidden="false" customHeight="false" outlineLevel="0" collapsed="false">
      <c r="I66" s="18"/>
      <c r="J66" s="6" t="s">
        <v>130</v>
      </c>
      <c r="K66" s="7" t="n">
        <v>150</v>
      </c>
      <c r="L66" s="8" t="s">
        <v>131</v>
      </c>
      <c r="M66" s="8" t="s">
        <v>132</v>
      </c>
    </row>
    <row r="67" customFormat="false" ht="12.8" hidden="false" customHeight="false" outlineLevel="0" collapsed="false">
      <c r="I67" s="18"/>
      <c r="J67" s="6" t="s">
        <v>133</v>
      </c>
      <c r="K67" s="7" t="n">
        <v>65</v>
      </c>
      <c r="L67" s="8" t="s">
        <v>134</v>
      </c>
      <c r="M67" s="8" t="s">
        <v>135</v>
      </c>
    </row>
    <row r="68" customFormat="false" ht="12.8" hidden="false" customHeight="false" outlineLevel="0" collapsed="false">
      <c r="I68" s="18"/>
      <c r="J68" s="6" t="s">
        <v>136</v>
      </c>
      <c r="K68" s="7" t="n">
        <v>1260</v>
      </c>
      <c r="L68" s="8" t="s">
        <v>53</v>
      </c>
      <c r="M68" s="8" t="s">
        <v>137</v>
      </c>
    </row>
    <row r="69" customFormat="false" ht="12.8" hidden="false" customHeight="false" outlineLevel="0" collapsed="false">
      <c r="I69" s="18"/>
      <c r="J69" s="6" t="s">
        <v>138</v>
      </c>
      <c r="K69" s="7" t="n">
        <v>45</v>
      </c>
      <c r="L69" s="8" t="s">
        <v>115</v>
      </c>
      <c r="M69" s="8" t="s">
        <v>139</v>
      </c>
    </row>
    <row r="70" customFormat="false" ht="12.8" hidden="false" customHeight="false" outlineLevel="0" collapsed="false">
      <c r="I70" s="18"/>
      <c r="J70" s="6" t="s">
        <v>140</v>
      </c>
      <c r="K70" s="7" t="n">
        <v>70</v>
      </c>
      <c r="L70" s="8" t="s">
        <v>53</v>
      </c>
    </row>
    <row r="71" customFormat="false" ht="12.8" hidden="false" customHeight="false" outlineLevel="0" collapsed="false">
      <c r="I71" s="18"/>
      <c r="J71" s="6" t="s">
        <v>140</v>
      </c>
      <c r="K71" s="7" t="n">
        <v>190</v>
      </c>
      <c r="L71" s="8" t="s">
        <v>55</v>
      </c>
    </row>
    <row r="72" customFormat="false" ht="12.8" hidden="false" customHeight="false" outlineLevel="0" collapsed="false">
      <c r="I72" s="18"/>
      <c r="J72" s="6" t="s">
        <v>140</v>
      </c>
      <c r="K72" s="7" t="n">
        <v>130</v>
      </c>
      <c r="L72" s="8" t="s">
        <v>15</v>
      </c>
    </row>
    <row r="73" customFormat="false" ht="12.8" hidden="false" customHeight="false" outlineLevel="0" collapsed="false">
      <c r="I73" s="18"/>
      <c r="J73" s="6" t="s">
        <v>141</v>
      </c>
      <c r="K73" s="7" t="n">
        <v>95</v>
      </c>
      <c r="L73" s="20" t="s">
        <v>53</v>
      </c>
      <c r="M73" s="8" t="s">
        <v>79</v>
      </c>
    </row>
    <row r="74" customFormat="false" ht="12.8" hidden="false" customHeight="false" outlineLevel="0" collapsed="false">
      <c r="I74" s="18"/>
      <c r="J74" s="6" t="s">
        <v>140</v>
      </c>
      <c r="K74" s="7" t="n">
        <v>150</v>
      </c>
      <c r="L74" s="20"/>
    </row>
    <row r="75" customFormat="false" ht="12.8" hidden="false" customHeight="false" outlineLevel="0" collapsed="false">
      <c r="I75" s="18"/>
      <c r="J75" s="6" t="s">
        <v>140</v>
      </c>
      <c r="K75" s="7" t="n">
        <v>145</v>
      </c>
      <c r="L75" s="8" t="s">
        <v>15</v>
      </c>
    </row>
    <row r="76" customFormat="false" ht="12.8" hidden="false" customHeight="false" outlineLevel="0" collapsed="false">
      <c r="I76" s="18"/>
      <c r="J76" s="18" t="s">
        <v>63</v>
      </c>
      <c r="K76" s="23" t="n">
        <f aca="false">SUM(K59:K75)</f>
        <v>3010</v>
      </c>
      <c r="L76" s="24"/>
      <c r="M76" s="24"/>
      <c r="N76" s="25"/>
      <c r="O76" s="25"/>
    </row>
    <row r="77" customFormat="false" ht="12.8" hidden="false" customHeight="false" outlineLevel="0" collapsed="false">
      <c r="I77" s="18" t="s">
        <v>142</v>
      </c>
      <c r="J77" s="6" t="s">
        <v>71</v>
      </c>
      <c r="K77" s="7" t="n">
        <v>20</v>
      </c>
      <c r="L77" s="8" t="s">
        <v>143</v>
      </c>
      <c r="M77" s="8" t="s">
        <v>144</v>
      </c>
    </row>
    <row r="78" customFormat="false" ht="12.8" hidden="false" customHeight="false" outlineLevel="0" collapsed="false">
      <c r="I78" s="18"/>
      <c r="J78" s="6" t="s">
        <v>75</v>
      </c>
      <c r="K78" s="7" t="n">
        <v>100</v>
      </c>
      <c r="L78" s="20" t="s">
        <v>15</v>
      </c>
    </row>
    <row r="79" customFormat="false" ht="12.8" hidden="false" customHeight="false" outlineLevel="0" collapsed="false">
      <c r="I79" s="18"/>
      <c r="J79" s="6" t="s">
        <v>145</v>
      </c>
      <c r="K79" s="7" t="n">
        <v>230</v>
      </c>
      <c r="L79" s="20"/>
    </row>
    <row r="80" customFormat="false" ht="12.8" hidden="false" customHeight="false" outlineLevel="0" collapsed="false">
      <c r="I80" s="18"/>
      <c r="J80" s="6" t="s">
        <v>145</v>
      </c>
      <c r="K80" s="7" t="n">
        <v>615</v>
      </c>
      <c r="L80" s="20" t="s">
        <v>53</v>
      </c>
      <c r="M80" s="8" t="s">
        <v>146</v>
      </c>
    </row>
    <row r="81" customFormat="false" ht="12.8" hidden="false" customHeight="false" outlineLevel="0" collapsed="false">
      <c r="I81" s="18"/>
      <c r="J81" s="6" t="s">
        <v>147</v>
      </c>
      <c r="K81" s="7" t="n">
        <v>135</v>
      </c>
      <c r="L81" s="20"/>
    </row>
    <row r="82" customFormat="false" ht="12.8" hidden="false" customHeight="false" outlineLevel="0" collapsed="false">
      <c r="I82" s="18"/>
      <c r="J82" s="6" t="s">
        <v>147</v>
      </c>
      <c r="K82" s="7" t="n">
        <v>1075</v>
      </c>
      <c r="L82" s="8" t="s">
        <v>87</v>
      </c>
    </row>
    <row r="83" customFormat="false" ht="12.8" hidden="false" customHeight="false" outlineLevel="0" collapsed="false">
      <c r="I83" s="18"/>
      <c r="J83" s="18" t="s">
        <v>63</v>
      </c>
      <c r="K83" s="23" t="n">
        <f aca="false">SUM(K77:K82)</f>
        <v>2175</v>
      </c>
      <c r="L83" s="24"/>
      <c r="M83" s="24"/>
      <c r="N83" s="25"/>
      <c r="O83" s="25"/>
    </row>
    <row r="84" customFormat="false" ht="12.8" hidden="false" customHeight="false" outlineLevel="0" collapsed="false">
      <c r="I84" s="18" t="s">
        <v>63</v>
      </c>
      <c r="J84" s="18"/>
      <c r="K84" s="26" t="n">
        <f aca="false">SUM(K19,K35,K50,K58,K76,K83)</f>
        <v>13310</v>
      </c>
      <c r="L84" s="14"/>
      <c r="M84" s="14"/>
      <c r="N84" s="27"/>
      <c r="O84" s="27"/>
    </row>
  </sheetData>
  <mergeCells count="34">
    <mergeCell ref="E1:G1"/>
    <mergeCell ref="A2:A6"/>
    <mergeCell ref="B2:D2"/>
    <mergeCell ref="I2:I19"/>
    <mergeCell ref="M3:M6"/>
    <mergeCell ref="L4:L6"/>
    <mergeCell ref="A7:A14"/>
    <mergeCell ref="B7:D7"/>
    <mergeCell ref="L8:L9"/>
    <mergeCell ref="M8:M9"/>
    <mergeCell ref="A15:A24"/>
    <mergeCell ref="B15:D15"/>
    <mergeCell ref="I20:I35"/>
    <mergeCell ref="L20:L21"/>
    <mergeCell ref="M20:M21"/>
    <mergeCell ref="A25:A27"/>
    <mergeCell ref="B25:D25"/>
    <mergeCell ref="L25:L26"/>
    <mergeCell ref="A28:A33"/>
    <mergeCell ref="B28:D28"/>
    <mergeCell ref="L28:L29"/>
    <mergeCell ref="L31:L33"/>
    <mergeCell ref="I36:I50"/>
    <mergeCell ref="L38:L39"/>
    <mergeCell ref="L47:L48"/>
    <mergeCell ref="I51:I58"/>
    <mergeCell ref="L56:L57"/>
    <mergeCell ref="I59:I76"/>
    <mergeCell ref="L60:L61"/>
    <mergeCell ref="L73:L74"/>
    <mergeCell ref="I77:I83"/>
    <mergeCell ref="L78:L79"/>
    <mergeCell ref="L80:L81"/>
    <mergeCell ref="I84:J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2023-03-01T18:31:51Z</dcterms:created>
  <dc:creator/>
  <dc:description/>
  <dc:language>en-US</dc:language>
  <cp:lastModifiedBy/>
  <dcterms:modified xsi:type="dcterms:W3CDTF">2023-03-04T20:14:02Z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