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defaultThemeVersion="124226"/>
  <mc:AlternateContent xmlns:mc="http://schemas.openxmlformats.org/markup-compatibility/2006">
    <mc:Choice Requires="x15">
      <x15ac:absPath xmlns:x15ac="http://schemas.microsoft.com/office/spreadsheetml/2010/11/ac" url="C:\Users\sceliscak\Desktop\"/>
    </mc:Choice>
  </mc:AlternateContent>
  <bookViews>
    <workbookView xWindow="0" yWindow="0" windowWidth="28800" windowHeight="11625"/>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62913"/>
</workbook>
</file>

<file path=xl/calcChain.xml><?xml version="1.0" encoding="utf-8"?>
<calcChain xmlns="http://schemas.openxmlformats.org/spreadsheetml/2006/main">
  <c r="I69" i="19" l="1"/>
  <c r="I78" i="18" l="1"/>
  <c r="H78" i="18"/>
  <c r="U49" i="22" l="1"/>
  <c r="W49" i="22" s="1"/>
  <c r="U56" i="22"/>
  <c r="W56" i="22" s="1"/>
  <c r="U55" i="22"/>
  <c r="W55" i="22" s="1"/>
  <c r="U54" i="22"/>
  <c r="W54" i="22" s="1"/>
  <c r="U53" i="22"/>
  <c r="W53" i="22" s="1"/>
  <c r="U52" i="22"/>
  <c r="W52" i="22" s="1"/>
  <c r="U51" i="22"/>
  <c r="W51" i="22" s="1"/>
  <c r="U50" i="22"/>
  <c r="W50" i="22" s="1"/>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U57" i="22" s="1"/>
  <c r="W61" i="22"/>
  <c r="W33" i="22"/>
  <c r="U33" i="22"/>
  <c r="W31" i="22"/>
  <c r="W32" i="22" s="1"/>
  <c r="U31" i="22"/>
  <c r="U32" i="22" s="1"/>
  <c r="W59" i="22"/>
  <c r="W39"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H47" i="21"/>
  <c r="W60" i="22"/>
  <c r="W57" i="22"/>
  <c r="I33" i="21"/>
  <c r="I27" i="21"/>
  <c r="H33" i="21"/>
  <c r="H27" i="21"/>
  <c r="I16" i="21"/>
  <c r="I19" i="21" s="1"/>
  <c r="H16" i="21"/>
  <c r="H19" i="21" s="1"/>
  <c r="I54" i="20"/>
  <c r="H54" i="20"/>
  <c r="I48" i="20"/>
  <c r="H48" i="20"/>
  <c r="I41" i="20"/>
  <c r="H41" i="20"/>
  <c r="I35" i="20"/>
  <c r="H35" i="20"/>
  <c r="I19" i="20"/>
  <c r="H19" i="20"/>
  <c r="H9" i="20"/>
  <c r="H18" i="20" s="1"/>
  <c r="I9" i="20"/>
  <c r="I18" i="20" s="1"/>
  <c r="H24" i="20" l="1"/>
  <c r="H27" i="20" s="1"/>
  <c r="I55" i="20"/>
  <c r="I24" i="20"/>
  <c r="I27" i="20" s="1"/>
  <c r="H55" i="20"/>
  <c r="I42" i="20"/>
  <c r="I34" i="21"/>
  <c r="I49" i="21" s="1"/>
  <c r="I51" i="21" s="1"/>
  <c r="H42" i="20"/>
  <c r="H34" i="21"/>
  <c r="H49" i="21" s="1"/>
  <c r="H51" i="21" s="1"/>
  <c r="I102" i="19"/>
  <c r="H102" i="19"/>
  <c r="I89" i="19"/>
  <c r="I99" i="19" s="1"/>
  <c r="H89" i="19"/>
  <c r="H99"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7" i="20" l="1"/>
  <c r="H59" i="20" s="1"/>
  <c r="I57" i="20"/>
  <c r="I59" i="20" s="1"/>
  <c r="I59" i="19"/>
  <c r="H59" i="19"/>
  <c r="H75" i="18"/>
  <c r="H131" i="18" s="1"/>
  <c r="H13" i="19"/>
  <c r="H60" i="19" s="1"/>
  <c r="H44" i="18"/>
  <c r="I75" i="18"/>
  <c r="I131" i="18" s="1"/>
  <c r="I13" i="19"/>
  <c r="I60" i="19" s="1"/>
  <c r="I44" i="18"/>
  <c r="I38" i="18"/>
  <c r="H38" i="18"/>
  <c r="I27" i="18"/>
  <c r="H27" i="18"/>
  <c r="I17" i="18"/>
  <c r="H10" i="18"/>
  <c r="I10" i="18"/>
  <c r="I62" i="19" l="1"/>
  <c r="I63" i="19"/>
  <c r="I78" i="19" s="1"/>
  <c r="H63" i="19"/>
  <c r="H78" i="19" s="1"/>
  <c r="H9" i="18"/>
  <c r="H72" i="18" s="1"/>
  <c r="H62" i="19"/>
  <c r="H61" i="19"/>
  <c r="I61" i="19"/>
  <c r="I9" i="18"/>
  <c r="I72" i="18" s="1"/>
  <c r="I76" i="19" l="1"/>
  <c r="H76" i="19"/>
  <c r="H66" i="19"/>
  <c r="H80" i="19" s="1"/>
  <c r="H67" i="19"/>
  <c r="I66" i="19"/>
  <c r="I67" i="19"/>
  <c r="I82" i="19" s="1"/>
  <c r="I65" i="19"/>
  <c r="H65" i="19"/>
  <c r="H88" i="19" s="1"/>
  <c r="H100" i="19" l="1"/>
  <c r="I88" i="19"/>
  <c r="I100" i="19" s="1"/>
</calcChain>
</file>

<file path=xl/sharedStrings.xml><?xml version="1.0" encoding="utf-8"?>
<sst xmlns="http://schemas.openxmlformats.org/spreadsheetml/2006/main" count="515" uniqueCount="450">
  <si>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</si>
  <si>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</si>
  <si>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</si>
  <si>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</si>
  <si>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</si>
  <si>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</si>
  <si>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</si>
  <si>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</si>
  <si>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</si>
  <si>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</si>
  <si>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</si>
  <si>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</si>
  <si>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</si>
  <si>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</si>
  <si>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</si>
  <si>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</si>
  <si>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</si>
  <si>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</si>
  <si>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</si>
  <si>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</si>
  <si>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</si>
  <si>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</si>
  <si>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</si>
  <si>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</si>
  <si>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</si>
  <si>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</si>
  <si>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</si>
  <si>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</si>
  <si>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</si>
  <si>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</si>
  <si>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</si>
  <si>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</si>
  <si>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</si>
  <si>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</si>
  <si>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</si>
  <si>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</si>
  <si>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</si>
  <si>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</si>
  <si>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</si>
  <si>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</si>
  <si>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</si>
  <si>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</si>
  <si>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</si>
  <si>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</si>
  <si>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</si>
  <si>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</si>
  <si>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</si>
  <si>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</si>
  <si>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</si>
  <si>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</si>
  <si>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</si>
  <si>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</si>
  <si>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</si>
  <si>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</si>
  <si>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</si>
  <si>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</si>
  <si>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</si>
  <si>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</si>
  <si>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</si>
  <si>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</si>
  <si>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</si>
  <si>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</si>
  <si>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</si>
  <si>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</si>
  <si>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</si>
  <si>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</si>
  <si>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</si>
  <si>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</si>
  <si>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</si>
  <si>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</si>
  <si>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</si>
  <si>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</si>
  <si>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</si>
  <si>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</si>
  <si>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</si>
  <si>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</si>
  <si>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</si>
  <si>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</si>
  <si>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</si>
  <si>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</si>
  <si>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</si>
  <si>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</si>
  <si>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</si>
  <si>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</si>
  <si>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</si>
  <si>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</si>
  <si>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</si>
  <si>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</si>
  <si>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</si>
  <si>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</si>
  <si>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</si>
  <si>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</si>
  <si>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</si>
  <si>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</si>
  <si>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</si>
  <si>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</si>
  <si>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</si>
  <si>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</si>
  <si>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</si>
  <si>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</si>
  <si>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</si>
  <si>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</si>
  <si>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</si>
  <si>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</si>
  <si>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</si>
  <si>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</si>
  <si>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</si>
  <si>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</si>
  <si>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</si>
  <si>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</si>
  <si>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</si>
  <si>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</si>
  <si>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</si>
  <si>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</si>
  <si>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</si>
  <si>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</si>
  <si>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</si>
  <si>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</si>
  <si>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</si>
  <si>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</si>
  <si>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</si>
  <si>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</si>
  <si>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</si>
  <si>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</si>
  <si>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</si>
  <si>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</si>
  <si>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</si>
  <si>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</si>
  <si>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</si>
  <si>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</si>
  <si>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</si>
  <si>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</si>
  <si>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</si>
  <si>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</si>
  <si>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</si>
  <si>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</si>
  <si>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</si>
  <si>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</si>
  <si>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</si>
  <si>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</si>
  <si>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</si>
  <si>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</si>
  <si>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</si>
  <si>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</si>
  <si>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</si>
  <si>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</si>
  <si>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</si>
  <si>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</si>
  <si>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</si>
  <si>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</si>
  <si>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</si>
  <si>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</si>
  <si>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</si>
  <si>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</si>
  <si>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</si>
  <si>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</si>
  <si>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</si>
  <si>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</si>
  <si>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</si>
  <si>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</si>
  <si>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</si>
  <si>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</si>
  <si>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</si>
  <si>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</si>
  <si>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</si>
  <si>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</si>
  <si>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</si>
  <si>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</si>
  <si>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</si>
  <si>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</si>
  <si>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</si>
  <si>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</si>
  <si>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</si>
  <si>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</si>
  <si>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</si>
  <si>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</si>
  <si>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</si>
  <si>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</si>
  <si>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</si>
  <si>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</si>
  <si>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</si>
  <si>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</si>
  <si>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</si>
  <si>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</si>
  <si>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</si>
  <si>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</si>
  <si>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</si>
  <si>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</si>
  <si>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</si>
  <si>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</si>
  <si>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</si>
  <si>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</si>
  <si>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</si>
  <si>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</si>
  <si>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</si>
  <si>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</si>
  <si>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</si>
  <si>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</si>
  <si>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</si>
  <si>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</si>
  <si>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</si>
  <si>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</si>
  <si>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</si>
  <si>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</si>
  <si>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</si>
  <si>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</si>
  <si>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</si>
  <si>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</si>
  <si>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</si>
  <si>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</si>
  <si>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</si>
  <si>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</si>
  <si>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</si>
  <si>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</si>
  <si>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</si>
  <si>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</si>
  <si>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</si>
  <si>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</si>
  <si>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</si>
  <si>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</si>
  <si>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</si>
  <si>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</si>
  <si>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</si>
  <si>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</si>
  <si>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</si>
  <si>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</si>
  <si>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</si>
  <si>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</si>
  <si>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</si>
  <si>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</si>
  <si>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</si>
  <si>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</si>
  <si>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</si>
  <si>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</si>
  <si>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</si>
  <si>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</si>
  <si>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</si>
  <si>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</si>
  <si>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</si>
  <si>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</si>
  <si>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</si>
  <si>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</si>
  <si>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</si>
  <si>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</si>
  <si>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</si>
  <si>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</si>
  <si>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</si>
  <si>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</si>
  <si>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</si>
  <si>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</si>
  <si>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</si>
  <si>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</si>
  <si>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</si>
  <si>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</si>
  <si>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</si>
  <si>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</si>
  <si>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</si>
  <si>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</si>
  <si>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</si>
  <si>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</si>
  <si>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</si>
  <si>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</si>
  <si>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</si>
  <si>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</si>
  <si>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</si>
  <si>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</si>
  <si>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</si>
  <si>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</si>
  <si>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</si>
  <si>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</si>
  <si>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</si>
  <si>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</si>
  <si>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</si>
  <si>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</si>
  <si>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</si>
  <si>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</si>
  <si>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</si>
  <si>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</si>
  <si>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</si>
  <si>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</si>
  <si>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</si>
  <si>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</si>
  <si>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</si>
  <si>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</si>
  <si>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</si>
  <si>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</si>
  <si>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</si>
  <si>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</si>
  <si>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</si>
  <si>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</si>
  <si>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</si>
  <si>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</si>
  <si>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</si>
  <si>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</si>
  <si>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</si>
  <si>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</si>
  <si>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</si>
  <si>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</si>
  <si>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</si>
  <si>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</si>
  <si>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</si>
  <si>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</si>
  <si>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</si>
  <si>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</si>
  <si>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</si>
  <si>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</si>
  <si>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</si>
  <si>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</si>
  <si>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</si>
  <si>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</si>
  <si>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</si>
  <si>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</si>
  <si>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</si>
  <si>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</si>
  <si>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</si>
  <si>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</si>
  <si>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</si>
  <si>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</si>
  <si>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</si>
  <si>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</si>
  <si>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</si>
  <si>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</si>
  <si>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</si>
  <si>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</si>
  <si>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</si>
  <si>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</si>
  <si>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</si>
  <si>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</si>
  <si>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</si>
  <si>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</si>
  <si>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</si>
  <si>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</si>
  <si>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</si>
  <si>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</si>
  <si>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</si>
  <si>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</si>
  <si>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</si>
  <si>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</si>
  <si>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</si>
  <si>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</si>
  <si>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</si>
  <si>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</si>
  <si>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</si>
  <si>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</si>
  <si>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</si>
  <si>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</si>
  <si>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</si>
  <si>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</si>
  <si>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</si>
  <si>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</si>
  <si>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</si>
  <si>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</si>
  <si>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</si>
  <si>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</si>
  <si>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</si>
  <si>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</si>
  <si>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</si>
  <si>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</si>
  <si>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</si>
  <si>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</si>
  <si>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</si>
  <si>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</si>
  <si>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</si>
  <si>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</si>
  <si>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</si>
  <si>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</si>
  <si>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</si>
  <si>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</si>
  <si>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</si>
  <si>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</si>
  <si>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</si>
  <si>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</si>
  <si>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</si>
  <si>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</si>
  <si>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</si>
  <si>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</si>
  <si>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</si>
  <si>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</si>
  <si>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</si>
  <si>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</si>
  <si>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</si>
  <si>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</si>
  <si>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</si>
  <si>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</si>
  <si>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</si>
  <si>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</si>
  <si>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</si>
  <si>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</si>
  <si>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</si>
  <si>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</si>
  <si>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</si>
  <si>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</si>
  <si>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</si>
  <si>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</si>
  <si>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</si>
  <si>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</si>
  <si>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</si>
  <si>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</si>
  <si>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</si>
  <si>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</si>
  <si>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</si>
  <si>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</si>
  <si>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</si>
  <si>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</si>
  <si>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</si>
  <si>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</si>
  <si>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</si>
  <si>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</si>
  <si>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</si>
  <si>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</si>
  <si>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</si>
  <si>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</si>
  <si>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</si>
  <si>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</si>
  <si>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</si>
  <si>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</si>
  <si>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</si>
  <si>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</si>
  <si>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</si>
  <si>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</si>
  <si>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</si>
  <si>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</si>
  <si>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</si>
  <si>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</si>
  <si>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</si>
  <si>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</si>
  <si>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</si>
  <si>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</si>
  <si>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03454088</t>
  </si>
  <si>
    <t>010006549</t>
  </si>
  <si>
    <t>18928523252</t>
  </si>
  <si>
    <t>PODRAVKA prehrambena industrija d.d., KOPRIVNICA</t>
  </si>
  <si>
    <t>KOPRIVNICA</t>
  </si>
  <si>
    <t>ANTE STARČEVIĆA 32</t>
  </si>
  <si>
    <t>podravka@podravka.hr</t>
  </si>
  <si>
    <t>www.podravka.com</t>
  </si>
  <si>
    <t>Artner Kukec Julijana</t>
  </si>
  <si>
    <t>048 653 055</t>
  </si>
  <si>
    <t>Julijana.ArtnerKukec@podravka.hr</t>
  </si>
  <si>
    <t>549300TMC6BYESPQ7W85</t>
  </si>
  <si>
    <t>HR</t>
  </si>
  <si>
    <t>1627</t>
  </si>
  <si>
    <t>Obveznik: PODRAVKA prehrambena industrija d.d., KOPRIVNICA</t>
  </si>
  <si>
    <t>01.01.2019.</t>
  </si>
  <si>
    <t>31.12.2019.</t>
  </si>
  <si>
    <t>Ernst &amp; Young d.o.o.</t>
  </si>
  <si>
    <t>Berislav Horvat</t>
  </si>
  <si>
    <t>stanje na dan 31.12.2019.</t>
  </si>
  <si>
    <t>u razdoblju 01.01.2019. do 31.12.2019.</t>
  </si>
  <si>
    <t xml:space="preserve">BILJEŠKE UZ FINANCIJSKE IZVJEŠTAJE - GFI
Naziv izdavatelja:    PODRAVKA prehrambena industrija d.d., KOPRIVNICA
OIB:   18928523252
Izvještajno razdoblje: 01.01.2019.-31.12.2019.
Revidirani financijski izvještaji Podravke d.d. za razdoblje 1.-12. 2019. godine pripremljeni su u skladu sa Zakonom o računovodstvu Republike Hrvatske i Međunarodnim standardima financijskog izvještavanja (MSFI) te daju cjelovit i istinit prikaz imovine i obveza, dobitka i gubitka, financijskog položaja i poslovanja.
Od 01.01.2019. godine Podravka d.d. primjenjuje novi MSFI 16 Najmovi. Sukladno novom standardu Podravka d.d. priznaje imovinu s pravom korištenja prema metodi troška te obvezu po osnovi najma u visini sadašnje vrijednosti minimalnih budućih plaćanja najma. Izuzeće od navedenog mjerenja primjenjuje se za kratkoročne najmove te najmove kod kojih je imovina koja je predmet najma male vrijednosti. Imovina s pravom korištenja se amortizira do kraja korisnog vijeka upotrebe imovine, a obveze po osnovi najma se mjere metodom efektivne kamatne stope. U izvještaju o financijskom položaju, imovina s pravom korištenja iskazana je unutar dugotrajne materijalne imovine, dok se obveze po osnovi najma iskazuju unutar dugoročnih i kratkoročnih obveza. Na dan 31.12.2019. imovina s pravom korištenja Podravke d.d. iznosi 36,8 mil. HRK, a obveze po osnovi najma 37,7 mil. HRK. 
Društvo iskazuje kratkoročna rezerviranja u okviru pozicije Odgođeno plaćanje troškova i prihodi budućega razdoblja dok se obveze za kamate po kreditima iskazuju unutar pozicije Ostale kratkoročne obveze.
Detaljnije informacije o financijskim izvještajima dostupne su u PDF dokumentu "Godišnje izvješće Podravke d.d. za 2019. godinu" koji je istovremeno s ovim dokumentom objavljen na internetskim stranicama HANFE, Zagrebačke burze i Izdavatelja.
Financijski izvještaji za 2019. godinu su revidirani.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</si>
</sst>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k_n_-;\-* #,##0.00\ _k_n_-;_-* &quot;-&quot;??\ _k_n_-;_-@_-"/>
    <numFmt numFmtId="165" formatCode="000"/>
    <numFmt numFmtId="166" formatCode="00"/>
  </numFmts>
  <fonts count="40"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sz val="12"/>
      <name val="Arial"/>
      <family val="2"/>
      <charset val="238"/>
    </font>
    <font>
      <sz val="12"/>
      <name val="Times New Roman"/>
      <family val="1"/>
      <charset val="238"/>
    </font>
    <font>
      <sz val="10"/>
      <name val="Arial CE"/>
      <charset val="238"/>
    </font>
  </fonts>
  <fills count="14">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2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37" fillId="0" borderId="0"/>
    <xf numFmtId="164" fontId="38"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1" fillId="0" borderId="0"/>
    <xf numFmtId="0" fontId="38" fillId="0" borderId="0"/>
    <xf numFmtId="164" fontId="38" fillId="0" borderId="0" applyFont="0" applyFill="0" applyBorder="0" applyAlignment="0" applyProtection="0"/>
    <xf numFmtId="0" fontId="39" fillId="0" borderId="0"/>
    <xf numFmtId="164" fontId="38"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0" fontId="38" fillId="0" borderId="0"/>
    <xf numFmtId="0" fontId="1" fillId="0" borderId="0"/>
    <xf numFmtId="0" fontId="38" fillId="0" borderId="0"/>
    <xf numFmtId="164" fontId="38" fillId="0" borderId="0" applyFont="0" applyFill="0" applyBorder="0" applyAlignment="0" applyProtection="0"/>
  </cellStyleXfs>
  <cellXfs count="325">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6" fontId="18" fillId="0" borderId="44" xfId="0" applyNumberFormat="1" applyFont="1" applyFill="1" applyBorder="1" applyAlignment="1" applyProtection="1">
      <alignment horizontal="center" vertical="center"/>
    </xf>
    <xf numFmtId="166" fontId="18" fillId="8" borderId="44" xfId="0" applyNumberFormat="1" applyFont="1" applyFill="1" applyBorder="1" applyAlignment="1" applyProtection="1">
      <alignment horizontal="center" vertical="center"/>
    </xf>
    <xf numFmtId="166" fontId="18" fillId="8"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5" fontId="4" fillId="0" borderId="33" xfId="0" applyNumberFormat="1" applyFont="1" applyFill="1" applyBorder="1" applyAlignment="1" applyProtection="1">
      <alignment horizontal="center" vertical="center"/>
    </xf>
    <xf numFmtId="165" fontId="4" fillId="0" borderId="15" xfId="0" applyNumberFormat="1" applyFont="1" applyFill="1" applyBorder="1" applyAlignment="1" applyProtection="1">
      <alignment horizontal="center" vertical="center"/>
    </xf>
    <xf numFmtId="165" fontId="4" fillId="8" borderId="15" xfId="0" applyNumberFormat="1" applyFont="1" applyFill="1" applyBorder="1" applyAlignment="1" applyProtection="1">
      <alignment horizontal="center" vertical="center"/>
    </xf>
    <xf numFmtId="165" fontId="4" fillId="8" borderId="16" xfId="0" applyNumberFormat="1" applyFont="1" applyFill="1" applyBorder="1" applyAlignment="1" applyProtection="1">
      <alignment horizontal="center" vertical="center"/>
    </xf>
    <xf numFmtId="165"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5" fontId="4" fillId="9" borderId="33" xfId="0" applyNumberFormat="1" applyFont="1" applyFill="1" applyBorder="1" applyAlignment="1" applyProtection="1">
      <alignment horizontal="center" vertical="center"/>
    </xf>
    <xf numFmtId="165" fontId="4" fillId="9" borderId="15" xfId="0" applyNumberFormat="1" applyFont="1" applyFill="1" applyBorder="1" applyAlignment="1" applyProtection="1">
      <alignment horizontal="center" vertical="center"/>
    </xf>
    <xf numFmtId="0" fontId="11" fillId="9" borderId="0" xfId="3" applyFill="1" applyProtection="1"/>
    <xf numFmtId="165" fontId="4" fillId="8"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9" borderId="1" xfId="0" applyFont="1" applyFill="1" applyBorder="1"/>
    <xf numFmtId="0" fontId="0" fillId="9" borderId="32" xfId="0" applyFill="1" applyBorder="1"/>
    <xf numFmtId="0" fontId="5" fillId="9" borderId="49" xfId="0" applyFont="1" applyFill="1" applyBorder="1" applyAlignment="1">
      <alignment vertical="center"/>
    </xf>
    <xf numFmtId="0" fontId="0" fillId="9" borderId="48" xfId="0" applyFill="1" applyBorder="1"/>
    <xf numFmtId="0" fontId="28" fillId="9" borderId="47" xfId="0" applyFont="1" applyFill="1" applyBorder="1"/>
    <xf numFmtId="0" fontId="28" fillId="9" borderId="48" xfId="0" applyFont="1" applyFill="1" applyBorder="1" applyAlignment="1">
      <alignment wrapText="1"/>
    </xf>
    <xf numFmtId="0" fontId="28" fillId="9" borderId="48" xfId="0" applyFont="1" applyFill="1" applyBorder="1"/>
    <xf numFmtId="0" fontId="4" fillId="9" borderId="0" xfId="0" applyFont="1" applyFill="1" applyBorder="1" applyAlignment="1">
      <alignment vertical="center"/>
    </xf>
    <xf numFmtId="0" fontId="4" fillId="9" borderId="0" xfId="0" applyFont="1" applyFill="1" applyBorder="1" applyAlignment="1">
      <alignment horizontal="center" vertical="center"/>
    </xf>
    <xf numFmtId="0" fontId="5" fillId="9" borderId="48" xfId="0" applyFont="1" applyFill="1" applyBorder="1" applyAlignment="1">
      <alignment horizontal="center" vertical="center"/>
    </xf>
    <xf numFmtId="0" fontId="28" fillId="9" borderId="47" xfId="0" applyFont="1" applyFill="1" applyBorder="1" applyAlignment="1">
      <alignment vertical="top"/>
    </xf>
    <xf numFmtId="0" fontId="5" fillId="9" borderId="48" xfId="0" applyFont="1" applyFill="1" applyBorder="1" applyAlignment="1">
      <alignment vertical="center"/>
    </xf>
    <xf numFmtId="0" fontId="0" fillId="9" borderId="3" xfId="0" applyFill="1" applyBorder="1"/>
    <xf numFmtId="0" fontId="0" fillId="9" borderId="2" xfId="0" applyFill="1" applyBorder="1"/>
    <xf numFmtId="0" fontId="0" fillId="9"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8"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8"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8" borderId="15" xfId="0" applyNumberFormat="1" applyFont="1" applyFill="1" applyBorder="1" applyAlignment="1" applyProtection="1">
      <alignment vertical="center"/>
    </xf>
    <xf numFmtId="3" fontId="17" fillId="8"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8"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0" borderId="50" xfId="0" applyFont="1" applyFill="1" applyBorder="1" applyAlignment="1" applyProtection="1">
      <alignment horizontal="center" vertical="center"/>
      <protection locked="0"/>
    </xf>
    <xf numFmtId="3" fontId="17" fillId="8" borderId="14" xfId="0" applyNumberFormat="1" applyFont="1" applyFill="1" applyBorder="1" applyAlignment="1" applyProtection="1">
      <alignment horizontal="right" vertical="center" shrinkToFit="1"/>
    </xf>
    <xf numFmtId="3" fontId="17" fillId="8" borderId="16" xfId="0" applyNumberFormat="1" applyFont="1" applyFill="1" applyBorder="1" applyAlignment="1" applyProtection="1">
      <alignment horizontal="right" vertical="center" shrinkToFit="1"/>
    </xf>
    <xf numFmtId="3" fontId="17" fillId="9" borderId="15" xfId="0" applyNumberFormat="1" applyFont="1" applyFill="1" applyBorder="1" applyAlignment="1" applyProtection="1">
      <alignment horizontal="right" vertical="center" shrinkToFit="1"/>
      <protection locked="0"/>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8" borderId="44" xfId="0" applyNumberFormat="1" applyFont="1" applyFill="1" applyBorder="1" applyAlignment="1" applyProtection="1">
      <alignment vertical="center" shrinkToFit="1"/>
    </xf>
    <xf numFmtId="3" fontId="23" fillId="8" borderId="45" xfId="0" applyNumberFormat="1" applyFont="1" applyFill="1" applyBorder="1" applyAlignment="1" applyProtection="1">
      <alignment vertical="center" shrinkToFit="1"/>
    </xf>
    <xf numFmtId="3" fontId="3" fillId="7" borderId="44" xfId="0" applyNumberFormat="1" applyFont="1" applyFill="1" applyBorder="1" applyAlignment="1" applyProtection="1">
      <alignment vertical="center" shrinkToFit="1"/>
    </xf>
    <xf numFmtId="0" fontId="28" fillId="9" borderId="0" xfId="0" applyFont="1" applyFill="1" applyBorder="1"/>
    <xf numFmtId="0" fontId="4" fillId="10" borderId="4" xfId="0" applyFont="1" applyFill="1" applyBorder="1" applyAlignment="1" applyProtection="1">
      <alignment horizontal="center" vertical="center"/>
      <protection locked="0"/>
    </xf>
    <xf numFmtId="0" fontId="28" fillId="9" borderId="47" xfId="0" applyFont="1" applyFill="1" applyBorder="1" applyAlignment="1">
      <alignment wrapText="1"/>
    </xf>
    <xf numFmtId="0" fontId="28" fillId="9" borderId="0" xfId="0" applyFont="1" applyFill="1" applyBorder="1" applyAlignment="1">
      <alignment wrapText="1"/>
    </xf>
    <xf numFmtId="0" fontId="27" fillId="9" borderId="47" xfId="0" applyFont="1" applyFill="1" applyBorder="1" applyAlignment="1">
      <alignment horizontal="center" vertical="center"/>
    </xf>
    <xf numFmtId="0" fontId="27" fillId="9" borderId="0" xfId="0" applyFont="1" applyFill="1" applyBorder="1" applyAlignment="1">
      <alignment horizontal="center" vertical="center"/>
    </xf>
    <xf numFmtId="0" fontId="27" fillId="9" borderId="48" xfId="0" applyFont="1" applyFill="1" applyBorder="1" applyAlignment="1">
      <alignment horizontal="center" vertical="center"/>
    </xf>
    <xf numFmtId="0" fontId="4" fillId="9" borderId="47" xfId="0" applyFont="1" applyFill="1" applyBorder="1" applyAlignment="1">
      <alignment vertical="center" wrapText="1"/>
    </xf>
    <xf numFmtId="0" fontId="4" fillId="9" borderId="0" xfId="0" applyFont="1" applyFill="1" applyBorder="1" applyAlignment="1">
      <alignment vertical="center" wrapText="1"/>
    </xf>
    <xf numFmtId="0" fontId="29" fillId="9" borderId="0" xfId="0" applyFont="1" applyFill="1" applyBorder="1" applyAlignment="1">
      <alignment vertical="center"/>
    </xf>
    <xf numFmtId="0" fontId="28" fillId="9" borderId="0" xfId="0" applyFont="1" applyFill="1" applyBorder="1" applyAlignment="1">
      <alignment vertical="center"/>
    </xf>
    <xf numFmtId="0" fontId="28" fillId="9" borderId="48" xfId="0" applyFont="1" applyFill="1" applyBorder="1" applyAlignment="1">
      <alignment vertical="center"/>
    </xf>
    <xf numFmtId="0" fontId="5" fillId="9" borderId="0" xfId="0" applyFont="1" applyFill="1" applyBorder="1" applyAlignment="1">
      <alignment horizontal="center" vertical="center"/>
    </xf>
    <xf numFmtId="0" fontId="29" fillId="9" borderId="48" xfId="0" applyFont="1" applyFill="1" applyBorder="1" applyAlignment="1">
      <alignment vertical="center"/>
    </xf>
    <xf numFmtId="0" fontId="28" fillId="9" borderId="0" xfId="0" applyFont="1" applyFill="1" applyBorder="1" applyAlignment="1">
      <alignment vertical="top" wrapText="1"/>
    </xf>
    <xf numFmtId="0" fontId="28" fillId="9" borderId="0" xfId="0" applyFont="1" applyFill="1" applyBorder="1" applyAlignment="1">
      <alignment vertical="top"/>
    </xf>
    <xf numFmtId="0" fontId="5" fillId="9" borderId="0" xfId="0" applyFont="1" applyFill="1" applyBorder="1" applyAlignment="1">
      <alignment horizontal="right" vertical="center" wrapText="1"/>
    </xf>
    <xf numFmtId="0" fontId="30" fillId="0" borderId="0" xfId="0" applyFont="1" applyFill="1"/>
    <xf numFmtId="0" fontId="4" fillId="9" borderId="0" xfId="0" applyFont="1" applyFill="1" applyBorder="1" applyAlignment="1">
      <alignment horizontal="right" vertical="center" wrapText="1"/>
    </xf>
    <xf numFmtId="14" fontId="4" fillId="11" borderId="0" xfId="0" applyNumberFormat="1" applyFont="1" applyFill="1" applyBorder="1" applyAlignment="1" applyProtection="1">
      <alignment horizontal="center" vertical="center"/>
      <protection locked="0"/>
    </xf>
    <xf numFmtId="14" fontId="4" fillId="12" borderId="0" xfId="0" applyNumberFormat="1" applyFont="1" applyFill="1" applyBorder="1" applyAlignment="1" applyProtection="1">
      <alignment horizontal="center" vertical="center"/>
      <protection locked="0"/>
    </xf>
    <xf numFmtId="0" fontId="0" fillId="13" borderId="0" xfId="0" applyFill="1"/>
    <xf numFmtId="0" fontId="31" fillId="9" borderId="0" xfId="0" applyFont="1" applyFill="1" applyBorder="1" applyAlignment="1"/>
    <xf numFmtId="0" fontId="32" fillId="9" borderId="0" xfId="0" applyFont="1" applyFill="1" applyBorder="1" applyAlignment="1">
      <alignment vertical="center"/>
    </xf>
    <xf numFmtId="0" fontId="33" fillId="9" borderId="48" xfId="0" applyFont="1" applyFill="1" applyBorder="1" applyAlignment="1">
      <alignment vertical="center"/>
    </xf>
    <xf numFmtId="0" fontId="35" fillId="9" borderId="0" xfId="0" applyFont="1" applyFill="1" applyBorder="1" applyAlignment="1">
      <alignment vertical="center"/>
    </xf>
    <xf numFmtId="0" fontId="36" fillId="9" borderId="0" xfId="0" applyFont="1" applyFill="1" applyBorder="1" applyAlignment="1">
      <alignment vertical="center"/>
    </xf>
    <xf numFmtId="0" fontId="34" fillId="9" borderId="48" xfId="0" applyFont="1" applyFill="1" applyBorder="1" applyAlignment="1">
      <alignment vertical="center"/>
    </xf>
    <xf numFmtId="0" fontId="31" fillId="9" borderId="48" xfId="0" applyFont="1" applyFill="1" applyBorder="1"/>
    <xf numFmtId="49" fontId="4" fillId="10" borderId="50" xfId="0" applyNumberFormat="1" applyFont="1" applyFill="1" applyBorder="1" applyAlignment="1" applyProtection="1">
      <alignment horizontal="center" vertical="center"/>
      <protection locked="0"/>
    </xf>
    <xf numFmtId="1" fontId="4" fillId="10" borderId="50" xfId="0" applyNumberFormat="1" applyFont="1" applyFill="1" applyBorder="1" applyAlignment="1" applyProtection="1">
      <alignment horizontal="center" vertical="center"/>
      <protection locked="0"/>
    </xf>
    <xf numFmtId="0" fontId="28" fillId="9" borderId="0" xfId="0" applyFont="1" applyFill="1" applyBorder="1" applyAlignment="1">
      <alignment vertical="top"/>
    </xf>
    <xf numFmtId="0" fontId="28" fillId="9" borderId="0" xfId="0" applyFont="1" applyFill="1" applyBorder="1"/>
    <xf numFmtId="0" fontId="28" fillId="9" borderId="0" xfId="0" applyFont="1" applyFill="1" applyBorder="1" applyAlignment="1">
      <alignment vertical="top" wrapText="1"/>
    </xf>
    <xf numFmtId="0" fontId="28" fillId="9" borderId="0" xfId="0" applyFont="1" applyFill="1" applyBorder="1" applyAlignment="1">
      <alignment wrapText="1"/>
    </xf>
    <xf numFmtId="3" fontId="17" fillId="8" borderId="15" xfId="0" applyNumberFormat="1" applyFont="1" applyFill="1" applyBorder="1" applyAlignment="1" applyProtection="1">
      <alignment horizontal="right" vertical="center" shrinkToFit="1"/>
      <protection locked="0"/>
    </xf>
    <xf numFmtId="3" fontId="17" fillId="8" borderId="16" xfId="0" applyNumberFormat="1" applyFont="1" applyFill="1" applyBorder="1" applyAlignment="1" applyProtection="1">
      <alignment horizontal="right" vertical="center" shrinkToFit="1"/>
      <protection locked="0"/>
    </xf>
    <xf numFmtId="0" fontId="28" fillId="9" borderId="0" xfId="0" applyFont="1" applyFill="1" applyBorder="1"/>
    <xf numFmtId="0" fontId="5" fillId="9" borderId="47" xfId="0" applyFont="1" applyFill="1" applyBorder="1" applyAlignment="1">
      <alignment horizontal="right" vertical="center" wrapText="1"/>
    </xf>
    <xf numFmtId="0" fontId="5" fillId="9" borderId="0" xfId="0" applyFont="1" applyFill="1" applyBorder="1" applyAlignment="1">
      <alignment horizontal="right" vertical="center" wrapText="1"/>
    </xf>
    <xf numFmtId="0" fontId="28" fillId="10" borderId="3" xfId="0" applyFont="1" applyFill="1" applyBorder="1" applyAlignment="1" applyProtection="1">
      <alignment vertical="center"/>
      <protection locked="0"/>
    </xf>
    <xf numFmtId="0" fontId="28" fillId="10" borderId="2" xfId="0" applyFont="1" applyFill="1" applyBorder="1" applyAlignment="1" applyProtection="1">
      <alignment vertical="center"/>
      <protection locked="0"/>
    </xf>
    <xf numFmtId="0" fontId="28" fillId="10" borderId="4" xfId="0" applyFont="1" applyFill="1" applyBorder="1" applyAlignment="1" applyProtection="1">
      <alignment vertical="center"/>
      <protection locked="0"/>
    </xf>
    <xf numFmtId="0" fontId="5" fillId="9" borderId="1"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0" xfId="0" applyFont="1" applyFill="1" applyBorder="1" applyAlignment="1">
      <alignment vertical="center"/>
    </xf>
    <xf numFmtId="49" fontId="4" fillId="10" borderId="3" xfId="0" applyNumberFormat="1" applyFont="1" applyFill="1" applyBorder="1" applyAlignment="1" applyProtection="1">
      <alignment vertical="center"/>
      <protection locked="0"/>
    </xf>
    <xf numFmtId="49" fontId="4" fillId="10" borderId="2" xfId="0" applyNumberFormat="1" applyFont="1" applyFill="1" applyBorder="1" applyAlignment="1" applyProtection="1">
      <alignment vertical="center"/>
      <protection locked="0"/>
    </xf>
    <xf numFmtId="49" fontId="4" fillId="10" borderId="4" xfId="0" applyNumberFormat="1" applyFont="1" applyFill="1" applyBorder="1" applyAlignment="1" applyProtection="1">
      <alignment vertical="center"/>
      <protection locked="0"/>
    </xf>
    <xf numFmtId="0" fontId="5" fillId="9" borderId="0" xfId="0" applyFont="1" applyFill="1" applyBorder="1" applyAlignment="1">
      <alignment horizontal="center" vertical="center"/>
    </xf>
    <xf numFmtId="0" fontId="5" fillId="9" borderId="48" xfId="0" applyFont="1" applyFill="1" applyBorder="1" applyAlignment="1">
      <alignment horizontal="center" vertical="center"/>
    </xf>
    <xf numFmtId="0" fontId="24" fillId="9" borderId="31" xfId="0" applyFont="1" applyFill="1" applyBorder="1" applyAlignment="1">
      <alignment vertical="center"/>
    </xf>
    <xf numFmtId="0" fontId="24" fillId="9" borderId="1" xfId="0" applyFont="1" applyFill="1" applyBorder="1" applyAlignment="1">
      <alignment vertical="center"/>
    </xf>
    <xf numFmtId="0" fontId="27" fillId="9" borderId="47" xfId="0" applyFont="1" applyFill="1" applyBorder="1" applyAlignment="1">
      <alignment horizontal="center" vertical="center"/>
    </xf>
    <xf numFmtId="0" fontId="27" fillId="9" borderId="0" xfId="0" applyFont="1" applyFill="1" applyBorder="1" applyAlignment="1">
      <alignment horizontal="center" vertical="center"/>
    </xf>
    <xf numFmtId="0" fontId="27" fillId="9" borderId="48" xfId="0" applyFont="1" applyFill="1" applyBorder="1" applyAlignment="1">
      <alignment horizontal="center" vertical="center"/>
    </xf>
    <xf numFmtId="0" fontId="4" fillId="9" borderId="47" xfId="0" applyFont="1" applyFill="1" applyBorder="1" applyAlignment="1">
      <alignment vertical="center" wrapText="1"/>
    </xf>
    <xf numFmtId="0" fontId="4" fillId="9" borderId="0" xfId="0" applyFont="1" applyFill="1" applyBorder="1" applyAlignment="1">
      <alignment vertical="center" wrapText="1"/>
    </xf>
    <xf numFmtId="14" fontId="4" fillId="10" borderId="3" xfId="0" applyNumberFormat="1" applyFont="1" applyFill="1" applyBorder="1" applyAlignment="1" applyProtection="1">
      <alignment horizontal="center" vertical="center"/>
      <protection locked="0"/>
    </xf>
    <xf numFmtId="14" fontId="4" fillId="10"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9" borderId="0" xfId="0" applyFont="1" applyFill="1" applyBorder="1" applyAlignment="1">
      <alignment wrapText="1"/>
    </xf>
    <xf numFmtId="0" fontId="28" fillId="9" borderId="0" xfId="0" applyFont="1" applyFill="1" applyBorder="1" applyAlignment="1">
      <alignment vertical="center" wrapText="1"/>
    </xf>
    <xf numFmtId="0" fontId="26" fillId="9" borderId="47" xfId="0" applyFont="1" applyFill="1" applyBorder="1" applyAlignment="1">
      <alignment horizontal="center" vertical="center" wrapText="1"/>
    </xf>
    <xf numFmtId="0" fontId="26" fillId="9" borderId="0" xfId="0" applyFont="1" applyFill="1" applyBorder="1" applyAlignment="1">
      <alignment horizontal="center" vertical="center" wrapText="1"/>
    </xf>
    <xf numFmtId="0" fontId="5" fillId="9" borderId="47" xfId="0" applyFont="1" applyFill="1" applyBorder="1" applyAlignment="1">
      <alignment horizontal="right" vertical="center"/>
    </xf>
    <xf numFmtId="0" fontId="5" fillId="9" borderId="0" xfId="0" applyFont="1" applyFill="1" applyBorder="1" applyAlignment="1">
      <alignment horizontal="right" vertical="center"/>
    </xf>
    <xf numFmtId="49" fontId="4" fillId="10" borderId="3" xfId="0" applyNumberFormat="1" applyFont="1" applyFill="1" applyBorder="1" applyAlignment="1" applyProtection="1">
      <alignment horizontal="center" vertical="center"/>
      <protection locked="0"/>
    </xf>
    <xf numFmtId="49" fontId="4" fillId="10" borderId="4" xfId="0" applyNumberFormat="1" applyFont="1" applyFill="1" applyBorder="1" applyAlignment="1" applyProtection="1">
      <alignment horizontal="center" vertical="center"/>
      <protection locked="0"/>
    </xf>
    <xf numFmtId="0" fontId="3" fillId="9" borderId="0" xfId="0" applyFont="1" applyFill="1" applyBorder="1" applyAlignment="1">
      <alignment horizontal="right" vertical="center" wrapText="1"/>
    </xf>
    <xf numFmtId="0" fontId="3" fillId="9" borderId="48" xfId="0" applyFont="1" applyFill="1" applyBorder="1" applyAlignment="1">
      <alignment horizontal="right" vertical="center" wrapText="1"/>
    </xf>
    <xf numFmtId="0" fontId="4" fillId="10" borderId="3" xfId="0" applyFont="1" applyFill="1" applyBorder="1" applyAlignment="1" applyProtection="1">
      <alignment horizontal="center" vertical="center"/>
      <protection locked="0"/>
    </xf>
    <xf numFmtId="0" fontId="4" fillId="10" borderId="4" xfId="0" applyFont="1" applyFill="1" applyBorder="1" applyAlignment="1" applyProtection="1">
      <alignment horizontal="center" vertical="center"/>
      <protection locked="0"/>
    </xf>
    <xf numFmtId="0" fontId="29" fillId="9" borderId="47" xfId="0" applyFont="1" applyFill="1" applyBorder="1" applyAlignment="1">
      <alignment vertical="center"/>
    </xf>
    <xf numFmtId="0" fontId="29" fillId="9" borderId="0" xfId="0" applyFont="1" applyFill="1" applyBorder="1" applyAlignment="1">
      <alignment vertical="center"/>
    </xf>
    <xf numFmtId="0" fontId="28" fillId="9" borderId="47" xfId="0" applyFont="1" applyFill="1" applyBorder="1" applyAlignment="1">
      <alignment wrapText="1"/>
    </xf>
    <xf numFmtId="0" fontId="5" fillId="9" borderId="48" xfId="0" applyFont="1" applyFill="1" applyBorder="1" applyAlignment="1">
      <alignment horizontal="right" vertical="center" wrapText="1"/>
    </xf>
    <xf numFmtId="0" fontId="5" fillId="9" borderId="47"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8" xfId="0" applyFont="1" applyFill="1" applyBorder="1" applyAlignment="1">
      <alignment horizontal="center" vertical="center" wrapText="1"/>
    </xf>
    <xf numFmtId="0" fontId="4" fillId="10" borderId="3" xfId="0" applyFont="1" applyFill="1" applyBorder="1" applyAlignment="1" applyProtection="1">
      <alignment vertical="center"/>
      <protection locked="0"/>
    </xf>
    <xf numFmtId="0" fontId="4" fillId="10" borderId="2" xfId="0" applyFont="1" applyFill="1" applyBorder="1" applyAlignment="1" applyProtection="1">
      <alignment vertical="center"/>
      <protection locked="0"/>
    </xf>
    <xf numFmtId="0" fontId="4" fillId="10" borderId="4" xfId="0" applyFont="1" applyFill="1" applyBorder="1" applyAlignment="1" applyProtection="1">
      <alignment vertical="center"/>
      <protection locked="0"/>
    </xf>
    <xf numFmtId="0" fontId="28" fillId="10" borderId="3" xfId="0" applyFont="1" applyFill="1" applyBorder="1" applyProtection="1">
      <protection locked="0"/>
    </xf>
    <xf numFmtId="0" fontId="28" fillId="10" borderId="2" xfId="0" applyFont="1" applyFill="1" applyBorder="1" applyProtection="1">
      <protection locked="0"/>
    </xf>
    <xf numFmtId="0" fontId="28" fillId="10" borderId="4" xfId="0" applyFont="1" applyFill="1" applyBorder="1" applyProtection="1">
      <protection locked="0"/>
    </xf>
    <xf numFmtId="0" fontId="28" fillId="9" borderId="0" xfId="0" applyFont="1" applyFill="1" applyBorder="1" applyAlignment="1">
      <alignment vertical="center"/>
    </xf>
    <xf numFmtId="0" fontId="28" fillId="9" borderId="48" xfId="0" applyFont="1" applyFill="1" applyBorder="1" applyAlignment="1">
      <alignment vertical="center"/>
    </xf>
    <xf numFmtId="0" fontId="5" fillId="9" borderId="47" xfId="0" applyFont="1" applyFill="1" applyBorder="1" applyAlignment="1">
      <alignment horizontal="center" vertical="center"/>
    </xf>
    <xf numFmtId="0" fontId="34" fillId="9" borderId="0" xfId="0" applyFont="1" applyFill="1" applyBorder="1" applyAlignment="1">
      <alignment vertical="center"/>
    </xf>
    <xf numFmtId="0" fontId="34" fillId="9" borderId="48" xfId="0" applyFont="1" applyFill="1" applyBorder="1" applyAlignment="1">
      <alignment vertical="center"/>
    </xf>
    <xf numFmtId="0" fontId="4" fillId="10" borderId="3" xfId="0" applyFont="1" applyFill="1" applyBorder="1" applyAlignment="1" applyProtection="1">
      <alignment horizontal="right" vertical="center"/>
      <protection locked="0"/>
    </xf>
    <xf numFmtId="0" fontId="4" fillId="10" borderId="2" xfId="0" applyFont="1" applyFill="1" applyBorder="1" applyAlignment="1" applyProtection="1">
      <alignment horizontal="right" vertical="center"/>
      <protection locked="0"/>
    </xf>
    <xf numFmtId="0" fontId="28" fillId="9" borderId="0" xfId="0" applyFont="1" applyFill="1" applyBorder="1" applyProtection="1">
      <protection locked="0"/>
    </xf>
    <xf numFmtId="0" fontId="4" fillId="10" borderId="4" xfId="0" applyFont="1" applyFill="1" applyBorder="1" applyAlignment="1" applyProtection="1">
      <alignment horizontal="right" vertical="center"/>
      <protection locked="0"/>
    </xf>
    <xf numFmtId="0" fontId="28" fillId="9" borderId="0" xfId="0" applyFont="1" applyFill="1" applyBorder="1" applyAlignment="1">
      <alignment vertical="top"/>
    </xf>
    <xf numFmtId="0" fontId="28" fillId="9" borderId="0" xfId="0" applyFont="1" applyFill="1" applyBorder="1" applyAlignment="1">
      <alignment vertical="top" wrapText="1"/>
    </xf>
    <xf numFmtId="0" fontId="5" fillId="9" borderId="47" xfId="0" applyFont="1" applyFill="1" applyBorder="1" applyAlignment="1">
      <alignment horizontal="left" vertical="center"/>
    </xf>
    <xf numFmtId="0" fontId="5" fillId="9" borderId="0" xfId="0" applyFont="1" applyFill="1" applyBorder="1" applyAlignment="1">
      <alignment horizontal="left" vertical="center"/>
    </xf>
    <xf numFmtId="0" fontId="5" fillId="0"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8"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17" fillId="8" borderId="15"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17" fillId="8" borderId="25" xfId="0" applyFont="1" applyFill="1" applyBorder="1" applyAlignment="1" applyProtection="1">
      <alignment horizontal="left" vertical="center" wrapText="1"/>
    </xf>
    <xf numFmtId="0" fontId="17" fillId="8" borderId="26" xfId="0" applyFont="1" applyFill="1" applyBorder="1" applyAlignment="1" applyProtection="1">
      <alignment horizontal="left" vertical="center" wrapText="1"/>
    </xf>
    <xf numFmtId="0" fontId="17" fillId="8" borderId="27" xfId="0" applyFont="1" applyFill="1" applyBorder="1" applyAlignment="1" applyProtection="1">
      <alignment horizontal="left" vertical="center"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8" borderId="15" xfId="0" applyFont="1" applyFill="1" applyBorder="1" applyAlignment="1" applyProtection="1">
      <alignment horizontal="left" vertical="center" wrapText="1"/>
    </xf>
    <xf numFmtId="0" fontId="4" fillId="8" borderId="16" xfId="0" applyFont="1" applyFill="1" applyBorder="1" applyAlignment="1" applyProtection="1">
      <alignment horizontal="left" vertical="center" wrapText="1"/>
    </xf>
    <xf numFmtId="0" fontId="12" fillId="4" borderId="14" xfId="0" applyFont="1" applyFill="1" applyBorder="1" applyAlignment="1" applyProtection="1">
      <alignment vertical="center" wrapText="1"/>
    </xf>
    <xf numFmtId="0" fontId="12" fillId="8"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0" borderId="15" xfId="0" applyFont="1" applyFill="1" applyBorder="1" applyAlignment="1" applyProtection="1">
      <alignment horizontal="left" vertical="center" wrapText="1" indent="1"/>
    </xf>
    <xf numFmtId="0" fontId="5" fillId="9" borderId="15" xfId="0" applyFont="1" applyFill="1" applyBorder="1" applyAlignment="1" applyProtection="1">
      <alignment horizontal="left" vertical="center" wrapText="1" indent="1"/>
    </xf>
    <xf numFmtId="0" fontId="5" fillId="8" borderId="15" xfId="0" applyFont="1" applyFill="1" applyBorder="1" applyAlignment="1" applyProtection="1">
      <alignment horizontal="left" vertical="center" wrapText="1" indent="1"/>
    </xf>
    <xf numFmtId="0" fontId="21" fillId="0" borderId="15" xfId="0" applyFont="1" applyFill="1" applyBorder="1" applyAlignment="1" applyProtection="1">
      <alignment horizontal="left" vertical="center" wrapText="1"/>
    </xf>
    <xf numFmtId="0" fontId="5" fillId="8" borderId="15" xfId="0" applyFont="1" applyFill="1" applyBorder="1" applyAlignment="1" applyProtection="1">
      <alignment horizontal="left" vertical="center" wrapText="1"/>
    </xf>
    <xf numFmtId="0" fontId="15" fillId="8" borderId="14" xfId="0" applyFont="1" applyFill="1" applyBorder="1" applyAlignment="1" applyProtection="1">
      <alignment horizontal="left" vertical="center" wrapText="1"/>
    </xf>
    <xf numFmtId="0" fontId="5" fillId="8" borderId="16" xfId="0" applyFont="1" applyFill="1" applyBorder="1" applyAlignment="1" applyProtection="1">
      <alignment horizontal="left" vertical="center" wrapText="1" indent="1"/>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4" fillId="8" borderId="25" xfId="0" applyFont="1" applyFill="1" applyBorder="1" applyAlignment="1" applyProtection="1">
      <alignment horizontal="left" vertical="center" wrapText="1"/>
    </xf>
    <xf numFmtId="0" fontId="4" fillId="8" borderId="26" xfId="0" applyFont="1" applyFill="1" applyBorder="1" applyAlignment="1" applyProtection="1">
      <alignment horizontal="left" vertical="center" wrapText="1"/>
    </xf>
    <xf numFmtId="0" fontId="4" fillId="8" borderId="27" xfId="0" applyFont="1" applyFill="1" applyBorder="1" applyAlignment="1" applyProtection="1">
      <alignment horizontal="left" vertical="center" wrapText="1"/>
    </xf>
    <xf numFmtId="0" fontId="12" fillId="8" borderId="22" xfId="0" applyFont="1" applyFill="1" applyBorder="1" applyAlignment="1" applyProtection="1">
      <alignment horizontal="left" vertical="center" wrapText="1"/>
    </xf>
    <xf numFmtId="0" fontId="12" fillId="8" borderId="23" xfId="0" applyFont="1" applyFill="1" applyBorder="1" applyAlignment="1" applyProtection="1">
      <alignment horizontal="left" vertical="center" wrapText="1"/>
    </xf>
    <xf numFmtId="0" fontId="12" fillId="8" borderId="24" xfId="0" applyFont="1" applyFill="1" applyBorder="1" applyAlignment="1" applyProtection="1">
      <alignment horizontal="left" vertical="center" wrapText="1"/>
    </xf>
    <xf numFmtId="0" fontId="12" fillId="6" borderId="31" xfId="0" applyFont="1" applyFill="1" applyBorder="1" applyAlignment="1" applyProtection="1">
      <alignment horizontal="left" vertical="center" shrinkToFit="1"/>
    </xf>
    <xf numFmtId="0" fontId="12" fillId="6" borderId="1" xfId="0" applyFont="1" applyFill="1" applyBorder="1" applyAlignment="1" applyProtection="1">
      <alignment horizontal="left" vertical="center" shrinkToFit="1"/>
    </xf>
    <xf numFmtId="0" fontId="12" fillId="6"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2" fillId="8" borderId="25" xfId="0" applyFont="1" applyFill="1" applyBorder="1" applyAlignment="1" applyProtection="1">
      <alignment horizontal="left" vertical="center" wrapText="1"/>
    </xf>
    <xf numFmtId="0" fontId="12" fillId="8" borderId="26" xfId="0" applyFont="1" applyFill="1" applyBorder="1" applyAlignment="1" applyProtection="1">
      <alignment horizontal="left" vertical="center" wrapText="1"/>
    </xf>
    <xf numFmtId="0" fontId="12" fillId="8"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5" fillId="8" borderId="25" xfId="0" applyFont="1" applyFill="1" applyBorder="1" applyAlignment="1" applyProtection="1">
      <alignment horizontal="left" vertical="center" wrapText="1" indent="1"/>
    </xf>
    <xf numFmtId="0" fontId="5" fillId="8" borderId="26" xfId="0" applyFont="1" applyFill="1" applyBorder="1" applyAlignment="1" applyProtection="1">
      <alignment horizontal="left" vertical="center" wrapText="1" indent="1"/>
    </xf>
    <xf numFmtId="0" fontId="5" fillId="8"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12" fillId="8" borderId="16"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shrinkToFit="1"/>
    </xf>
    <xf numFmtId="0" fontId="5" fillId="6" borderId="32" xfId="0" applyFont="1" applyFill="1" applyBorder="1" applyAlignment="1" applyProtection="1">
      <alignment horizontal="left" vertical="center" shrinkToFit="1"/>
    </xf>
    <xf numFmtId="0" fontId="5" fillId="0" borderId="33"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5" fillId="0" borderId="33" xfId="0" applyFont="1" applyFill="1" applyBorder="1" applyAlignment="1" applyProtection="1">
      <alignment horizontal="left" vertical="center" wrapText="1"/>
    </xf>
    <xf numFmtId="0" fontId="20" fillId="8" borderId="44" xfId="0" applyFont="1" applyFill="1" applyBorder="1" applyAlignment="1" applyProtection="1">
      <alignment horizontal="left" vertical="center" wrapText="1"/>
    </xf>
    <xf numFmtId="0" fontId="20" fillId="8" borderId="45" xfId="0" applyFont="1" applyFill="1" applyBorder="1" applyAlignment="1" applyProtection="1">
      <alignment horizontal="left" vertical="center" wrapText="1"/>
    </xf>
    <xf numFmtId="0" fontId="3" fillId="0" borderId="44" xfId="0" applyFont="1" applyBorder="1" applyAlignment="1" applyProtection="1">
      <alignment horizontal="left" vertical="center" wrapText="1"/>
    </xf>
    <xf numFmtId="0" fontId="18" fillId="8" borderId="45" xfId="0" applyFont="1" applyFill="1" applyBorder="1" applyAlignment="1" applyProtection="1">
      <alignment horizontal="left" vertical="center" wrapText="1"/>
    </xf>
    <xf numFmtId="0" fontId="20" fillId="5" borderId="46" xfId="0" applyFont="1" applyFill="1" applyBorder="1" applyAlignment="1" applyProtection="1">
      <alignment horizontal="left" vertical="center"/>
    </xf>
    <xf numFmtId="0" fontId="3" fillId="0" borderId="46" xfId="0" applyFont="1" applyBorder="1" applyAlignment="1" applyProtection="1">
      <alignment vertical="center"/>
    </xf>
    <xf numFmtId="0" fontId="3" fillId="0" borderId="46" xfId="0" applyFont="1" applyBorder="1" applyProtection="1"/>
    <xf numFmtId="0" fontId="18" fillId="0" borderId="44" xfId="0" applyFont="1" applyBorder="1" applyAlignment="1" applyProtection="1">
      <alignment horizontal="left" vertical="center" wrapText="1"/>
    </xf>
    <xf numFmtId="0" fontId="18" fillId="8" borderId="44" xfId="0" applyFont="1" applyFill="1" applyBorder="1" applyAlignment="1" applyProtection="1">
      <alignment horizontal="left" vertical="center" wrapText="1"/>
    </xf>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5" borderId="43" xfId="0" applyFont="1" applyFill="1" applyBorder="1" applyAlignment="1" applyProtection="1">
      <alignment horizontal="left" vertical="center"/>
    </xf>
    <xf numFmtId="0" fontId="22" fillId="5" borderId="43" xfId="0" applyFont="1" applyFill="1" applyBorder="1" applyAlignment="1" applyProtection="1">
      <alignment vertical="center"/>
    </xf>
    <xf numFmtId="0" fontId="3" fillId="0" borderId="43"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26">
    <cellStyle name="Comma 2" xfId="5"/>
    <cellStyle name="Comma 2 2" xfId="6"/>
    <cellStyle name="Comma 2 2 2" xfId="19"/>
    <cellStyle name="Comma 2 3" xfId="18"/>
    <cellStyle name="Comma 3" xfId="7"/>
    <cellStyle name="Comma 3 2" xfId="8"/>
    <cellStyle name="Comma 3 2 2" xfId="21"/>
    <cellStyle name="Comma 3 3" xfId="20"/>
    <cellStyle name="Hyperlink 2" xfId="2"/>
    <cellStyle name="Normal" xfId="0" builtinId="0"/>
    <cellStyle name="Normal 2" xfId="3"/>
    <cellStyle name="Normal 2 2" xfId="10"/>
    <cellStyle name="Normal 2 2 2" xfId="22"/>
    <cellStyle name="Normal 2 3" xfId="9"/>
    <cellStyle name="Normal 3" xfId="11"/>
    <cellStyle name="Normal 3 2" xfId="12"/>
    <cellStyle name="Normal 3 3" xfId="13"/>
    <cellStyle name="Normal 4" xfId="14"/>
    <cellStyle name="Normal 4 2" xfId="23"/>
    <cellStyle name="Normal 5" xfId="17"/>
    <cellStyle name="Normal 6" xfId="4"/>
    <cellStyle name="Obično 2" xfId="15"/>
    <cellStyle name="Obično 2 2" xfId="24"/>
    <cellStyle name="Style 1" xfId="1"/>
    <cellStyle name="Zarez 2" xfId="16"/>
    <cellStyle name="Zarez 2 2"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
  <sheetViews>
    <sheetView tabSelected="1" workbookViewId="0">
      <selection activeCell="Q21" sqref="Q21"/>
    </sheetView>
  </sheetViews>
  <sheetFormatPr defaultRowHeight="12.75" x14ac:dyDescent="0.2"/>
  <cols>
    <col min="9" max="9" width="13.42578125" customWidth="1"/>
  </cols>
  <sheetData>
    <row r="1" spans="1:10" ht="15.75" x14ac:dyDescent="0.2">
      <c r="A1" s="133"/>
      <c r="B1" s="134"/>
      <c r="C1" s="134"/>
      <c r="D1" s="29"/>
      <c r="E1" s="29"/>
      <c r="F1" s="29"/>
      <c r="G1" s="29"/>
      <c r="H1" s="29"/>
      <c r="I1" s="29"/>
      <c r="J1" s="30"/>
    </row>
    <row r="2" spans="1:10" ht="14.45" customHeight="1" x14ac:dyDescent="0.2">
      <c r="A2" s="135" t="s">
        <v>404</v>
      </c>
      <c r="B2" s="136"/>
      <c r="C2" s="136"/>
      <c r="D2" s="136"/>
      <c r="E2" s="136"/>
      <c r="F2" s="136"/>
      <c r="G2" s="136"/>
      <c r="H2" s="136"/>
      <c r="I2" s="136"/>
      <c r="J2" s="137"/>
    </row>
    <row r="3" spans="1:10" ht="15" x14ac:dyDescent="0.2">
      <c r="A3" s="86"/>
      <c r="B3" s="87"/>
      <c r="C3" s="87"/>
      <c r="D3" s="87"/>
      <c r="E3" s="87"/>
      <c r="F3" s="87"/>
      <c r="G3" s="87"/>
      <c r="H3" s="87"/>
      <c r="I3" s="87"/>
      <c r="J3" s="88"/>
    </row>
    <row r="4" spans="1:10" ht="33.6" customHeight="1" x14ac:dyDescent="0.2">
      <c r="A4" s="138" t="s">
        <v>389</v>
      </c>
      <c r="B4" s="139"/>
      <c r="C4" s="139"/>
      <c r="D4" s="139"/>
      <c r="E4" s="140" t="s">
        <v>443</v>
      </c>
      <c r="F4" s="141"/>
      <c r="G4" s="94" t="s">
        <v>0</v>
      </c>
      <c r="H4" s="140" t="s">
        <v>444</v>
      </c>
      <c r="I4" s="141"/>
      <c r="J4" s="31"/>
    </row>
    <row r="5" spans="1:10" s="99" customFormat="1" ht="10.15" customHeight="1" x14ac:dyDescent="0.25">
      <c r="A5" s="142"/>
      <c r="B5" s="143"/>
      <c r="C5" s="143"/>
      <c r="D5" s="143"/>
      <c r="E5" s="143"/>
      <c r="F5" s="143"/>
      <c r="G5" s="143"/>
      <c r="H5" s="143"/>
      <c r="I5" s="143"/>
      <c r="J5" s="144"/>
    </row>
    <row r="6" spans="1:10" ht="20.45" customHeight="1" x14ac:dyDescent="0.2">
      <c r="A6" s="89"/>
      <c r="B6" s="100" t="s">
        <v>409</v>
      </c>
      <c r="C6" s="90"/>
      <c r="D6" s="90"/>
      <c r="E6" s="112">
        <v>2019</v>
      </c>
      <c r="F6" s="101"/>
      <c r="G6" s="94"/>
      <c r="H6" s="101"/>
      <c r="I6" s="101"/>
      <c r="J6" s="40"/>
    </row>
    <row r="7" spans="1:10" s="103" customFormat="1" ht="10.9" customHeight="1" x14ac:dyDescent="0.2">
      <c r="A7" s="89"/>
      <c r="B7" s="90"/>
      <c r="C7" s="90"/>
      <c r="D7" s="90"/>
      <c r="E7" s="102"/>
      <c r="F7" s="102"/>
      <c r="G7" s="94"/>
      <c r="H7" s="102"/>
      <c r="I7" s="102"/>
      <c r="J7" s="40"/>
    </row>
    <row r="8" spans="1:10" ht="37.9" customHeight="1" x14ac:dyDescent="0.2">
      <c r="A8" s="147" t="s">
        <v>410</v>
      </c>
      <c r="B8" s="148"/>
      <c r="C8" s="148"/>
      <c r="D8" s="148"/>
      <c r="E8" s="148"/>
      <c r="F8" s="148"/>
      <c r="G8" s="148"/>
      <c r="H8" s="148"/>
      <c r="I8" s="148"/>
      <c r="J8" s="32"/>
    </row>
    <row r="9" spans="1:10" ht="14.25" x14ac:dyDescent="0.2">
      <c r="A9" s="33"/>
      <c r="B9" s="82"/>
      <c r="C9" s="82"/>
      <c r="D9" s="82"/>
      <c r="E9" s="146"/>
      <c r="F9" s="146"/>
      <c r="G9" s="119"/>
      <c r="H9" s="119"/>
      <c r="I9" s="92"/>
      <c r="J9" s="93"/>
    </row>
    <row r="10" spans="1:10" ht="25.9" customHeight="1" x14ac:dyDescent="0.2">
      <c r="A10" s="149" t="s">
        <v>390</v>
      </c>
      <c r="B10" s="150"/>
      <c r="C10" s="151" t="s">
        <v>428</v>
      </c>
      <c r="D10" s="152"/>
      <c r="E10" s="84"/>
      <c r="F10" s="153" t="s">
        <v>411</v>
      </c>
      <c r="G10" s="154"/>
      <c r="H10" s="155" t="s">
        <v>440</v>
      </c>
      <c r="I10" s="156"/>
      <c r="J10" s="34"/>
    </row>
    <row r="11" spans="1:10" ht="15.6" customHeight="1" x14ac:dyDescent="0.2">
      <c r="A11" s="33"/>
      <c r="B11" s="82"/>
      <c r="C11" s="82"/>
      <c r="D11" s="82"/>
      <c r="E11" s="145"/>
      <c r="F11" s="145"/>
      <c r="G11" s="145"/>
      <c r="H11" s="145"/>
      <c r="I11" s="85"/>
      <c r="J11" s="34"/>
    </row>
    <row r="12" spans="1:10" ht="21" customHeight="1" x14ac:dyDescent="0.2">
      <c r="A12" s="120" t="s">
        <v>405</v>
      </c>
      <c r="B12" s="150"/>
      <c r="C12" s="151" t="s">
        <v>429</v>
      </c>
      <c r="D12" s="152"/>
      <c r="E12" s="159"/>
      <c r="F12" s="145"/>
      <c r="G12" s="145"/>
      <c r="H12" s="145"/>
      <c r="I12" s="85"/>
      <c r="J12" s="34"/>
    </row>
    <row r="13" spans="1:10" ht="10.9" customHeight="1" x14ac:dyDescent="0.2">
      <c r="A13" s="84"/>
      <c r="B13" s="85"/>
      <c r="C13" s="82"/>
      <c r="D13" s="82"/>
      <c r="E13" s="119"/>
      <c r="F13" s="119"/>
      <c r="G13" s="119"/>
      <c r="H13" s="119"/>
      <c r="I13" s="82"/>
      <c r="J13" s="35"/>
    </row>
    <row r="14" spans="1:10" ht="22.9" customHeight="1" x14ac:dyDescent="0.2">
      <c r="A14" s="120" t="s">
        <v>391</v>
      </c>
      <c r="B14" s="160"/>
      <c r="C14" s="151" t="s">
        <v>430</v>
      </c>
      <c r="D14" s="152"/>
      <c r="E14" s="157"/>
      <c r="F14" s="158"/>
      <c r="G14" s="98" t="s">
        <v>412</v>
      </c>
      <c r="H14" s="155" t="s">
        <v>439</v>
      </c>
      <c r="I14" s="156"/>
      <c r="J14" s="95"/>
    </row>
    <row r="15" spans="1:10" ht="14.45" customHeight="1" x14ac:dyDescent="0.2">
      <c r="A15" s="84"/>
      <c r="B15" s="85"/>
      <c r="C15" s="82"/>
      <c r="D15" s="82"/>
      <c r="E15" s="119"/>
      <c r="F15" s="119"/>
      <c r="G15" s="119"/>
      <c r="H15" s="119"/>
      <c r="I15" s="82"/>
      <c r="J15" s="35"/>
    </row>
    <row r="16" spans="1:10" ht="13.15" customHeight="1" x14ac:dyDescent="0.2">
      <c r="A16" s="120" t="s">
        <v>413</v>
      </c>
      <c r="B16" s="160"/>
      <c r="C16" s="151" t="s">
        <v>441</v>
      </c>
      <c r="D16" s="152"/>
      <c r="E16" s="91"/>
      <c r="F16" s="91"/>
      <c r="G16" s="91"/>
      <c r="H16" s="91"/>
      <c r="I16" s="91"/>
      <c r="J16" s="95"/>
    </row>
    <row r="17" spans="1:10" ht="14.45" customHeight="1" x14ac:dyDescent="0.2">
      <c r="A17" s="161"/>
      <c r="B17" s="162"/>
      <c r="C17" s="162"/>
      <c r="D17" s="162"/>
      <c r="E17" s="162"/>
      <c r="F17" s="162"/>
      <c r="G17" s="162"/>
      <c r="H17" s="162"/>
      <c r="I17" s="162"/>
      <c r="J17" s="163"/>
    </row>
    <row r="18" spans="1:10" x14ac:dyDescent="0.2">
      <c r="A18" s="149" t="s">
        <v>392</v>
      </c>
      <c r="B18" s="150"/>
      <c r="C18" s="164" t="s">
        <v>431</v>
      </c>
      <c r="D18" s="165"/>
      <c r="E18" s="165"/>
      <c r="F18" s="165"/>
      <c r="G18" s="165"/>
      <c r="H18" s="165"/>
      <c r="I18" s="165"/>
      <c r="J18" s="166"/>
    </row>
    <row r="19" spans="1:10" ht="14.25" x14ac:dyDescent="0.2">
      <c r="A19" s="33"/>
      <c r="B19" s="82"/>
      <c r="C19" s="97"/>
      <c r="D19" s="82"/>
      <c r="E19" s="119"/>
      <c r="F19" s="119"/>
      <c r="G19" s="119"/>
      <c r="H19" s="119"/>
      <c r="I19" s="82"/>
      <c r="J19" s="35"/>
    </row>
    <row r="20" spans="1:10" ht="14.25" x14ac:dyDescent="0.2">
      <c r="A20" s="149" t="s">
        <v>393</v>
      </c>
      <c r="B20" s="150"/>
      <c r="C20" s="155">
        <v>48000</v>
      </c>
      <c r="D20" s="156"/>
      <c r="E20" s="119"/>
      <c r="F20" s="119"/>
      <c r="G20" s="164" t="s">
        <v>432</v>
      </c>
      <c r="H20" s="165"/>
      <c r="I20" s="165"/>
      <c r="J20" s="166"/>
    </row>
    <row r="21" spans="1:10" ht="14.25" x14ac:dyDescent="0.2">
      <c r="A21" s="33"/>
      <c r="B21" s="82"/>
      <c r="C21" s="82"/>
      <c r="D21" s="82"/>
      <c r="E21" s="119"/>
      <c r="F21" s="119"/>
      <c r="G21" s="119"/>
      <c r="H21" s="119"/>
      <c r="I21" s="82"/>
      <c r="J21" s="35"/>
    </row>
    <row r="22" spans="1:10" x14ac:dyDescent="0.2">
      <c r="A22" s="149" t="s">
        <v>394</v>
      </c>
      <c r="B22" s="150"/>
      <c r="C22" s="164" t="s">
        <v>433</v>
      </c>
      <c r="D22" s="165"/>
      <c r="E22" s="165"/>
      <c r="F22" s="165"/>
      <c r="G22" s="165"/>
      <c r="H22" s="165"/>
      <c r="I22" s="165"/>
      <c r="J22" s="166"/>
    </row>
    <row r="23" spans="1:10" ht="14.25" x14ac:dyDescent="0.2">
      <c r="A23" s="33"/>
      <c r="B23" s="82"/>
      <c r="C23" s="82"/>
      <c r="D23" s="82"/>
      <c r="E23" s="119"/>
      <c r="F23" s="119"/>
      <c r="G23" s="119"/>
      <c r="H23" s="119"/>
      <c r="I23" s="82"/>
      <c r="J23" s="35"/>
    </row>
    <row r="24" spans="1:10" ht="14.25" x14ac:dyDescent="0.2">
      <c r="A24" s="149" t="s">
        <v>395</v>
      </c>
      <c r="B24" s="150"/>
      <c r="C24" s="167" t="s">
        <v>434</v>
      </c>
      <c r="D24" s="168"/>
      <c r="E24" s="168"/>
      <c r="F24" s="168"/>
      <c r="G24" s="168"/>
      <c r="H24" s="168"/>
      <c r="I24" s="168"/>
      <c r="J24" s="169"/>
    </row>
    <row r="25" spans="1:10" ht="14.25" x14ac:dyDescent="0.2">
      <c r="A25" s="33"/>
      <c r="B25" s="82"/>
      <c r="C25" s="97"/>
      <c r="D25" s="82"/>
      <c r="E25" s="119"/>
      <c r="F25" s="119"/>
      <c r="G25" s="119"/>
      <c r="H25" s="119"/>
      <c r="I25" s="82"/>
      <c r="J25" s="35"/>
    </row>
    <row r="26" spans="1:10" ht="14.25" x14ac:dyDescent="0.2">
      <c r="A26" s="149" t="s">
        <v>396</v>
      </c>
      <c r="B26" s="150"/>
      <c r="C26" s="167" t="s">
        <v>435</v>
      </c>
      <c r="D26" s="168"/>
      <c r="E26" s="168"/>
      <c r="F26" s="168"/>
      <c r="G26" s="168"/>
      <c r="H26" s="168"/>
      <c r="I26" s="168"/>
      <c r="J26" s="169"/>
    </row>
    <row r="27" spans="1:10" ht="13.9" customHeight="1" x14ac:dyDescent="0.2">
      <c r="A27" s="33"/>
      <c r="B27" s="82"/>
      <c r="C27" s="97"/>
      <c r="D27" s="82"/>
      <c r="E27" s="119"/>
      <c r="F27" s="119"/>
      <c r="G27" s="119"/>
      <c r="H27" s="119"/>
      <c r="I27" s="82"/>
      <c r="J27" s="35"/>
    </row>
    <row r="28" spans="1:10" ht="22.9" customHeight="1" x14ac:dyDescent="0.2">
      <c r="A28" s="120" t="s">
        <v>406</v>
      </c>
      <c r="B28" s="150"/>
      <c r="C28" s="62">
        <v>3166</v>
      </c>
      <c r="D28" s="36"/>
      <c r="E28" s="127"/>
      <c r="F28" s="127"/>
      <c r="G28" s="127"/>
      <c r="H28" s="127"/>
      <c r="I28" s="170"/>
      <c r="J28" s="171"/>
    </row>
    <row r="29" spans="1:10" ht="14.25" x14ac:dyDescent="0.2">
      <c r="A29" s="33"/>
      <c r="B29" s="82"/>
      <c r="C29" s="82"/>
      <c r="D29" s="82"/>
      <c r="E29" s="119"/>
      <c r="F29" s="119"/>
      <c r="G29" s="119"/>
      <c r="H29" s="119"/>
      <c r="I29" s="82"/>
      <c r="J29" s="35"/>
    </row>
    <row r="30" spans="1:10" ht="15" x14ac:dyDescent="0.2">
      <c r="A30" s="149" t="s">
        <v>397</v>
      </c>
      <c r="B30" s="150"/>
      <c r="C30" s="111" t="s">
        <v>415</v>
      </c>
      <c r="D30" s="172" t="s">
        <v>414</v>
      </c>
      <c r="E30" s="131"/>
      <c r="F30" s="131"/>
      <c r="G30" s="131"/>
      <c r="H30" s="104" t="s">
        <v>415</v>
      </c>
      <c r="I30" s="105" t="s">
        <v>416</v>
      </c>
      <c r="J30" s="106"/>
    </row>
    <row r="31" spans="1:10" x14ac:dyDescent="0.2">
      <c r="A31" s="149"/>
      <c r="B31" s="150"/>
      <c r="C31" s="37"/>
      <c r="D31" s="94"/>
      <c r="E31" s="158"/>
      <c r="F31" s="158"/>
      <c r="G31" s="158"/>
      <c r="H31" s="158"/>
      <c r="I31" s="173"/>
      <c r="J31" s="174"/>
    </row>
    <row r="32" spans="1:10" x14ac:dyDescent="0.2">
      <c r="A32" s="149" t="s">
        <v>407</v>
      </c>
      <c r="B32" s="150"/>
      <c r="C32" s="62" t="s">
        <v>419</v>
      </c>
      <c r="D32" s="172" t="s">
        <v>417</v>
      </c>
      <c r="E32" s="131"/>
      <c r="F32" s="131"/>
      <c r="G32" s="131"/>
      <c r="H32" s="107" t="s">
        <v>418</v>
      </c>
      <c r="I32" s="108" t="s">
        <v>419</v>
      </c>
      <c r="J32" s="109"/>
    </row>
    <row r="33" spans="1:10" ht="14.25" x14ac:dyDescent="0.2">
      <c r="A33" s="33"/>
      <c r="B33" s="82"/>
      <c r="C33" s="82"/>
      <c r="D33" s="82"/>
      <c r="E33" s="119"/>
      <c r="F33" s="119"/>
      <c r="G33" s="119"/>
      <c r="H33" s="119"/>
      <c r="I33" s="82"/>
      <c r="J33" s="35"/>
    </row>
    <row r="34" spans="1:10" x14ac:dyDescent="0.2">
      <c r="A34" s="172" t="s">
        <v>408</v>
      </c>
      <c r="B34" s="131"/>
      <c r="C34" s="131"/>
      <c r="D34" s="131"/>
      <c r="E34" s="131" t="s">
        <v>398</v>
      </c>
      <c r="F34" s="131"/>
      <c r="G34" s="131"/>
      <c r="H34" s="131"/>
      <c r="I34" s="131"/>
      <c r="J34" s="38" t="s">
        <v>399</v>
      </c>
    </row>
    <row r="35" spans="1:10" ht="14.25" x14ac:dyDescent="0.2">
      <c r="A35" s="33"/>
      <c r="B35" s="82"/>
      <c r="C35" s="82"/>
      <c r="D35" s="82"/>
      <c r="E35" s="119"/>
      <c r="F35" s="119"/>
      <c r="G35" s="119"/>
      <c r="H35" s="119"/>
      <c r="I35" s="82"/>
      <c r="J35" s="93"/>
    </row>
    <row r="36" spans="1:10" x14ac:dyDescent="0.2">
      <c r="A36" s="175"/>
      <c r="B36" s="176"/>
      <c r="C36" s="176"/>
      <c r="D36" s="176"/>
      <c r="E36" s="175"/>
      <c r="F36" s="176"/>
      <c r="G36" s="176"/>
      <c r="H36" s="176"/>
      <c r="I36" s="178"/>
      <c r="J36" s="83"/>
    </row>
    <row r="37" spans="1:10" ht="14.25" x14ac:dyDescent="0.2">
      <c r="A37" s="33"/>
      <c r="B37" s="82"/>
      <c r="C37" s="97"/>
      <c r="D37" s="180"/>
      <c r="E37" s="180"/>
      <c r="F37" s="180"/>
      <c r="G37" s="180"/>
      <c r="H37" s="180"/>
      <c r="I37" s="180"/>
      <c r="J37" s="35"/>
    </row>
    <row r="38" spans="1:10" x14ac:dyDescent="0.2">
      <c r="A38" s="175"/>
      <c r="B38" s="176"/>
      <c r="C38" s="176"/>
      <c r="D38" s="178"/>
      <c r="E38" s="175"/>
      <c r="F38" s="176"/>
      <c r="G38" s="176"/>
      <c r="H38" s="176"/>
      <c r="I38" s="178"/>
      <c r="J38" s="62"/>
    </row>
    <row r="39" spans="1:10" ht="14.25" x14ac:dyDescent="0.2">
      <c r="A39" s="33"/>
      <c r="B39" s="82"/>
      <c r="C39" s="97"/>
      <c r="D39" s="96"/>
      <c r="E39" s="180"/>
      <c r="F39" s="180"/>
      <c r="G39" s="180"/>
      <c r="H39" s="180"/>
      <c r="I39" s="85"/>
      <c r="J39" s="35"/>
    </row>
    <row r="40" spans="1:10" x14ac:dyDescent="0.2">
      <c r="A40" s="175"/>
      <c r="B40" s="176"/>
      <c r="C40" s="176"/>
      <c r="D40" s="178"/>
      <c r="E40" s="175"/>
      <c r="F40" s="176"/>
      <c r="G40" s="176"/>
      <c r="H40" s="176"/>
      <c r="I40" s="178"/>
      <c r="J40" s="62"/>
    </row>
    <row r="41" spans="1:10" ht="14.25" x14ac:dyDescent="0.2">
      <c r="A41" s="33"/>
      <c r="B41" s="114"/>
      <c r="C41" s="113"/>
      <c r="D41" s="115"/>
      <c r="E41" s="115"/>
      <c r="F41" s="115"/>
      <c r="G41" s="115"/>
      <c r="H41" s="115"/>
      <c r="I41" s="116"/>
      <c r="J41" s="35"/>
    </row>
    <row r="42" spans="1:10" x14ac:dyDescent="0.2">
      <c r="A42" s="175"/>
      <c r="B42" s="176"/>
      <c r="C42" s="176"/>
      <c r="D42" s="178"/>
      <c r="E42" s="175"/>
      <c r="F42" s="176"/>
      <c r="G42" s="176"/>
      <c r="H42" s="176"/>
      <c r="I42" s="178"/>
      <c r="J42" s="62"/>
    </row>
    <row r="43" spans="1:10" ht="14.25" x14ac:dyDescent="0.2">
      <c r="A43" s="39"/>
      <c r="B43" s="97"/>
      <c r="C43" s="179"/>
      <c r="D43" s="179"/>
      <c r="E43" s="119"/>
      <c r="F43" s="119"/>
      <c r="G43" s="179"/>
      <c r="H43" s="179"/>
      <c r="I43" s="179"/>
      <c r="J43" s="35"/>
    </row>
    <row r="44" spans="1:10" x14ac:dyDescent="0.2">
      <c r="A44" s="175"/>
      <c r="B44" s="176"/>
      <c r="C44" s="176"/>
      <c r="D44" s="178"/>
      <c r="E44" s="175"/>
      <c r="F44" s="176"/>
      <c r="G44" s="176"/>
      <c r="H44" s="176"/>
      <c r="I44" s="178"/>
      <c r="J44" s="62"/>
    </row>
    <row r="45" spans="1:10" ht="14.25" x14ac:dyDescent="0.2">
      <c r="A45" s="39"/>
      <c r="B45" s="97"/>
      <c r="C45" s="97"/>
      <c r="D45" s="82"/>
      <c r="E45" s="177"/>
      <c r="F45" s="177"/>
      <c r="G45" s="179"/>
      <c r="H45" s="179"/>
      <c r="I45" s="82"/>
      <c r="J45" s="35"/>
    </row>
    <row r="46" spans="1:10" x14ac:dyDescent="0.2">
      <c r="A46" s="175"/>
      <c r="B46" s="176"/>
      <c r="C46" s="176"/>
      <c r="D46" s="178"/>
      <c r="E46" s="175"/>
      <c r="F46" s="176"/>
      <c r="G46" s="176"/>
      <c r="H46" s="176"/>
      <c r="I46" s="178"/>
      <c r="J46" s="62"/>
    </row>
    <row r="47" spans="1:10" ht="14.25" x14ac:dyDescent="0.2">
      <c r="A47" s="39"/>
      <c r="B47" s="97"/>
      <c r="C47" s="97"/>
      <c r="D47" s="82"/>
      <c r="E47" s="119"/>
      <c r="F47" s="119"/>
      <c r="G47" s="179"/>
      <c r="H47" s="179"/>
      <c r="I47" s="82"/>
      <c r="J47" s="110" t="s">
        <v>420</v>
      </c>
    </row>
    <row r="48" spans="1:10" ht="14.25" x14ac:dyDescent="0.2">
      <c r="A48" s="39"/>
      <c r="B48" s="97"/>
      <c r="C48" s="97"/>
      <c r="D48" s="82"/>
      <c r="E48" s="119"/>
      <c r="F48" s="119"/>
      <c r="G48" s="179"/>
      <c r="H48" s="179"/>
      <c r="I48" s="82"/>
      <c r="J48" s="110" t="s">
        <v>421</v>
      </c>
    </row>
    <row r="49" spans="1:10" ht="14.45" customHeight="1" x14ac:dyDescent="0.2">
      <c r="A49" s="120" t="s">
        <v>400</v>
      </c>
      <c r="B49" s="121"/>
      <c r="C49" s="155" t="s">
        <v>421</v>
      </c>
      <c r="D49" s="156"/>
      <c r="E49" s="181" t="s">
        <v>422</v>
      </c>
      <c r="F49" s="182"/>
      <c r="G49" s="164"/>
      <c r="H49" s="165"/>
      <c r="I49" s="165"/>
      <c r="J49" s="166"/>
    </row>
    <row r="50" spans="1:10" ht="14.25" x14ac:dyDescent="0.2">
      <c r="A50" s="39"/>
      <c r="B50" s="97"/>
      <c r="C50" s="179"/>
      <c r="D50" s="179"/>
      <c r="E50" s="119"/>
      <c r="F50" s="119"/>
      <c r="G50" s="125" t="s">
        <v>423</v>
      </c>
      <c r="H50" s="125"/>
      <c r="I50" s="125"/>
      <c r="J50" s="40"/>
    </row>
    <row r="51" spans="1:10" ht="13.9" customHeight="1" x14ac:dyDescent="0.2">
      <c r="A51" s="120" t="s">
        <v>401</v>
      </c>
      <c r="B51" s="121"/>
      <c r="C51" s="164" t="s">
        <v>436</v>
      </c>
      <c r="D51" s="165"/>
      <c r="E51" s="165"/>
      <c r="F51" s="165"/>
      <c r="G51" s="165"/>
      <c r="H51" s="165"/>
      <c r="I51" s="165"/>
      <c r="J51" s="166"/>
    </row>
    <row r="52" spans="1:10" ht="14.25" x14ac:dyDescent="0.2">
      <c r="A52" s="33"/>
      <c r="B52" s="82"/>
      <c r="C52" s="127" t="s">
        <v>402</v>
      </c>
      <c r="D52" s="127"/>
      <c r="E52" s="127"/>
      <c r="F52" s="127"/>
      <c r="G52" s="127"/>
      <c r="H52" s="127"/>
      <c r="I52" s="127"/>
      <c r="J52" s="35"/>
    </row>
    <row r="53" spans="1:10" ht="14.25" x14ac:dyDescent="0.2">
      <c r="A53" s="120" t="s">
        <v>403</v>
      </c>
      <c r="B53" s="121"/>
      <c r="C53" s="128" t="s">
        <v>437</v>
      </c>
      <c r="D53" s="129"/>
      <c r="E53" s="130"/>
      <c r="F53" s="119"/>
      <c r="G53" s="119"/>
      <c r="H53" s="131"/>
      <c r="I53" s="131"/>
      <c r="J53" s="132"/>
    </row>
    <row r="54" spans="1:10" ht="14.25" x14ac:dyDescent="0.2">
      <c r="A54" s="33"/>
      <c r="B54" s="82"/>
      <c r="C54" s="97"/>
      <c r="D54" s="82"/>
      <c r="E54" s="119"/>
      <c r="F54" s="119"/>
      <c r="G54" s="119"/>
      <c r="H54" s="119"/>
      <c r="I54" s="82"/>
      <c r="J54" s="35"/>
    </row>
    <row r="55" spans="1:10" ht="14.45" customHeight="1" x14ac:dyDescent="0.2">
      <c r="A55" s="120" t="s">
        <v>395</v>
      </c>
      <c r="B55" s="121"/>
      <c r="C55" s="122" t="s">
        <v>438</v>
      </c>
      <c r="D55" s="123"/>
      <c r="E55" s="123"/>
      <c r="F55" s="123"/>
      <c r="G55" s="123"/>
      <c r="H55" s="123"/>
      <c r="I55" s="123"/>
      <c r="J55" s="124"/>
    </row>
    <row r="56" spans="1:10" ht="14.25" x14ac:dyDescent="0.2">
      <c r="A56" s="33"/>
      <c r="B56" s="82"/>
      <c r="C56" s="82"/>
      <c r="D56" s="82"/>
      <c r="E56" s="119"/>
      <c r="F56" s="119"/>
      <c r="G56" s="119"/>
      <c r="H56" s="119"/>
      <c r="I56" s="82"/>
      <c r="J56" s="35"/>
    </row>
    <row r="57" spans="1:10" ht="14.25" x14ac:dyDescent="0.2">
      <c r="A57" s="120" t="s">
        <v>424</v>
      </c>
      <c r="B57" s="121"/>
      <c r="C57" s="122" t="s">
        <v>445</v>
      </c>
      <c r="D57" s="123"/>
      <c r="E57" s="123"/>
      <c r="F57" s="123"/>
      <c r="G57" s="123"/>
      <c r="H57" s="123"/>
      <c r="I57" s="123"/>
      <c r="J57" s="124"/>
    </row>
    <row r="58" spans="1:10" ht="14.45" customHeight="1" x14ac:dyDescent="0.2">
      <c r="A58" s="33"/>
      <c r="B58" s="82"/>
      <c r="C58" s="125" t="s">
        <v>425</v>
      </c>
      <c r="D58" s="125"/>
      <c r="E58" s="125"/>
      <c r="F58" s="125"/>
      <c r="G58" s="82"/>
      <c r="H58" s="82"/>
      <c r="I58" s="82"/>
      <c r="J58" s="35"/>
    </row>
    <row r="59" spans="1:10" ht="14.25" x14ac:dyDescent="0.2">
      <c r="A59" s="120" t="s">
        <v>426</v>
      </c>
      <c r="B59" s="121"/>
      <c r="C59" s="122" t="s">
        <v>446</v>
      </c>
      <c r="D59" s="123"/>
      <c r="E59" s="123"/>
      <c r="F59" s="123"/>
      <c r="G59" s="123"/>
      <c r="H59" s="123"/>
      <c r="I59" s="123"/>
      <c r="J59" s="124"/>
    </row>
    <row r="60" spans="1:10" ht="14.45" customHeight="1" x14ac:dyDescent="0.2">
      <c r="A60" s="41"/>
      <c r="B60" s="42"/>
      <c r="C60" s="126" t="s">
        <v>427</v>
      </c>
      <c r="D60" s="126"/>
      <c r="E60" s="126"/>
      <c r="F60" s="126"/>
      <c r="G60" s="126"/>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49:D49">
      <formula1>$J$47:$J$48</formula1>
    </dataValidation>
  </dataValidations>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2"/>
  <sheetViews>
    <sheetView view="pageBreakPreview" zoomScale="110" zoomScaleNormal="100" workbookViewId="0">
      <selection activeCell="K126" sqref="K126"/>
    </sheetView>
  </sheetViews>
  <sheetFormatPr defaultColWidth="8.85546875" defaultRowHeight="12.75" x14ac:dyDescent="0.2"/>
  <cols>
    <col min="1" max="7" width="8.85546875" style="25"/>
    <col min="8" max="8" width="11.85546875" style="61" customWidth="1"/>
    <col min="9" max="9" width="12.42578125" style="61" customWidth="1"/>
    <col min="10" max="10" width="10.28515625" style="25" bestFit="1" customWidth="1"/>
    <col min="11" max="16384" width="8.85546875" style="25"/>
  </cols>
  <sheetData>
    <row r="1" spans="1:9" x14ac:dyDescent="0.2">
      <c r="A1" s="206" t="s">
        <v>1</v>
      </c>
      <c r="B1" s="207"/>
      <c r="C1" s="207"/>
      <c r="D1" s="207"/>
      <c r="E1" s="207"/>
      <c r="F1" s="207"/>
      <c r="G1" s="207"/>
      <c r="H1" s="207"/>
      <c r="I1" s="207"/>
    </row>
    <row r="2" spans="1:9" x14ac:dyDescent="0.2">
      <c r="A2" s="208" t="s">
        <v>447</v>
      </c>
      <c r="B2" s="209"/>
      <c r="C2" s="209"/>
      <c r="D2" s="209"/>
      <c r="E2" s="209"/>
      <c r="F2" s="209"/>
      <c r="G2" s="209"/>
      <c r="H2" s="209"/>
      <c r="I2" s="209"/>
    </row>
    <row r="3" spans="1:9" x14ac:dyDescent="0.2">
      <c r="A3" s="210" t="s">
        <v>361</v>
      </c>
      <c r="B3" s="211"/>
      <c r="C3" s="211"/>
      <c r="D3" s="211"/>
      <c r="E3" s="211"/>
      <c r="F3" s="211"/>
      <c r="G3" s="211"/>
      <c r="H3" s="211"/>
      <c r="I3" s="211"/>
    </row>
    <row r="4" spans="1:9" x14ac:dyDescent="0.2">
      <c r="A4" s="215" t="s">
        <v>442</v>
      </c>
      <c r="B4" s="216"/>
      <c r="C4" s="216"/>
      <c r="D4" s="216"/>
      <c r="E4" s="216"/>
      <c r="F4" s="216"/>
      <c r="G4" s="216"/>
      <c r="H4" s="216"/>
      <c r="I4" s="217"/>
    </row>
    <row r="5" spans="1:9" ht="45.75" thickBot="1" x14ac:dyDescent="0.25">
      <c r="A5" s="221" t="s">
        <v>2</v>
      </c>
      <c r="B5" s="222"/>
      <c r="C5" s="222"/>
      <c r="D5" s="222"/>
      <c r="E5" s="222"/>
      <c r="F5" s="223"/>
      <c r="G5" s="26" t="s">
        <v>113</v>
      </c>
      <c r="H5" s="56" t="s">
        <v>376</v>
      </c>
      <c r="I5" s="57" t="s">
        <v>384</v>
      </c>
    </row>
    <row r="6" spans="1:9" x14ac:dyDescent="0.2">
      <c r="A6" s="218">
        <v>1</v>
      </c>
      <c r="B6" s="219"/>
      <c r="C6" s="219"/>
      <c r="D6" s="219"/>
      <c r="E6" s="219"/>
      <c r="F6" s="220"/>
      <c r="G6" s="27">
        <v>2</v>
      </c>
      <c r="H6" s="28">
        <v>3</v>
      </c>
      <c r="I6" s="28">
        <v>4</v>
      </c>
    </row>
    <row r="7" spans="1:9" x14ac:dyDescent="0.2">
      <c r="A7" s="224"/>
      <c r="B7" s="224"/>
      <c r="C7" s="224"/>
      <c r="D7" s="224"/>
      <c r="E7" s="224"/>
      <c r="F7" s="224"/>
      <c r="G7" s="224"/>
      <c r="H7" s="224"/>
      <c r="I7" s="225"/>
    </row>
    <row r="8" spans="1:9" ht="12.75" customHeight="1" x14ac:dyDescent="0.2">
      <c r="A8" s="226" t="s">
        <v>4</v>
      </c>
      <c r="B8" s="227"/>
      <c r="C8" s="227"/>
      <c r="D8" s="227"/>
      <c r="E8" s="227"/>
      <c r="F8" s="228"/>
      <c r="G8" s="16">
        <v>1</v>
      </c>
      <c r="H8" s="58">
        <v>0</v>
      </c>
      <c r="I8" s="58">
        <v>0</v>
      </c>
    </row>
    <row r="9" spans="1:9" ht="12.75" customHeight="1" x14ac:dyDescent="0.2">
      <c r="A9" s="195" t="s">
        <v>5</v>
      </c>
      <c r="B9" s="196"/>
      <c r="C9" s="196"/>
      <c r="D9" s="196"/>
      <c r="E9" s="196"/>
      <c r="F9" s="197"/>
      <c r="G9" s="17">
        <v>2</v>
      </c>
      <c r="H9" s="59">
        <f>H10+H17+H27+H38+H43</f>
        <v>2001729016</v>
      </c>
      <c r="I9" s="59">
        <f>I10+I17+I27+I38+I43</f>
        <v>2092574121</v>
      </c>
    </row>
    <row r="10" spans="1:9" ht="12.75" customHeight="1" x14ac:dyDescent="0.2">
      <c r="A10" s="212" t="s">
        <v>6</v>
      </c>
      <c r="B10" s="213"/>
      <c r="C10" s="213"/>
      <c r="D10" s="213"/>
      <c r="E10" s="213"/>
      <c r="F10" s="214"/>
      <c r="G10" s="17">
        <v>3</v>
      </c>
      <c r="H10" s="59">
        <f>H11+H12+H13+H14+H15+H16</f>
        <v>83550892</v>
      </c>
      <c r="I10" s="59">
        <f>I11+I12+I13+I14+I15+I16</f>
        <v>84738126</v>
      </c>
    </row>
    <row r="11" spans="1:9" ht="12.75" customHeight="1" x14ac:dyDescent="0.2">
      <c r="A11" s="203" t="s">
        <v>7</v>
      </c>
      <c r="B11" s="204"/>
      <c r="C11" s="204"/>
      <c r="D11" s="204"/>
      <c r="E11" s="204"/>
      <c r="F11" s="205"/>
      <c r="G11" s="16">
        <v>4</v>
      </c>
      <c r="H11" s="58">
        <v>0</v>
      </c>
      <c r="I11" s="58">
        <v>0</v>
      </c>
    </row>
    <row r="12" spans="1:9" ht="23.45" customHeight="1" x14ac:dyDescent="0.2">
      <c r="A12" s="203" t="s">
        <v>8</v>
      </c>
      <c r="B12" s="204"/>
      <c r="C12" s="204"/>
      <c r="D12" s="204"/>
      <c r="E12" s="204"/>
      <c r="F12" s="205"/>
      <c r="G12" s="16">
        <v>5</v>
      </c>
      <c r="H12" s="58">
        <v>82012693</v>
      </c>
      <c r="I12" s="58">
        <v>77936646</v>
      </c>
    </row>
    <row r="13" spans="1:9" ht="12.75" customHeight="1" x14ac:dyDescent="0.2">
      <c r="A13" s="203" t="s">
        <v>9</v>
      </c>
      <c r="B13" s="204"/>
      <c r="C13" s="204"/>
      <c r="D13" s="204"/>
      <c r="E13" s="204"/>
      <c r="F13" s="205"/>
      <c r="G13" s="16">
        <v>6</v>
      </c>
      <c r="H13" s="58">
        <v>0</v>
      </c>
      <c r="I13" s="58">
        <v>0</v>
      </c>
    </row>
    <row r="14" spans="1:9" ht="12.75" customHeight="1" x14ac:dyDescent="0.2">
      <c r="A14" s="203" t="s">
        <v>10</v>
      </c>
      <c r="B14" s="204"/>
      <c r="C14" s="204"/>
      <c r="D14" s="204"/>
      <c r="E14" s="204"/>
      <c r="F14" s="205"/>
      <c r="G14" s="16">
        <v>7</v>
      </c>
      <c r="H14" s="58">
        <v>0</v>
      </c>
      <c r="I14" s="58">
        <v>0</v>
      </c>
    </row>
    <row r="15" spans="1:9" ht="12.75" customHeight="1" x14ac:dyDescent="0.2">
      <c r="A15" s="203" t="s">
        <v>11</v>
      </c>
      <c r="B15" s="204"/>
      <c r="C15" s="204"/>
      <c r="D15" s="204"/>
      <c r="E15" s="204"/>
      <c r="F15" s="205"/>
      <c r="G15" s="16">
        <v>8</v>
      </c>
      <c r="H15" s="58">
        <v>1538199</v>
      </c>
      <c r="I15" s="58">
        <v>6801480</v>
      </c>
    </row>
    <row r="16" spans="1:9" ht="12.75" customHeight="1" x14ac:dyDescent="0.2">
      <c r="A16" s="203" t="s">
        <v>12</v>
      </c>
      <c r="B16" s="204"/>
      <c r="C16" s="204"/>
      <c r="D16" s="204"/>
      <c r="E16" s="204"/>
      <c r="F16" s="205"/>
      <c r="G16" s="16">
        <v>9</v>
      </c>
      <c r="H16" s="58">
        <v>0</v>
      </c>
      <c r="I16" s="58">
        <v>0</v>
      </c>
    </row>
    <row r="17" spans="1:9" ht="12.75" customHeight="1" x14ac:dyDescent="0.2">
      <c r="A17" s="212" t="s">
        <v>13</v>
      </c>
      <c r="B17" s="213"/>
      <c r="C17" s="213"/>
      <c r="D17" s="213"/>
      <c r="E17" s="213"/>
      <c r="F17" s="214"/>
      <c r="G17" s="17">
        <v>10</v>
      </c>
      <c r="H17" s="59">
        <f>H18+H19+H20+H21+H22+H23+H24+H25+H26</f>
        <v>943805990</v>
      </c>
      <c r="I17" s="59">
        <f>I18+I19+I20+I21+I22+I23+I24+I25+I26</f>
        <v>948017022</v>
      </c>
    </row>
    <row r="18" spans="1:9" ht="12.75" customHeight="1" x14ac:dyDescent="0.2">
      <c r="A18" s="203" t="s">
        <v>14</v>
      </c>
      <c r="B18" s="204"/>
      <c r="C18" s="204"/>
      <c r="D18" s="204"/>
      <c r="E18" s="204"/>
      <c r="F18" s="205"/>
      <c r="G18" s="16">
        <v>11</v>
      </c>
      <c r="H18" s="58">
        <v>45420448</v>
      </c>
      <c r="I18" s="58">
        <v>57909131</v>
      </c>
    </row>
    <row r="19" spans="1:9" ht="12.75" customHeight="1" x14ac:dyDescent="0.2">
      <c r="A19" s="203" t="s">
        <v>15</v>
      </c>
      <c r="B19" s="204"/>
      <c r="C19" s="204"/>
      <c r="D19" s="204"/>
      <c r="E19" s="204"/>
      <c r="F19" s="205"/>
      <c r="G19" s="16">
        <v>12</v>
      </c>
      <c r="H19" s="58">
        <v>439398478</v>
      </c>
      <c r="I19" s="58">
        <v>422475282</v>
      </c>
    </row>
    <row r="20" spans="1:9" ht="12.75" customHeight="1" x14ac:dyDescent="0.2">
      <c r="A20" s="203" t="s">
        <v>16</v>
      </c>
      <c r="B20" s="204"/>
      <c r="C20" s="204"/>
      <c r="D20" s="204"/>
      <c r="E20" s="204"/>
      <c r="F20" s="205"/>
      <c r="G20" s="16">
        <v>13</v>
      </c>
      <c r="H20" s="58">
        <v>251921501</v>
      </c>
      <c r="I20" s="58">
        <v>269997957</v>
      </c>
    </row>
    <row r="21" spans="1:9" ht="12.75" customHeight="1" x14ac:dyDescent="0.2">
      <c r="A21" s="203" t="s">
        <v>17</v>
      </c>
      <c r="B21" s="204"/>
      <c r="C21" s="204"/>
      <c r="D21" s="204"/>
      <c r="E21" s="204"/>
      <c r="F21" s="205"/>
      <c r="G21" s="16">
        <v>14</v>
      </c>
      <c r="H21" s="58">
        <v>24059994</v>
      </c>
      <c r="I21" s="58">
        <v>41112287</v>
      </c>
    </row>
    <row r="22" spans="1:9" ht="12.75" customHeight="1" x14ac:dyDescent="0.2">
      <c r="A22" s="203" t="s">
        <v>18</v>
      </c>
      <c r="B22" s="204"/>
      <c r="C22" s="204"/>
      <c r="D22" s="204"/>
      <c r="E22" s="204"/>
      <c r="F22" s="205"/>
      <c r="G22" s="16">
        <v>15</v>
      </c>
      <c r="H22" s="58">
        <v>0</v>
      </c>
      <c r="I22" s="58">
        <v>0</v>
      </c>
    </row>
    <row r="23" spans="1:9" ht="12.75" customHeight="1" x14ac:dyDescent="0.2">
      <c r="A23" s="203" t="s">
        <v>19</v>
      </c>
      <c r="B23" s="204"/>
      <c r="C23" s="204"/>
      <c r="D23" s="204"/>
      <c r="E23" s="204"/>
      <c r="F23" s="205"/>
      <c r="G23" s="16">
        <v>16</v>
      </c>
      <c r="H23" s="58">
        <v>285258</v>
      </c>
      <c r="I23" s="58">
        <v>3765153</v>
      </c>
    </row>
    <row r="24" spans="1:9" ht="12.75" customHeight="1" x14ac:dyDescent="0.2">
      <c r="A24" s="203" t="s">
        <v>20</v>
      </c>
      <c r="B24" s="204"/>
      <c r="C24" s="204"/>
      <c r="D24" s="204"/>
      <c r="E24" s="204"/>
      <c r="F24" s="205"/>
      <c r="G24" s="16">
        <v>17</v>
      </c>
      <c r="H24" s="58">
        <v>60854260</v>
      </c>
      <c r="I24" s="58">
        <v>42757212</v>
      </c>
    </row>
    <row r="25" spans="1:9" ht="12.75" customHeight="1" x14ac:dyDescent="0.2">
      <c r="A25" s="203" t="s">
        <v>21</v>
      </c>
      <c r="B25" s="204"/>
      <c r="C25" s="204"/>
      <c r="D25" s="204"/>
      <c r="E25" s="204"/>
      <c r="F25" s="205"/>
      <c r="G25" s="16">
        <v>18</v>
      </c>
      <c r="H25" s="58">
        <v>0</v>
      </c>
      <c r="I25" s="58">
        <v>0</v>
      </c>
    </row>
    <row r="26" spans="1:9" ht="12.75" customHeight="1" x14ac:dyDescent="0.2">
      <c r="A26" s="203" t="s">
        <v>22</v>
      </c>
      <c r="B26" s="204"/>
      <c r="C26" s="204"/>
      <c r="D26" s="204"/>
      <c r="E26" s="204"/>
      <c r="F26" s="205"/>
      <c r="G26" s="16">
        <v>19</v>
      </c>
      <c r="H26" s="58">
        <v>121866051</v>
      </c>
      <c r="I26" s="58">
        <v>110000000</v>
      </c>
    </row>
    <row r="27" spans="1:9" ht="12.75" customHeight="1" x14ac:dyDescent="0.2">
      <c r="A27" s="212" t="s">
        <v>23</v>
      </c>
      <c r="B27" s="213"/>
      <c r="C27" s="213"/>
      <c r="D27" s="213"/>
      <c r="E27" s="213"/>
      <c r="F27" s="214"/>
      <c r="G27" s="17">
        <v>20</v>
      </c>
      <c r="H27" s="59">
        <f>SUM(H28:H37)</f>
        <v>944698747</v>
      </c>
      <c r="I27" s="59">
        <f>SUM(I28:I37)</f>
        <v>1015430473</v>
      </c>
    </row>
    <row r="28" spans="1:9" ht="12.75" customHeight="1" x14ac:dyDescent="0.2">
      <c r="A28" s="203" t="s">
        <v>24</v>
      </c>
      <c r="B28" s="204"/>
      <c r="C28" s="204"/>
      <c r="D28" s="204"/>
      <c r="E28" s="204"/>
      <c r="F28" s="205"/>
      <c r="G28" s="16">
        <v>21</v>
      </c>
      <c r="H28" s="58">
        <v>939068333</v>
      </c>
      <c r="I28" s="58">
        <v>978278607</v>
      </c>
    </row>
    <row r="29" spans="1:9" ht="12.75" customHeight="1" x14ac:dyDescent="0.2">
      <c r="A29" s="203" t="s">
        <v>25</v>
      </c>
      <c r="B29" s="204"/>
      <c r="C29" s="204"/>
      <c r="D29" s="204"/>
      <c r="E29" s="204"/>
      <c r="F29" s="205"/>
      <c r="G29" s="16">
        <v>22</v>
      </c>
      <c r="H29" s="58">
        <v>0</v>
      </c>
      <c r="I29" s="58">
        <v>0</v>
      </c>
    </row>
    <row r="30" spans="1:9" ht="12.75" customHeight="1" x14ac:dyDescent="0.2">
      <c r="A30" s="203" t="s">
        <v>26</v>
      </c>
      <c r="B30" s="204"/>
      <c r="C30" s="204"/>
      <c r="D30" s="204"/>
      <c r="E30" s="204"/>
      <c r="F30" s="205"/>
      <c r="G30" s="16">
        <v>23</v>
      </c>
      <c r="H30" s="58">
        <v>5283130</v>
      </c>
      <c r="I30" s="58">
        <v>0</v>
      </c>
    </row>
    <row r="31" spans="1:9" ht="24.6" customHeight="1" x14ac:dyDescent="0.2">
      <c r="A31" s="203" t="s">
        <v>27</v>
      </c>
      <c r="B31" s="204"/>
      <c r="C31" s="204"/>
      <c r="D31" s="204"/>
      <c r="E31" s="204"/>
      <c r="F31" s="205"/>
      <c r="G31" s="16">
        <v>24</v>
      </c>
      <c r="H31" s="58">
        <v>0</v>
      </c>
      <c r="I31" s="58">
        <v>0</v>
      </c>
    </row>
    <row r="32" spans="1:9" ht="24" customHeight="1" x14ac:dyDescent="0.2">
      <c r="A32" s="203" t="s">
        <v>28</v>
      </c>
      <c r="B32" s="204"/>
      <c r="C32" s="204"/>
      <c r="D32" s="204"/>
      <c r="E32" s="204"/>
      <c r="F32" s="205"/>
      <c r="G32" s="16">
        <v>25</v>
      </c>
      <c r="H32" s="58">
        <v>0</v>
      </c>
      <c r="I32" s="58">
        <v>0</v>
      </c>
    </row>
    <row r="33" spans="1:9" ht="26.45" customHeight="1" x14ac:dyDescent="0.2">
      <c r="A33" s="203" t="s">
        <v>29</v>
      </c>
      <c r="B33" s="204"/>
      <c r="C33" s="204"/>
      <c r="D33" s="204"/>
      <c r="E33" s="204"/>
      <c r="F33" s="205"/>
      <c r="G33" s="16">
        <v>26</v>
      </c>
      <c r="H33" s="58">
        <v>0</v>
      </c>
      <c r="I33" s="58">
        <v>0</v>
      </c>
    </row>
    <row r="34" spans="1:9" ht="12.75" customHeight="1" x14ac:dyDescent="0.2">
      <c r="A34" s="203" t="s">
        <v>30</v>
      </c>
      <c r="B34" s="204"/>
      <c r="C34" s="204"/>
      <c r="D34" s="204"/>
      <c r="E34" s="204"/>
      <c r="F34" s="205"/>
      <c r="G34" s="16">
        <v>27</v>
      </c>
      <c r="H34" s="58">
        <v>140500</v>
      </c>
      <c r="I34" s="58">
        <v>532554</v>
      </c>
    </row>
    <row r="35" spans="1:9" ht="12.75" customHeight="1" x14ac:dyDescent="0.2">
      <c r="A35" s="203" t="s">
        <v>31</v>
      </c>
      <c r="B35" s="204"/>
      <c r="C35" s="204"/>
      <c r="D35" s="204"/>
      <c r="E35" s="204"/>
      <c r="F35" s="205"/>
      <c r="G35" s="16">
        <v>28</v>
      </c>
      <c r="H35" s="58">
        <v>206784</v>
      </c>
      <c r="I35" s="58">
        <v>221769</v>
      </c>
    </row>
    <row r="36" spans="1:9" ht="12.75" customHeight="1" x14ac:dyDescent="0.2">
      <c r="A36" s="203" t="s">
        <v>32</v>
      </c>
      <c r="B36" s="204"/>
      <c r="C36" s="204"/>
      <c r="D36" s="204"/>
      <c r="E36" s="204"/>
      <c r="F36" s="205"/>
      <c r="G36" s="16">
        <v>29</v>
      </c>
      <c r="H36" s="58">
        <v>0</v>
      </c>
      <c r="I36" s="58">
        <v>0</v>
      </c>
    </row>
    <row r="37" spans="1:9" ht="12.75" customHeight="1" x14ac:dyDescent="0.2">
      <c r="A37" s="203" t="s">
        <v>33</v>
      </c>
      <c r="B37" s="204"/>
      <c r="C37" s="204"/>
      <c r="D37" s="204"/>
      <c r="E37" s="204"/>
      <c r="F37" s="205"/>
      <c r="G37" s="16">
        <v>30</v>
      </c>
      <c r="H37" s="58">
        <v>0</v>
      </c>
      <c r="I37" s="58">
        <v>36397543</v>
      </c>
    </row>
    <row r="38" spans="1:9" ht="12.75" customHeight="1" x14ac:dyDescent="0.2">
      <c r="A38" s="212" t="s">
        <v>34</v>
      </c>
      <c r="B38" s="213"/>
      <c r="C38" s="213"/>
      <c r="D38" s="213"/>
      <c r="E38" s="213"/>
      <c r="F38" s="214"/>
      <c r="G38" s="17">
        <v>31</v>
      </c>
      <c r="H38" s="59">
        <f>H39+H40+H41+H42</f>
        <v>0</v>
      </c>
      <c r="I38" s="59">
        <f>I39+I40+I41+I42</f>
        <v>0</v>
      </c>
    </row>
    <row r="39" spans="1:9" ht="12.75" customHeight="1" x14ac:dyDescent="0.2">
      <c r="A39" s="203" t="s">
        <v>35</v>
      </c>
      <c r="B39" s="204"/>
      <c r="C39" s="204"/>
      <c r="D39" s="204"/>
      <c r="E39" s="204"/>
      <c r="F39" s="205"/>
      <c r="G39" s="16">
        <v>32</v>
      </c>
      <c r="H39" s="58">
        <v>0</v>
      </c>
      <c r="I39" s="58">
        <v>0</v>
      </c>
    </row>
    <row r="40" spans="1:9" ht="12.75" customHeight="1" x14ac:dyDescent="0.2">
      <c r="A40" s="203" t="s">
        <v>36</v>
      </c>
      <c r="B40" s="204"/>
      <c r="C40" s="204"/>
      <c r="D40" s="204"/>
      <c r="E40" s="204"/>
      <c r="F40" s="205"/>
      <c r="G40" s="16">
        <v>33</v>
      </c>
      <c r="H40" s="58">
        <v>0</v>
      </c>
      <c r="I40" s="58">
        <v>0</v>
      </c>
    </row>
    <row r="41" spans="1:9" ht="12.75" customHeight="1" x14ac:dyDescent="0.2">
      <c r="A41" s="203" t="s">
        <v>37</v>
      </c>
      <c r="B41" s="204"/>
      <c r="C41" s="204"/>
      <c r="D41" s="204"/>
      <c r="E41" s="204"/>
      <c r="F41" s="205"/>
      <c r="G41" s="16">
        <v>34</v>
      </c>
      <c r="H41" s="58">
        <v>0</v>
      </c>
      <c r="I41" s="58">
        <v>0</v>
      </c>
    </row>
    <row r="42" spans="1:9" ht="12.75" customHeight="1" x14ac:dyDescent="0.2">
      <c r="A42" s="203" t="s">
        <v>38</v>
      </c>
      <c r="B42" s="204"/>
      <c r="C42" s="204"/>
      <c r="D42" s="204"/>
      <c r="E42" s="204"/>
      <c r="F42" s="205"/>
      <c r="G42" s="16">
        <v>35</v>
      </c>
      <c r="H42" s="58">
        <v>0</v>
      </c>
      <c r="I42" s="58">
        <v>0</v>
      </c>
    </row>
    <row r="43" spans="1:9" ht="12.75" customHeight="1" x14ac:dyDescent="0.2">
      <c r="A43" s="187" t="s">
        <v>39</v>
      </c>
      <c r="B43" s="188"/>
      <c r="C43" s="188"/>
      <c r="D43" s="188"/>
      <c r="E43" s="188"/>
      <c r="F43" s="189"/>
      <c r="G43" s="16">
        <v>36</v>
      </c>
      <c r="H43" s="58">
        <v>29673387</v>
      </c>
      <c r="I43" s="58">
        <v>44388500</v>
      </c>
    </row>
    <row r="44" spans="1:9" ht="12.75" customHeight="1" x14ac:dyDescent="0.2">
      <c r="A44" s="195" t="s">
        <v>40</v>
      </c>
      <c r="B44" s="196"/>
      <c r="C44" s="196"/>
      <c r="D44" s="196"/>
      <c r="E44" s="196"/>
      <c r="F44" s="197"/>
      <c r="G44" s="17">
        <v>37</v>
      </c>
      <c r="H44" s="59">
        <f>H45+H53+H60+H70</f>
        <v>987808110</v>
      </c>
      <c r="I44" s="59">
        <f>I45+I53+I60+I70</f>
        <v>947046055</v>
      </c>
    </row>
    <row r="45" spans="1:9" ht="12.75" customHeight="1" x14ac:dyDescent="0.2">
      <c r="A45" s="212" t="s">
        <v>41</v>
      </c>
      <c r="B45" s="213"/>
      <c r="C45" s="213"/>
      <c r="D45" s="213"/>
      <c r="E45" s="213"/>
      <c r="F45" s="214"/>
      <c r="G45" s="17">
        <v>38</v>
      </c>
      <c r="H45" s="59">
        <f>SUM(H46:H52)</f>
        <v>369330573</v>
      </c>
      <c r="I45" s="59">
        <f>SUM(I46:I52)</f>
        <v>438975867</v>
      </c>
    </row>
    <row r="46" spans="1:9" ht="12.75" customHeight="1" x14ac:dyDescent="0.2">
      <c r="A46" s="203" t="s">
        <v>42</v>
      </c>
      <c r="B46" s="204"/>
      <c r="C46" s="204"/>
      <c r="D46" s="204"/>
      <c r="E46" s="204"/>
      <c r="F46" s="205"/>
      <c r="G46" s="16">
        <v>39</v>
      </c>
      <c r="H46" s="58">
        <v>140914574</v>
      </c>
      <c r="I46" s="58">
        <v>146148219</v>
      </c>
    </row>
    <row r="47" spans="1:9" ht="12.75" customHeight="1" x14ac:dyDescent="0.2">
      <c r="A47" s="203" t="s">
        <v>43</v>
      </c>
      <c r="B47" s="204"/>
      <c r="C47" s="204"/>
      <c r="D47" s="204"/>
      <c r="E47" s="204"/>
      <c r="F47" s="205"/>
      <c r="G47" s="16">
        <v>40</v>
      </c>
      <c r="H47" s="58">
        <v>27699930</v>
      </c>
      <c r="I47" s="58">
        <v>26275145</v>
      </c>
    </row>
    <row r="48" spans="1:9" ht="12.75" customHeight="1" x14ac:dyDescent="0.2">
      <c r="A48" s="203" t="s">
        <v>44</v>
      </c>
      <c r="B48" s="204"/>
      <c r="C48" s="204"/>
      <c r="D48" s="204"/>
      <c r="E48" s="204"/>
      <c r="F48" s="205"/>
      <c r="G48" s="16">
        <v>41</v>
      </c>
      <c r="H48" s="58">
        <v>154115542</v>
      </c>
      <c r="I48" s="58">
        <v>177289102</v>
      </c>
    </row>
    <row r="49" spans="1:9" ht="12.75" customHeight="1" x14ac:dyDescent="0.2">
      <c r="A49" s="203" t="s">
        <v>45</v>
      </c>
      <c r="B49" s="204"/>
      <c r="C49" s="204"/>
      <c r="D49" s="204"/>
      <c r="E49" s="204"/>
      <c r="F49" s="205"/>
      <c r="G49" s="16">
        <v>42</v>
      </c>
      <c r="H49" s="58">
        <v>45525456</v>
      </c>
      <c r="I49" s="58">
        <v>88188330</v>
      </c>
    </row>
    <row r="50" spans="1:9" ht="12.75" customHeight="1" x14ac:dyDescent="0.2">
      <c r="A50" s="203" t="s">
        <v>46</v>
      </c>
      <c r="B50" s="204"/>
      <c r="C50" s="204"/>
      <c r="D50" s="204"/>
      <c r="E50" s="204"/>
      <c r="F50" s="205"/>
      <c r="G50" s="16">
        <v>43</v>
      </c>
      <c r="H50" s="58">
        <v>0</v>
      </c>
      <c r="I50" s="58">
        <v>0</v>
      </c>
    </row>
    <row r="51" spans="1:9" ht="12.75" customHeight="1" x14ac:dyDescent="0.2">
      <c r="A51" s="203" t="s">
        <v>47</v>
      </c>
      <c r="B51" s="204"/>
      <c r="C51" s="204"/>
      <c r="D51" s="204"/>
      <c r="E51" s="204"/>
      <c r="F51" s="205"/>
      <c r="G51" s="16">
        <v>44</v>
      </c>
      <c r="H51" s="58">
        <v>1075071</v>
      </c>
      <c r="I51" s="58">
        <v>1075071</v>
      </c>
    </row>
    <row r="52" spans="1:9" ht="12.75" customHeight="1" x14ac:dyDescent="0.2">
      <c r="A52" s="203" t="s">
        <v>48</v>
      </c>
      <c r="B52" s="204"/>
      <c r="C52" s="204"/>
      <c r="D52" s="204"/>
      <c r="E52" s="204"/>
      <c r="F52" s="205"/>
      <c r="G52" s="16">
        <v>45</v>
      </c>
      <c r="H52" s="58">
        <v>0</v>
      </c>
      <c r="I52" s="58">
        <v>0</v>
      </c>
    </row>
    <row r="53" spans="1:9" ht="12.75" customHeight="1" x14ac:dyDescent="0.2">
      <c r="A53" s="212" t="s">
        <v>49</v>
      </c>
      <c r="B53" s="213"/>
      <c r="C53" s="213"/>
      <c r="D53" s="213"/>
      <c r="E53" s="213"/>
      <c r="F53" s="214"/>
      <c r="G53" s="17">
        <v>46</v>
      </c>
      <c r="H53" s="59">
        <f>SUM(H54:H59)</f>
        <v>488945847</v>
      </c>
      <c r="I53" s="59">
        <f>SUM(I54:I59)</f>
        <v>480552184</v>
      </c>
    </row>
    <row r="54" spans="1:9" ht="12.75" customHeight="1" x14ac:dyDescent="0.2">
      <c r="A54" s="203" t="s">
        <v>50</v>
      </c>
      <c r="B54" s="204"/>
      <c r="C54" s="204"/>
      <c r="D54" s="204"/>
      <c r="E54" s="204"/>
      <c r="F54" s="205"/>
      <c r="G54" s="16">
        <v>47</v>
      </c>
      <c r="H54" s="58">
        <v>280402726</v>
      </c>
      <c r="I54" s="58">
        <v>290484997</v>
      </c>
    </row>
    <row r="55" spans="1:9" ht="12.75" customHeight="1" x14ac:dyDescent="0.2">
      <c r="A55" s="203" t="s">
        <v>51</v>
      </c>
      <c r="B55" s="204"/>
      <c r="C55" s="204"/>
      <c r="D55" s="204"/>
      <c r="E55" s="204"/>
      <c r="F55" s="205"/>
      <c r="G55" s="16">
        <v>48</v>
      </c>
      <c r="H55" s="58">
        <v>0</v>
      </c>
      <c r="I55" s="58">
        <v>0</v>
      </c>
    </row>
    <row r="56" spans="1:9" ht="12.75" customHeight="1" x14ac:dyDescent="0.2">
      <c r="A56" s="203" t="s">
        <v>52</v>
      </c>
      <c r="B56" s="204"/>
      <c r="C56" s="204"/>
      <c r="D56" s="204"/>
      <c r="E56" s="204"/>
      <c r="F56" s="205"/>
      <c r="G56" s="16">
        <v>49</v>
      </c>
      <c r="H56" s="58">
        <v>200165109</v>
      </c>
      <c r="I56" s="58">
        <v>184596116</v>
      </c>
    </row>
    <row r="57" spans="1:9" ht="12.75" customHeight="1" x14ac:dyDescent="0.2">
      <c r="A57" s="203" t="s">
        <v>53</v>
      </c>
      <c r="B57" s="204"/>
      <c r="C57" s="204"/>
      <c r="D57" s="204"/>
      <c r="E57" s="204"/>
      <c r="F57" s="205"/>
      <c r="G57" s="16">
        <v>50</v>
      </c>
      <c r="H57" s="58">
        <v>512864</v>
      </c>
      <c r="I57" s="58">
        <v>920073</v>
      </c>
    </row>
    <row r="58" spans="1:9" ht="12.75" customHeight="1" x14ac:dyDescent="0.2">
      <c r="A58" s="203" t="s">
        <v>54</v>
      </c>
      <c r="B58" s="204"/>
      <c r="C58" s="204"/>
      <c r="D58" s="204"/>
      <c r="E58" s="204"/>
      <c r="F58" s="205"/>
      <c r="G58" s="16">
        <v>51</v>
      </c>
      <c r="H58" s="58">
        <v>7737922</v>
      </c>
      <c r="I58" s="58">
        <v>4357997</v>
      </c>
    </row>
    <row r="59" spans="1:9" ht="12.75" customHeight="1" x14ac:dyDescent="0.2">
      <c r="A59" s="203" t="s">
        <v>55</v>
      </c>
      <c r="B59" s="204"/>
      <c r="C59" s="204"/>
      <c r="D59" s="204"/>
      <c r="E59" s="204"/>
      <c r="F59" s="205"/>
      <c r="G59" s="16">
        <v>52</v>
      </c>
      <c r="H59" s="58">
        <v>127226</v>
      </c>
      <c r="I59" s="58">
        <v>193001</v>
      </c>
    </row>
    <row r="60" spans="1:9" ht="12.75" customHeight="1" x14ac:dyDescent="0.2">
      <c r="A60" s="212" t="s">
        <v>56</v>
      </c>
      <c r="B60" s="213"/>
      <c r="C60" s="213"/>
      <c r="D60" s="213"/>
      <c r="E60" s="213"/>
      <c r="F60" s="214"/>
      <c r="G60" s="17">
        <v>53</v>
      </c>
      <c r="H60" s="59">
        <f>SUM(H61:H69)</f>
        <v>61365185</v>
      </c>
      <c r="I60" s="59">
        <f>SUM(I61:I69)</f>
        <v>25337630</v>
      </c>
    </row>
    <row r="61" spans="1:9" ht="12.75" customHeight="1" x14ac:dyDescent="0.2">
      <c r="A61" s="203" t="s">
        <v>24</v>
      </c>
      <c r="B61" s="204"/>
      <c r="C61" s="204"/>
      <c r="D61" s="204"/>
      <c r="E61" s="204"/>
      <c r="F61" s="205"/>
      <c r="G61" s="16">
        <v>54</v>
      </c>
      <c r="H61" s="58">
        <v>0</v>
      </c>
      <c r="I61" s="58">
        <v>0</v>
      </c>
    </row>
    <row r="62" spans="1:9" ht="12.75" customHeight="1" x14ac:dyDescent="0.2">
      <c r="A62" s="203" t="s">
        <v>25</v>
      </c>
      <c r="B62" s="204"/>
      <c r="C62" s="204"/>
      <c r="D62" s="204"/>
      <c r="E62" s="204"/>
      <c r="F62" s="205"/>
      <c r="G62" s="16">
        <v>55</v>
      </c>
      <c r="H62" s="58">
        <v>0</v>
      </c>
      <c r="I62" s="58">
        <v>0</v>
      </c>
    </row>
    <row r="63" spans="1:9" ht="12.75" customHeight="1" x14ac:dyDescent="0.2">
      <c r="A63" s="203" t="s">
        <v>26</v>
      </c>
      <c r="B63" s="204"/>
      <c r="C63" s="204"/>
      <c r="D63" s="204"/>
      <c r="E63" s="204"/>
      <c r="F63" s="205"/>
      <c r="G63" s="16">
        <v>56</v>
      </c>
      <c r="H63" s="58">
        <v>61069475</v>
      </c>
      <c r="I63" s="58">
        <v>25330884</v>
      </c>
    </row>
    <row r="64" spans="1:9" ht="23.45" customHeight="1" x14ac:dyDescent="0.2">
      <c r="A64" s="203" t="s">
        <v>57</v>
      </c>
      <c r="B64" s="204"/>
      <c r="C64" s="204"/>
      <c r="D64" s="204"/>
      <c r="E64" s="204"/>
      <c r="F64" s="205"/>
      <c r="G64" s="16">
        <v>57</v>
      </c>
      <c r="H64" s="58">
        <v>0</v>
      </c>
      <c r="I64" s="58">
        <v>0</v>
      </c>
    </row>
    <row r="65" spans="1:9" ht="21" customHeight="1" x14ac:dyDescent="0.2">
      <c r="A65" s="203" t="s">
        <v>28</v>
      </c>
      <c r="B65" s="204"/>
      <c r="C65" s="204"/>
      <c r="D65" s="204"/>
      <c r="E65" s="204"/>
      <c r="F65" s="205"/>
      <c r="G65" s="16">
        <v>58</v>
      </c>
      <c r="H65" s="58">
        <v>0</v>
      </c>
      <c r="I65" s="58">
        <v>0</v>
      </c>
    </row>
    <row r="66" spans="1:9" ht="22.9" customHeight="1" x14ac:dyDescent="0.2">
      <c r="A66" s="203" t="s">
        <v>29</v>
      </c>
      <c r="B66" s="204"/>
      <c r="C66" s="204"/>
      <c r="D66" s="204"/>
      <c r="E66" s="204"/>
      <c r="F66" s="205"/>
      <c r="G66" s="16">
        <v>59</v>
      </c>
      <c r="H66" s="58">
        <v>0</v>
      </c>
      <c r="I66" s="58">
        <v>0</v>
      </c>
    </row>
    <row r="67" spans="1:9" ht="12.75" customHeight="1" x14ac:dyDescent="0.2">
      <c r="A67" s="203" t="s">
        <v>30</v>
      </c>
      <c r="B67" s="204"/>
      <c r="C67" s="204"/>
      <c r="D67" s="204"/>
      <c r="E67" s="204"/>
      <c r="F67" s="205"/>
      <c r="G67" s="16">
        <v>60</v>
      </c>
      <c r="H67" s="58">
        <v>295710</v>
      </c>
      <c r="I67" s="58">
        <v>6746</v>
      </c>
    </row>
    <row r="68" spans="1:9" ht="12.75" customHeight="1" x14ac:dyDescent="0.2">
      <c r="A68" s="203" t="s">
        <v>31</v>
      </c>
      <c r="B68" s="204"/>
      <c r="C68" s="204"/>
      <c r="D68" s="204"/>
      <c r="E68" s="204"/>
      <c r="F68" s="205"/>
      <c r="G68" s="16">
        <v>61</v>
      </c>
      <c r="H68" s="58">
        <v>0</v>
      </c>
      <c r="I68" s="58">
        <v>0</v>
      </c>
    </row>
    <row r="69" spans="1:9" ht="12.75" customHeight="1" x14ac:dyDescent="0.2">
      <c r="A69" s="203" t="s">
        <v>58</v>
      </c>
      <c r="B69" s="204"/>
      <c r="C69" s="204"/>
      <c r="D69" s="204"/>
      <c r="E69" s="204"/>
      <c r="F69" s="205"/>
      <c r="G69" s="16">
        <v>62</v>
      </c>
      <c r="H69" s="58">
        <v>0</v>
      </c>
      <c r="I69" s="58">
        <v>0</v>
      </c>
    </row>
    <row r="70" spans="1:9" ht="12.75" customHeight="1" x14ac:dyDescent="0.2">
      <c r="A70" s="187" t="s">
        <v>59</v>
      </c>
      <c r="B70" s="188"/>
      <c r="C70" s="188"/>
      <c r="D70" s="188"/>
      <c r="E70" s="188"/>
      <c r="F70" s="189"/>
      <c r="G70" s="16">
        <v>63</v>
      </c>
      <c r="H70" s="58">
        <v>68166505</v>
      </c>
      <c r="I70" s="58">
        <v>2180374</v>
      </c>
    </row>
    <row r="71" spans="1:9" ht="12.75" customHeight="1" x14ac:dyDescent="0.2">
      <c r="A71" s="190" t="s">
        <v>60</v>
      </c>
      <c r="B71" s="191"/>
      <c r="C71" s="191"/>
      <c r="D71" s="191"/>
      <c r="E71" s="191"/>
      <c r="F71" s="192"/>
      <c r="G71" s="16">
        <v>64</v>
      </c>
      <c r="H71" s="58">
        <v>4510408</v>
      </c>
      <c r="I71" s="58">
        <v>3046938</v>
      </c>
    </row>
    <row r="72" spans="1:9" ht="12.75" customHeight="1" x14ac:dyDescent="0.2">
      <c r="A72" s="195" t="s">
        <v>61</v>
      </c>
      <c r="B72" s="196"/>
      <c r="C72" s="196"/>
      <c r="D72" s="196"/>
      <c r="E72" s="196"/>
      <c r="F72" s="197"/>
      <c r="G72" s="17">
        <v>65</v>
      </c>
      <c r="H72" s="59">
        <f>H8+H9+H44+H71</f>
        <v>2994047534</v>
      </c>
      <c r="I72" s="59">
        <f>I8+I9+I44+I71</f>
        <v>3042667114</v>
      </c>
    </row>
    <row r="73" spans="1:9" ht="12.75" customHeight="1" x14ac:dyDescent="0.2">
      <c r="A73" s="198" t="s">
        <v>62</v>
      </c>
      <c r="B73" s="199"/>
      <c r="C73" s="199"/>
      <c r="D73" s="199"/>
      <c r="E73" s="199"/>
      <c r="F73" s="200"/>
      <c r="G73" s="19">
        <v>66</v>
      </c>
      <c r="H73" s="60">
        <v>1048180995</v>
      </c>
      <c r="I73" s="60">
        <v>964208349</v>
      </c>
    </row>
    <row r="74" spans="1:9" x14ac:dyDescent="0.2">
      <c r="A74" s="201" t="s">
        <v>63</v>
      </c>
      <c r="B74" s="202"/>
      <c r="C74" s="202"/>
      <c r="D74" s="202"/>
      <c r="E74" s="202"/>
      <c r="F74" s="202"/>
      <c r="G74" s="202"/>
      <c r="H74" s="202"/>
      <c r="I74" s="202"/>
    </row>
    <row r="75" spans="1:9" ht="12.75" customHeight="1" x14ac:dyDescent="0.2">
      <c r="A75" s="185" t="s">
        <v>64</v>
      </c>
      <c r="B75" s="185"/>
      <c r="C75" s="185"/>
      <c r="D75" s="185"/>
      <c r="E75" s="185"/>
      <c r="F75" s="185"/>
      <c r="G75" s="17">
        <v>67</v>
      </c>
      <c r="H75" s="59">
        <f>H76+H77+H78+H84+H85+H89+H92+H95</f>
        <v>2189169838</v>
      </c>
      <c r="I75" s="59">
        <f>I76+I77+I78+I84+I85+I89+I92+I95</f>
        <v>2277609287</v>
      </c>
    </row>
    <row r="76" spans="1:9" ht="12.75" customHeight="1" x14ac:dyDescent="0.2">
      <c r="A76" s="193" t="s">
        <v>65</v>
      </c>
      <c r="B76" s="193"/>
      <c r="C76" s="193"/>
      <c r="D76" s="193"/>
      <c r="E76" s="193"/>
      <c r="F76" s="193"/>
      <c r="G76" s="16">
        <v>68</v>
      </c>
      <c r="H76" s="44">
        <v>1566400660</v>
      </c>
      <c r="I76" s="44">
        <v>1566400660</v>
      </c>
    </row>
    <row r="77" spans="1:9" ht="12.75" customHeight="1" x14ac:dyDescent="0.2">
      <c r="A77" s="193" t="s">
        <v>66</v>
      </c>
      <c r="B77" s="193"/>
      <c r="C77" s="193"/>
      <c r="D77" s="193"/>
      <c r="E77" s="193"/>
      <c r="F77" s="193"/>
      <c r="G77" s="16">
        <v>69</v>
      </c>
      <c r="H77" s="44">
        <v>177874586</v>
      </c>
      <c r="I77" s="44">
        <v>178030772</v>
      </c>
    </row>
    <row r="78" spans="1:9" ht="12.75" customHeight="1" x14ac:dyDescent="0.2">
      <c r="A78" s="194" t="s">
        <v>67</v>
      </c>
      <c r="B78" s="194"/>
      <c r="C78" s="194"/>
      <c r="D78" s="194"/>
      <c r="E78" s="194"/>
      <c r="F78" s="194"/>
      <c r="G78" s="17">
        <v>70</v>
      </c>
      <c r="H78" s="59">
        <f>SUM(H79:H83)</f>
        <v>328057266</v>
      </c>
      <c r="I78" s="59">
        <f>SUM(I79:I83)</f>
        <v>383120276</v>
      </c>
    </row>
    <row r="79" spans="1:9" ht="12.75" customHeight="1" x14ac:dyDescent="0.2">
      <c r="A79" s="183" t="s">
        <v>68</v>
      </c>
      <c r="B79" s="183"/>
      <c r="C79" s="183"/>
      <c r="D79" s="183"/>
      <c r="E79" s="183"/>
      <c r="F79" s="183"/>
      <c r="G79" s="16">
        <v>71</v>
      </c>
      <c r="H79" s="44">
        <v>30947466</v>
      </c>
      <c r="I79" s="44">
        <v>36604533</v>
      </c>
    </row>
    <row r="80" spans="1:9" ht="12.75" customHeight="1" x14ac:dyDescent="0.2">
      <c r="A80" s="183" t="s">
        <v>69</v>
      </c>
      <c r="B80" s="183"/>
      <c r="C80" s="183"/>
      <c r="D80" s="183"/>
      <c r="E80" s="183"/>
      <c r="F80" s="183"/>
      <c r="G80" s="16">
        <v>72</v>
      </c>
      <c r="H80" s="44">
        <v>147604502</v>
      </c>
      <c r="I80" s="44">
        <v>147604502</v>
      </c>
    </row>
    <row r="81" spans="1:9" ht="12.75" customHeight="1" x14ac:dyDescent="0.2">
      <c r="A81" s="183" t="s">
        <v>70</v>
      </c>
      <c r="B81" s="183"/>
      <c r="C81" s="183"/>
      <c r="D81" s="183"/>
      <c r="E81" s="183"/>
      <c r="F81" s="183"/>
      <c r="G81" s="16">
        <v>73</v>
      </c>
      <c r="H81" s="44">
        <v>-54209463</v>
      </c>
      <c r="I81" s="44">
        <v>-47568237</v>
      </c>
    </row>
    <row r="82" spans="1:9" ht="12.75" customHeight="1" x14ac:dyDescent="0.2">
      <c r="A82" s="183" t="s">
        <v>71</v>
      </c>
      <c r="B82" s="183"/>
      <c r="C82" s="183"/>
      <c r="D82" s="183"/>
      <c r="E82" s="183"/>
      <c r="F82" s="183"/>
      <c r="G82" s="16">
        <v>74</v>
      </c>
      <c r="H82" s="44">
        <v>0</v>
      </c>
      <c r="I82" s="44">
        <v>0</v>
      </c>
    </row>
    <row r="83" spans="1:9" ht="12.75" customHeight="1" x14ac:dyDescent="0.2">
      <c r="A83" s="183" t="s">
        <v>72</v>
      </c>
      <c r="B83" s="183"/>
      <c r="C83" s="183"/>
      <c r="D83" s="183"/>
      <c r="E83" s="183"/>
      <c r="F83" s="183"/>
      <c r="G83" s="16">
        <v>75</v>
      </c>
      <c r="H83" s="44">
        <v>203714761</v>
      </c>
      <c r="I83" s="44">
        <v>246479478</v>
      </c>
    </row>
    <row r="84" spans="1:9" ht="12.75" customHeight="1" x14ac:dyDescent="0.2">
      <c r="A84" s="193" t="s">
        <v>73</v>
      </c>
      <c r="B84" s="193"/>
      <c r="C84" s="193"/>
      <c r="D84" s="193"/>
      <c r="E84" s="193"/>
      <c r="F84" s="193"/>
      <c r="G84" s="16">
        <v>76</v>
      </c>
      <c r="H84" s="44">
        <v>0</v>
      </c>
      <c r="I84" s="44">
        <v>0</v>
      </c>
    </row>
    <row r="85" spans="1:9" ht="12.75" customHeight="1" x14ac:dyDescent="0.2">
      <c r="A85" s="194" t="s">
        <v>74</v>
      </c>
      <c r="B85" s="194"/>
      <c r="C85" s="194"/>
      <c r="D85" s="194"/>
      <c r="E85" s="194"/>
      <c r="F85" s="194"/>
      <c r="G85" s="17">
        <v>77</v>
      </c>
      <c r="H85" s="59">
        <f>H86+H87+H88</f>
        <v>0</v>
      </c>
      <c r="I85" s="59">
        <f>I86+I87+I88</f>
        <v>0</v>
      </c>
    </row>
    <row r="86" spans="1:9" ht="12.75" customHeight="1" x14ac:dyDescent="0.2">
      <c r="A86" s="183" t="s">
        <v>75</v>
      </c>
      <c r="B86" s="183"/>
      <c r="C86" s="183"/>
      <c r="D86" s="183"/>
      <c r="E86" s="183"/>
      <c r="F86" s="183"/>
      <c r="G86" s="16">
        <v>78</v>
      </c>
      <c r="H86" s="58">
        <v>0</v>
      </c>
      <c r="I86" s="58">
        <v>0</v>
      </c>
    </row>
    <row r="87" spans="1:9" ht="12.75" customHeight="1" x14ac:dyDescent="0.2">
      <c r="A87" s="183" t="s">
        <v>76</v>
      </c>
      <c r="B87" s="183"/>
      <c r="C87" s="183"/>
      <c r="D87" s="183"/>
      <c r="E87" s="183"/>
      <c r="F87" s="183"/>
      <c r="G87" s="16">
        <v>79</v>
      </c>
      <c r="H87" s="58">
        <v>0</v>
      </c>
      <c r="I87" s="58">
        <v>0</v>
      </c>
    </row>
    <row r="88" spans="1:9" ht="12.75" customHeight="1" x14ac:dyDescent="0.2">
      <c r="A88" s="183" t="s">
        <v>77</v>
      </c>
      <c r="B88" s="183"/>
      <c r="C88" s="183"/>
      <c r="D88" s="183"/>
      <c r="E88" s="183"/>
      <c r="F88" s="183"/>
      <c r="G88" s="16">
        <v>80</v>
      </c>
      <c r="H88" s="58">
        <v>0</v>
      </c>
      <c r="I88" s="58">
        <v>0</v>
      </c>
    </row>
    <row r="89" spans="1:9" ht="12.75" customHeight="1" x14ac:dyDescent="0.2">
      <c r="A89" s="194" t="s">
        <v>78</v>
      </c>
      <c r="B89" s="194"/>
      <c r="C89" s="194"/>
      <c r="D89" s="194"/>
      <c r="E89" s="194"/>
      <c r="F89" s="194"/>
      <c r="G89" s="17">
        <v>81</v>
      </c>
      <c r="H89" s="59">
        <f>H90-H91</f>
        <v>3696000</v>
      </c>
      <c r="I89" s="59">
        <f>I90-I91</f>
        <v>4868475</v>
      </c>
    </row>
    <row r="90" spans="1:9" ht="12.75" customHeight="1" x14ac:dyDescent="0.2">
      <c r="A90" s="183" t="s">
        <v>79</v>
      </c>
      <c r="B90" s="183"/>
      <c r="C90" s="183"/>
      <c r="D90" s="183"/>
      <c r="E90" s="183"/>
      <c r="F90" s="183"/>
      <c r="G90" s="16">
        <v>82</v>
      </c>
      <c r="H90" s="44">
        <v>3696000</v>
      </c>
      <c r="I90" s="44">
        <v>4868475</v>
      </c>
    </row>
    <row r="91" spans="1:9" ht="12.75" customHeight="1" x14ac:dyDescent="0.2">
      <c r="A91" s="183" t="s">
        <v>80</v>
      </c>
      <c r="B91" s="183"/>
      <c r="C91" s="183"/>
      <c r="D91" s="183"/>
      <c r="E91" s="183"/>
      <c r="F91" s="183"/>
      <c r="G91" s="16">
        <v>83</v>
      </c>
      <c r="H91" s="44">
        <v>0</v>
      </c>
      <c r="I91" s="44">
        <v>0</v>
      </c>
    </row>
    <row r="92" spans="1:9" ht="12.75" customHeight="1" x14ac:dyDescent="0.2">
      <c r="A92" s="194" t="s">
        <v>81</v>
      </c>
      <c r="B92" s="194"/>
      <c r="C92" s="194"/>
      <c r="D92" s="194"/>
      <c r="E92" s="194"/>
      <c r="F92" s="194"/>
      <c r="G92" s="17">
        <v>84</v>
      </c>
      <c r="H92" s="59">
        <f>H93-H94</f>
        <v>113141326</v>
      </c>
      <c r="I92" s="59">
        <f>I93-I94</f>
        <v>145189104</v>
      </c>
    </row>
    <row r="93" spans="1:9" ht="12.75" customHeight="1" x14ac:dyDescent="0.2">
      <c r="A93" s="183" t="s">
        <v>82</v>
      </c>
      <c r="B93" s="183"/>
      <c r="C93" s="183"/>
      <c r="D93" s="183"/>
      <c r="E93" s="183"/>
      <c r="F93" s="183"/>
      <c r="G93" s="16">
        <v>85</v>
      </c>
      <c r="H93" s="44">
        <v>113141326</v>
      </c>
      <c r="I93" s="44">
        <v>145189104</v>
      </c>
    </row>
    <row r="94" spans="1:9" ht="12.75" customHeight="1" x14ac:dyDescent="0.2">
      <c r="A94" s="183" t="s">
        <v>83</v>
      </c>
      <c r="B94" s="183"/>
      <c r="C94" s="183"/>
      <c r="D94" s="183"/>
      <c r="E94" s="183"/>
      <c r="F94" s="183"/>
      <c r="G94" s="16">
        <v>86</v>
      </c>
      <c r="H94" s="44">
        <v>0</v>
      </c>
      <c r="I94" s="44">
        <v>0</v>
      </c>
    </row>
    <row r="95" spans="1:9" ht="12.75" customHeight="1" x14ac:dyDescent="0.2">
      <c r="A95" s="193" t="s">
        <v>84</v>
      </c>
      <c r="B95" s="193"/>
      <c r="C95" s="193"/>
      <c r="D95" s="193"/>
      <c r="E95" s="193"/>
      <c r="F95" s="193"/>
      <c r="G95" s="16">
        <v>87</v>
      </c>
      <c r="H95" s="44">
        <v>0</v>
      </c>
      <c r="I95" s="44">
        <v>0</v>
      </c>
    </row>
    <row r="96" spans="1:9" ht="12.75" customHeight="1" x14ac:dyDescent="0.2">
      <c r="A96" s="185" t="s">
        <v>85</v>
      </c>
      <c r="B96" s="185"/>
      <c r="C96" s="185"/>
      <c r="D96" s="185"/>
      <c r="E96" s="185"/>
      <c r="F96" s="185"/>
      <c r="G96" s="17">
        <v>88</v>
      </c>
      <c r="H96" s="59">
        <f>SUM(H97:H102)</f>
        <v>32817905</v>
      </c>
      <c r="I96" s="59">
        <f>SUM(I97:I102)</f>
        <v>34787460</v>
      </c>
    </row>
    <row r="97" spans="1:9" ht="12.75" customHeight="1" x14ac:dyDescent="0.2">
      <c r="A97" s="183" t="s">
        <v>86</v>
      </c>
      <c r="B97" s="183"/>
      <c r="C97" s="183"/>
      <c r="D97" s="183"/>
      <c r="E97" s="183"/>
      <c r="F97" s="183"/>
      <c r="G97" s="16">
        <v>89</v>
      </c>
      <c r="H97" s="44">
        <v>19811677</v>
      </c>
      <c r="I97" s="44">
        <v>21975417</v>
      </c>
    </row>
    <row r="98" spans="1:9" ht="12.75" customHeight="1" x14ac:dyDescent="0.2">
      <c r="A98" s="183" t="s">
        <v>87</v>
      </c>
      <c r="B98" s="183"/>
      <c r="C98" s="183"/>
      <c r="D98" s="183"/>
      <c r="E98" s="183"/>
      <c r="F98" s="183"/>
      <c r="G98" s="16">
        <v>90</v>
      </c>
      <c r="H98" s="44">
        <v>0</v>
      </c>
      <c r="I98" s="44">
        <v>0</v>
      </c>
    </row>
    <row r="99" spans="1:9" ht="12.75" customHeight="1" x14ac:dyDescent="0.2">
      <c r="A99" s="183" t="s">
        <v>88</v>
      </c>
      <c r="B99" s="183"/>
      <c r="C99" s="183"/>
      <c r="D99" s="183"/>
      <c r="E99" s="183"/>
      <c r="F99" s="183"/>
      <c r="G99" s="16">
        <v>91</v>
      </c>
      <c r="H99" s="44">
        <v>13006228</v>
      </c>
      <c r="I99" s="44">
        <v>12812043</v>
      </c>
    </row>
    <row r="100" spans="1:9" ht="12.75" customHeight="1" x14ac:dyDescent="0.2">
      <c r="A100" s="183" t="s">
        <v>89</v>
      </c>
      <c r="B100" s="183"/>
      <c r="C100" s="183"/>
      <c r="D100" s="183"/>
      <c r="E100" s="183"/>
      <c r="F100" s="183"/>
      <c r="G100" s="16">
        <v>92</v>
      </c>
      <c r="H100" s="58">
        <v>0</v>
      </c>
      <c r="I100" s="58">
        <v>0</v>
      </c>
    </row>
    <row r="101" spans="1:9" ht="12.75" customHeight="1" x14ac:dyDescent="0.2">
      <c r="A101" s="183" t="s">
        <v>90</v>
      </c>
      <c r="B101" s="183"/>
      <c r="C101" s="183"/>
      <c r="D101" s="183"/>
      <c r="E101" s="183"/>
      <c r="F101" s="183"/>
      <c r="G101" s="16">
        <v>93</v>
      </c>
      <c r="H101" s="58">
        <v>0</v>
      </c>
      <c r="I101" s="58">
        <v>0</v>
      </c>
    </row>
    <row r="102" spans="1:9" ht="12.75" customHeight="1" x14ac:dyDescent="0.2">
      <c r="A102" s="183" t="s">
        <v>91</v>
      </c>
      <c r="B102" s="183"/>
      <c r="C102" s="183"/>
      <c r="D102" s="183"/>
      <c r="E102" s="183"/>
      <c r="F102" s="183"/>
      <c r="G102" s="16">
        <v>94</v>
      </c>
      <c r="H102" s="58">
        <v>0</v>
      </c>
      <c r="I102" s="58">
        <v>0</v>
      </c>
    </row>
    <row r="103" spans="1:9" ht="12.75" customHeight="1" x14ac:dyDescent="0.2">
      <c r="A103" s="185" t="s">
        <v>92</v>
      </c>
      <c r="B103" s="185"/>
      <c r="C103" s="185"/>
      <c r="D103" s="185"/>
      <c r="E103" s="185"/>
      <c r="F103" s="185"/>
      <c r="G103" s="17">
        <v>95</v>
      </c>
      <c r="H103" s="59">
        <f>SUM(H104:H114)</f>
        <v>181202712</v>
      </c>
      <c r="I103" s="59">
        <f>SUM(I104:I114)</f>
        <v>179850124</v>
      </c>
    </row>
    <row r="104" spans="1:9" ht="12.75" customHeight="1" x14ac:dyDescent="0.2">
      <c r="A104" s="183" t="s">
        <v>93</v>
      </c>
      <c r="B104" s="183"/>
      <c r="C104" s="183"/>
      <c r="D104" s="183"/>
      <c r="E104" s="183"/>
      <c r="F104" s="183"/>
      <c r="G104" s="16">
        <v>96</v>
      </c>
      <c r="H104" s="45">
        <v>0</v>
      </c>
      <c r="I104" s="45">
        <v>0</v>
      </c>
    </row>
    <row r="105" spans="1:9" ht="12.75" customHeight="1" x14ac:dyDescent="0.2">
      <c r="A105" s="183" t="s">
        <v>94</v>
      </c>
      <c r="B105" s="183"/>
      <c r="C105" s="183"/>
      <c r="D105" s="183"/>
      <c r="E105" s="183"/>
      <c r="F105" s="183"/>
      <c r="G105" s="16">
        <v>97</v>
      </c>
      <c r="H105" s="44">
        <v>0</v>
      </c>
      <c r="I105" s="44">
        <v>0</v>
      </c>
    </row>
    <row r="106" spans="1:9" ht="12.75" customHeight="1" x14ac:dyDescent="0.2">
      <c r="A106" s="183" t="s">
        <v>95</v>
      </c>
      <c r="B106" s="183"/>
      <c r="C106" s="183"/>
      <c r="D106" s="183"/>
      <c r="E106" s="183"/>
      <c r="F106" s="183"/>
      <c r="G106" s="16">
        <v>98</v>
      </c>
      <c r="H106" s="44">
        <v>0</v>
      </c>
      <c r="I106" s="44">
        <v>0</v>
      </c>
    </row>
    <row r="107" spans="1:9" ht="22.15" customHeight="1" x14ac:dyDescent="0.2">
      <c r="A107" s="183" t="s">
        <v>96</v>
      </c>
      <c r="B107" s="183"/>
      <c r="C107" s="183"/>
      <c r="D107" s="183"/>
      <c r="E107" s="183"/>
      <c r="F107" s="183"/>
      <c r="G107" s="16">
        <v>99</v>
      </c>
      <c r="H107" s="44">
        <v>0</v>
      </c>
      <c r="I107" s="44">
        <v>0</v>
      </c>
    </row>
    <row r="108" spans="1:9" ht="12.75" customHeight="1" x14ac:dyDescent="0.2">
      <c r="A108" s="183" t="s">
        <v>97</v>
      </c>
      <c r="B108" s="183"/>
      <c r="C108" s="183"/>
      <c r="D108" s="183"/>
      <c r="E108" s="183"/>
      <c r="F108" s="183"/>
      <c r="G108" s="16">
        <v>100</v>
      </c>
      <c r="H108" s="44">
        <v>0</v>
      </c>
      <c r="I108" s="44">
        <v>0</v>
      </c>
    </row>
    <row r="109" spans="1:9" ht="12.75" customHeight="1" x14ac:dyDescent="0.2">
      <c r="A109" s="183" t="s">
        <v>98</v>
      </c>
      <c r="B109" s="183"/>
      <c r="C109" s="183"/>
      <c r="D109" s="183"/>
      <c r="E109" s="183"/>
      <c r="F109" s="183"/>
      <c r="G109" s="16">
        <v>101</v>
      </c>
      <c r="H109" s="44">
        <v>181202712</v>
      </c>
      <c r="I109" s="44">
        <v>179850124</v>
      </c>
    </row>
    <row r="110" spans="1:9" ht="12.75" customHeight="1" x14ac:dyDescent="0.2">
      <c r="A110" s="183" t="s">
        <v>99</v>
      </c>
      <c r="B110" s="183"/>
      <c r="C110" s="183"/>
      <c r="D110" s="183"/>
      <c r="E110" s="183"/>
      <c r="F110" s="183"/>
      <c r="G110" s="16">
        <v>102</v>
      </c>
      <c r="H110" s="44">
        <v>0</v>
      </c>
      <c r="I110" s="44">
        <v>0</v>
      </c>
    </row>
    <row r="111" spans="1:9" ht="12.75" customHeight="1" x14ac:dyDescent="0.2">
      <c r="A111" s="183" t="s">
        <v>100</v>
      </c>
      <c r="B111" s="183"/>
      <c r="C111" s="183"/>
      <c r="D111" s="183"/>
      <c r="E111" s="183"/>
      <c r="F111" s="183"/>
      <c r="G111" s="16">
        <v>103</v>
      </c>
      <c r="H111" s="45">
        <v>0</v>
      </c>
      <c r="I111" s="45">
        <v>0</v>
      </c>
    </row>
    <row r="112" spans="1:9" ht="12.75" customHeight="1" x14ac:dyDescent="0.2">
      <c r="A112" s="183" t="s">
        <v>101</v>
      </c>
      <c r="B112" s="183"/>
      <c r="C112" s="183"/>
      <c r="D112" s="183"/>
      <c r="E112" s="183"/>
      <c r="F112" s="183"/>
      <c r="G112" s="16">
        <v>104</v>
      </c>
      <c r="H112" s="44">
        <v>0</v>
      </c>
      <c r="I112" s="44">
        <v>0</v>
      </c>
    </row>
    <row r="113" spans="1:9" ht="12.75" customHeight="1" x14ac:dyDescent="0.2">
      <c r="A113" s="183" t="s">
        <v>102</v>
      </c>
      <c r="B113" s="183"/>
      <c r="C113" s="183"/>
      <c r="D113" s="183"/>
      <c r="E113" s="183"/>
      <c r="F113" s="183"/>
      <c r="G113" s="16">
        <v>105</v>
      </c>
      <c r="H113" s="58">
        <v>0</v>
      </c>
      <c r="I113" s="58">
        <v>0</v>
      </c>
    </row>
    <row r="114" spans="1:9" ht="12.75" customHeight="1" x14ac:dyDescent="0.2">
      <c r="A114" s="183" t="s">
        <v>103</v>
      </c>
      <c r="B114" s="183"/>
      <c r="C114" s="183"/>
      <c r="D114" s="183"/>
      <c r="E114" s="183"/>
      <c r="F114" s="183"/>
      <c r="G114" s="16">
        <v>106</v>
      </c>
      <c r="H114" s="58">
        <v>0</v>
      </c>
      <c r="I114" s="58">
        <v>0</v>
      </c>
    </row>
    <row r="115" spans="1:9" ht="12.75" customHeight="1" x14ac:dyDescent="0.2">
      <c r="A115" s="185" t="s">
        <v>104</v>
      </c>
      <c r="B115" s="185"/>
      <c r="C115" s="185"/>
      <c r="D115" s="185"/>
      <c r="E115" s="185"/>
      <c r="F115" s="185"/>
      <c r="G115" s="17">
        <v>107</v>
      </c>
      <c r="H115" s="59">
        <f>SUM(H116:H129)</f>
        <v>542996031</v>
      </c>
      <c r="I115" s="59">
        <f>SUM(I116:I129)</f>
        <v>487929614</v>
      </c>
    </row>
    <row r="116" spans="1:9" ht="12.75" customHeight="1" x14ac:dyDescent="0.2">
      <c r="A116" s="183" t="s">
        <v>93</v>
      </c>
      <c r="B116" s="183"/>
      <c r="C116" s="183"/>
      <c r="D116" s="183"/>
      <c r="E116" s="183"/>
      <c r="F116" s="183"/>
      <c r="G116" s="16">
        <v>108</v>
      </c>
      <c r="H116" s="44">
        <v>39997328</v>
      </c>
      <c r="I116" s="44">
        <v>28090456</v>
      </c>
    </row>
    <row r="117" spans="1:9" ht="12.75" customHeight="1" x14ac:dyDescent="0.2">
      <c r="A117" s="183" t="s">
        <v>94</v>
      </c>
      <c r="B117" s="183"/>
      <c r="C117" s="183"/>
      <c r="D117" s="183"/>
      <c r="E117" s="183"/>
      <c r="F117" s="183"/>
      <c r="G117" s="16">
        <v>109</v>
      </c>
      <c r="H117" s="44">
        <v>29670300</v>
      </c>
      <c r="I117" s="44">
        <v>9461512</v>
      </c>
    </row>
    <row r="118" spans="1:9" ht="12.75" customHeight="1" x14ac:dyDescent="0.2">
      <c r="A118" s="183" t="s">
        <v>95</v>
      </c>
      <c r="B118" s="183"/>
      <c r="C118" s="183"/>
      <c r="D118" s="183"/>
      <c r="E118" s="183"/>
      <c r="F118" s="183"/>
      <c r="G118" s="16">
        <v>110</v>
      </c>
      <c r="H118" s="44">
        <v>0</v>
      </c>
      <c r="I118" s="44">
        <v>0</v>
      </c>
    </row>
    <row r="119" spans="1:9" ht="25.9" customHeight="1" x14ac:dyDescent="0.2">
      <c r="A119" s="183" t="s">
        <v>96</v>
      </c>
      <c r="B119" s="183"/>
      <c r="C119" s="183"/>
      <c r="D119" s="183"/>
      <c r="E119" s="183"/>
      <c r="F119" s="183"/>
      <c r="G119" s="16">
        <v>111</v>
      </c>
      <c r="H119" s="44">
        <v>0</v>
      </c>
      <c r="I119" s="44">
        <v>0</v>
      </c>
    </row>
    <row r="120" spans="1:9" ht="12.75" customHeight="1" x14ac:dyDescent="0.2">
      <c r="A120" s="183" t="s">
        <v>97</v>
      </c>
      <c r="B120" s="183"/>
      <c r="C120" s="183"/>
      <c r="D120" s="183"/>
      <c r="E120" s="183"/>
      <c r="F120" s="183"/>
      <c r="G120" s="16">
        <v>112</v>
      </c>
      <c r="H120" s="44">
        <v>605256</v>
      </c>
      <c r="I120" s="44">
        <v>345367</v>
      </c>
    </row>
    <row r="121" spans="1:9" ht="12.75" customHeight="1" x14ac:dyDescent="0.2">
      <c r="A121" s="183" t="s">
        <v>98</v>
      </c>
      <c r="B121" s="183"/>
      <c r="C121" s="183"/>
      <c r="D121" s="183"/>
      <c r="E121" s="183"/>
      <c r="F121" s="183"/>
      <c r="G121" s="16">
        <v>113</v>
      </c>
      <c r="H121" s="44">
        <v>176032359</v>
      </c>
      <c r="I121" s="44">
        <v>167707337</v>
      </c>
    </row>
    <row r="122" spans="1:9" ht="12.75" customHeight="1" x14ac:dyDescent="0.2">
      <c r="A122" s="183" t="s">
        <v>99</v>
      </c>
      <c r="B122" s="183"/>
      <c r="C122" s="183"/>
      <c r="D122" s="183"/>
      <c r="E122" s="183"/>
      <c r="F122" s="183"/>
      <c r="G122" s="16">
        <v>114</v>
      </c>
      <c r="H122" s="44">
        <v>0</v>
      </c>
      <c r="I122" s="44">
        <v>0</v>
      </c>
    </row>
    <row r="123" spans="1:9" ht="12.75" customHeight="1" x14ac:dyDescent="0.2">
      <c r="A123" s="183" t="s">
        <v>100</v>
      </c>
      <c r="B123" s="183"/>
      <c r="C123" s="183"/>
      <c r="D123" s="183"/>
      <c r="E123" s="183"/>
      <c r="F123" s="183"/>
      <c r="G123" s="16">
        <v>115</v>
      </c>
      <c r="H123" s="44">
        <v>245821222</v>
      </c>
      <c r="I123" s="44">
        <v>224702395</v>
      </c>
    </row>
    <row r="124" spans="1:9" x14ac:dyDescent="0.2">
      <c r="A124" s="183" t="s">
        <v>101</v>
      </c>
      <c r="B124" s="183"/>
      <c r="C124" s="183"/>
      <c r="D124" s="183"/>
      <c r="E124" s="183"/>
      <c r="F124" s="183"/>
      <c r="G124" s="16">
        <v>116</v>
      </c>
      <c r="H124" s="44">
        <v>25228</v>
      </c>
      <c r="I124" s="44">
        <v>292116</v>
      </c>
    </row>
    <row r="125" spans="1:9" x14ac:dyDescent="0.2">
      <c r="A125" s="183" t="s">
        <v>105</v>
      </c>
      <c r="B125" s="183"/>
      <c r="C125" s="183"/>
      <c r="D125" s="183"/>
      <c r="E125" s="183"/>
      <c r="F125" s="183"/>
      <c r="G125" s="16">
        <v>117</v>
      </c>
      <c r="H125" s="44">
        <v>34661926</v>
      </c>
      <c r="I125" s="44">
        <v>35868211</v>
      </c>
    </row>
    <row r="126" spans="1:9" x14ac:dyDescent="0.2">
      <c r="A126" s="183" t="s">
        <v>106</v>
      </c>
      <c r="B126" s="183"/>
      <c r="C126" s="183"/>
      <c r="D126" s="183"/>
      <c r="E126" s="183"/>
      <c r="F126" s="183"/>
      <c r="G126" s="16">
        <v>118</v>
      </c>
      <c r="H126" s="44">
        <v>12830510</v>
      </c>
      <c r="I126" s="44">
        <v>15305439</v>
      </c>
    </row>
    <row r="127" spans="1:9" x14ac:dyDescent="0.2">
      <c r="A127" s="183" t="s">
        <v>107</v>
      </c>
      <c r="B127" s="183"/>
      <c r="C127" s="183"/>
      <c r="D127" s="183"/>
      <c r="E127" s="183"/>
      <c r="F127" s="183"/>
      <c r="G127" s="16">
        <v>119</v>
      </c>
      <c r="H127" s="44">
        <v>1470793</v>
      </c>
      <c r="I127" s="44">
        <v>2201947</v>
      </c>
    </row>
    <row r="128" spans="1:9" x14ac:dyDescent="0.2">
      <c r="A128" s="183" t="s">
        <v>108</v>
      </c>
      <c r="B128" s="183"/>
      <c r="C128" s="183"/>
      <c r="D128" s="183"/>
      <c r="E128" s="183"/>
      <c r="F128" s="183"/>
      <c r="G128" s="16">
        <v>120</v>
      </c>
      <c r="H128" s="58">
        <v>0</v>
      </c>
      <c r="I128" s="58">
        <v>0</v>
      </c>
    </row>
    <row r="129" spans="1:9" x14ac:dyDescent="0.2">
      <c r="A129" s="183" t="s">
        <v>109</v>
      </c>
      <c r="B129" s="183"/>
      <c r="C129" s="183"/>
      <c r="D129" s="183"/>
      <c r="E129" s="183"/>
      <c r="F129" s="183"/>
      <c r="G129" s="16">
        <v>121</v>
      </c>
      <c r="H129" s="58">
        <v>1881109</v>
      </c>
      <c r="I129" s="58">
        <v>3954834</v>
      </c>
    </row>
    <row r="130" spans="1:9" ht="22.15" customHeight="1" x14ac:dyDescent="0.2">
      <c r="A130" s="184" t="s">
        <v>110</v>
      </c>
      <c r="B130" s="184"/>
      <c r="C130" s="184"/>
      <c r="D130" s="184"/>
      <c r="E130" s="184"/>
      <c r="F130" s="184"/>
      <c r="G130" s="16">
        <v>122</v>
      </c>
      <c r="H130" s="58">
        <v>47861048</v>
      </c>
      <c r="I130" s="58">
        <v>62490629</v>
      </c>
    </row>
    <row r="131" spans="1:9" x14ac:dyDescent="0.2">
      <c r="A131" s="185" t="s">
        <v>111</v>
      </c>
      <c r="B131" s="185"/>
      <c r="C131" s="185"/>
      <c r="D131" s="185"/>
      <c r="E131" s="185"/>
      <c r="F131" s="185"/>
      <c r="G131" s="17">
        <v>123</v>
      </c>
      <c r="H131" s="59">
        <f>H75+H96+H103+H115+H130</f>
        <v>2994047534</v>
      </c>
      <c r="I131" s="59">
        <f>I75+I96+I103+I115+I130</f>
        <v>3042667114</v>
      </c>
    </row>
    <row r="132" spans="1:9" x14ac:dyDescent="0.2">
      <c r="A132" s="186" t="s">
        <v>112</v>
      </c>
      <c r="B132" s="186"/>
      <c r="C132" s="186"/>
      <c r="D132" s="186"/>
      <c r="E132" s="186"/>
      <c r="F132" s="186"/>
      <c r="G132" s="19">
        <v>124</v>
      </c>
      <c r="H132" s="60">
        <v>1048180995</v>
      </c>
      <c r="I132" s="60">
        <v>964208349</v>
      </c>
    </row>
  </sheetData>
  <sheetProtection algorithmName="SHA-512" hashValue="jioJk67e0tXvsD8pPKSP3/v1LQdsY45KJtqfr8NT2a75nG/ThubufLLivVg+iHY+jgctL29PKYgGq8eZtFzcfA==" saltValue="fNqkYNs8K60GTQaE0BD2t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ageMargins left="0.7" right="0.7" top="0.75" bottom="0.75" header="0.3" footer="0.3"/>
  <pageSetup paperSize="9"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zoomScaleNormal="100" zoomScaleSheetLayoutView="110" workbookViewId="0">
      <selection activeCell="M19" sqref="M19"/>
    </sheetView>
  </sheetViews>
  <sheetFormatPr defaultRowHeight="12.75" x14ac:dyDescent="0.2"/>
  <cols>
    <col min="1" max="7" width="9.140625" style="11"/>
    <col min="8" max="8" width="14.7109375" style="55" customWidth="1"/>
    <col min="9" max="9" width="16.1406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0" t="s">
        <v>114</v>
      </c>
      <c r="B1" s="207"/>
      <c r="C1" s="207"/>
      <c r="D1" s="207"/>
      <c r="E1" s="207"/>
      <c r="F1" s="207"/>
      <c r="G1" s="207"/>
      <c r="H1" s="207"/>
      <c r="I1" s="207"/>
    </row>
    <row r="2" spans="1:9" x14ac:dyDescent="0.2">
      <c r="A2" s="249" t="s">
        <v>448</v>
      </c>
      <c r="B2" s="209"/>
      <c r="C2" s="209"/>
      <c r="D2" s="209"/>
      <c r="E2" s="209"/>
      <c r="F2" s="209"/>
      <c r="G2" s="209"/>
      <c r="H2" s="209"/>
      <c r="I2" s="209"/>
    </row>
    <row r="3" spans="1:9" x14ac:dyDescent="0.2">
      <c r="A3" s="229" t="s">
        <v>361</v>
      </c>
      <c r="B3" s="230"/>
      <c r="C3" s="230"/>
      <c r="D3" s="230"/>
      <c r="E3" s="230"/>
      <c r="F3" s="230"/>
      <c r="G3" s="230"/>
      <c r="H3" s="230"/>
      <c r="I3" s="230"/>
    </row>
    <row r="4" spans="1:9" ht="12.75" customHeight="1" x14ac:dyDescent="0.2">
      <c r="A4" s="215" t="s">
        <v>442</v>
      </c>
      <c r="B4" s="216"/>
      <c r="C4" s="216"/>
      <c r="D4" s="216"/>
      <c r="E4" s="216"/>
      <c r="F4" s="216"/>
      <c r="G4" s="216"/>
      <c r="H4" s="216"/>
      <c r="I4" s="217"/>
    </row>
    <row r="5" spans="1:9" ht="34.5" thickBot="1" x14ac:dyDescent="0.25">
      <c r="A5" s="247" t="s">
        <v>2</v>
      </c>
      <c r="B5" s="222"/>
      <c r="C5" s="222"/>
      <c r="D5" s="222"/>
      <c r="E5" s="222"/>
      <c r="F5" s="223"/>
      <c r="G5" s="12" t="s">
        <v>115</v>
      </c>
      <c r="H5" s="46" t="s">
        <v>377</v>
      </c>
      <c r="I5" s="46" t="s">
        <v>353</v>
      </c>
    </row>
    <row r="6" spans="1:9" x14ac:dyDescent="0.2">
      <c r="A6" s="248">
        <v>1</v>
      </c>
      <c r="B6" s="219"/>
      <c r="C6" s="219"/>
      <c r="D6" s="219"/>
      <c r="E6" s="219"/>
      <c r="F6" s="220"/>
      <c r="G6" s="14">
        <v>2</v>
      </c>
      <c r="H6" s="20">
        <v>3</v>
      </c>
      <c r="I6" s="20">
        <v>4</v>
      </c>
    </row>
    <row r="7" spans="1:9" x14ac:dyDescent="0.2">
      <c r="A7" s="245" t="s">
        <v>128</v>
      </c>
      <c r="B7" s="245"/>
      <c r="C7" s="245"/>
      <c r="D7" s="245"/>
      <c r="E7" s="245"/>
      <c r="F7" s="245"/>
      <c r="G7" s="24">
        <v>125</v>
      </c>
      <c r="H7" s="63">
        <f>SUM(H8:H12)</f>
        <v>1942532690</v>
      </c>
      <c r="I7" s="63">
        <f>SUM(I8:I12)</f>
        <v>2097698412</v>
      </c>
    </row>
    <row r="8" spans="1:9" x14ac:dyDescent="0.2">
      <c r="A8" s="183" t="s">
        <v>129</v>
      </c>
      <c r="B8" s="183"/>
      <c r="C8" s="183"/>
      <c r="D8" s="183"/>
      <c r="E8" s="183"/>
      <c r="F8" s="183"/>
      <c r="G8" s="16">
        <v>126</v>
      </c>
      <c r="H8" s="58">
        <v>734917255</v>
      </c>
      <c r="I8" s="58">
        <v>824830648</v>
      </c>
    </row>
    <row r="9" spans="1:9" x14ac:dyDescent="0.2">
      <c r="A9" s="183" t="s">
        <v>130</v>
      </c>
      <c r="B9" s="183"/>
      <c r="C9" s="183"/>
      <c r="D9" s="183"/>
      <c r="E9" s="183"/>
      <c r="F9" s="183"/>
      <c r="G9" s="16">
        <v>127</v>
      </c>
      <c r="H9" s="58">
        <v>1202184796</v>
      </c>
      <c r="I9" s="58">
        <v>1253973139</v>
      </c>
    </row>
    <row r="10" spans="1:9" x14ac:dyDescent="0.2">
      <c r="A10" s="183" t="s">
        <v>131</v>
      </c>
      <c r="B10" s="183"/>
      <c r="C10" s="183"/>
      <c r="D10" s="183"/>
      <c r="E10" s="183"/>
      <c r="F10" s="183"/>
      <c r="G10" s="16">
        <v>128</v>
      </c>
      <c r="H10" s="58">
        <v>0</v>
      </c>
      <c r="I10" s="58">
        <v>0</v>
      </c>
    </row>
    <row r="11" spans="1:9" x14ac:dyDescent="0.2">
      <c r="A11" s="183" t="s">
        <v>132</v>
      </c>
      <c r="B11" s="183"/>
      <c r="C11" s="183"/>
      <c r="D11" s="183"/>
      <c r="E11" s="183"/>
      <c r="F11" s="183"/>
      <c r="G11" s="16">
        <v>129</v>
      </c>
      <c r="H11" s="58">
        <v>296698</v>
      </c>
      <c r="I11" s="58">
        <v>4986</v>
      </c>
    </row>
    <row r="12" spans="1:9" x14ac:dyDescent="0.2">
      <c r="A12" s="183" t="s">
        <v>133</v>
      </c>
      <c r="B12" s="183"/>
      <c r="C12" s="183"/>
      <c r="D12" s="183"/>
      <c r="E12" s="183"/>
      <c r="F12" s="183"/>
      <c r="G12" s="16">
        <v>130</v>
      </c>
      <c r="H12" s="58">
        <v>5133941</v>
      </c>
      <c r="I12" s="58">
        <v>18889639</v>
      </c>
    </row>
    <row r="13" spans="1:9" x14ac:dyDescent="0.2">
      <c r="A13" s="185" t="s">
        <v>134</v>
      </c>
      <c r="B13" s="185"/>
      <c r="C13" s="185"/>
      <c r="D13" s="185"/>
      <c r="E13" s="185"/>
      <c r="F13" s="185"/>
      <c r="G13" s="17">
        <v>131</v>
      </c>
      <c r="H13" s="59">
        <f>H14+H15+H19+H23+H24+H25+H28+H35</f>
        <v>1831515193</v>
      </c>
      <c r="I13" s="59">
        <f>I14+I15+I19+I23+I24+I25+I28+I35</f>
        <v>1982529367</v>
      </c>
    </row>
    <row r="14" spans="1:9" x14ac:dyDescent="0.2">
      <c r="A14" s="183" t="s">
        <v>116</v>
      </c>
      <c r="B14" s="183"/>
      <c r="C14" s="183"/>
      <c r="D14" s="183"/>
      <c r="E14" s="183"/>
      <c r="F14" s="183"/>
      <c r="G14" s="16">
        <v>132</v>
      </c>
      <c r="H14" s="58">
        <v>1028538</v>
      </c>
      <c r="I14" s="58">
        <v>-23710749</v>
      </c>
    </row>
    <row r="15" spans="1:9" x14ac:dyDescent="0.2">
      <c r="A15" s="244" t="s">
        <v>135</v>
      </c>
      <c r="B15" s="244"/>
      <c r="C15" s="244"/>
      <c r="D15" s="244"/>
      <c r="E15" s="244"/>
      <c r="F15" s="244"/>
      <c r="G15" s="17">
        <v>133</v>
      </c>
      <c r="H15" s="59">
        <f>SUM(H16:H18)</f>
        <v>1253310154</v>
      </c>
      <c r="I15" s="59">
        <f>SUM(I16:I18)</f>
        <v>1392141233</v>
      </c>
    </row>
    <row r="16" spans="1:9" x14ac:dyDescent="0.2">
      <c r="A16" s="243" t="s">
        <v>136</v>
      </c>
      <c r="B16" s="243"/>
      <c r="C16" s="243"/>
      <c r="D16" s="243"/>
      <c r="E16" s="243"/>
      <c r="F16" s="243"/>
      <c r="G16" s="16">
        <v>134</v>
      </c>
      <c r="H16" s="58">
        <v>783874165</v>
      </c>
      <c r="I16" s="58">
        <v>873834192</v>
      </c>
    </row>
    <row r="17" spans="1:9" x14ac:dyDescent="0.2">
      <c r="A17" s="243" t="s">
        <v>137</v>
      </c>
      <c r="B17" s="243"/>
      <c r="C17" s="243"/>
      <c r="D17" s="243"/>
      <c r="E17" s="243"/>
      <c r="F17" s="243"/>
      <c r="G17" s="16">
        <v>135</v>
      </c>
      <c r="H17" s="58">
        <v>279975344</v>
      </c>
      <c r="I17" s="58">
        <v>319018085</v>
      </c>
    </row>
    <row r="18" spans="1:9" x14ac:dyDescent="0.2">
      <c r="A18" s="243" t="s">
        <v>138</v>
      </c>
      <c r="B18" s="243"/>
      <c r="C18" s="243"/>
      <c r="D18" s="243"/>
      <c r="E18" s="243"/>
      <c r="F18" s="243"/>
      <c r="G18" s="16">
        <v>136</v>
      </c>
      <c r="H18" s="58">
        <v>189460645</v>
      </c>
      <c r="I18" s="58">
        <v>199288956</v>
      </c>
    </row>
    <row r="19" spans="1:9" x14ac:dyDescent="0.2">
      <c r="A19" s="244" t="s">
        <v>139</v>
      </c>
      <c r="B19" s="244"/>
      <c r="C19" s="244"/>
      <c r="D19" s="244"/>
      <c r="E19" s="244"/>
      <c r="F19" s="244"/>
      <c r="G19" s="17">
        <v>137</v>
      </c>
      <c r="H19" s="59">
        <f>SUM(H20:H22)</f>
        <v>406999963</v>
      </c>
      <c r="I19" s="59">
        <f>SUM(I20:I22)</f>
        <v>432528824</v>
      </c>
    </row>
    <row r="20" spans="1:9" x14ac:dyDescent="0.2">
      <c r="A20" s="243" t="s">
        <v>117</v>
      </c>
      <c r="B20" s="243"/>
      <c r="C20" s="243"/>
      <c r="D20" s="243"/>
      <c r="E20" s="243"/>
      <c r="F20" s="243"/>
      <c r="G20" s="16">
        <v>138</v>
      </c>
      <c r="H20" s="58">
        <v>272139437</v>
      </c>
      <c r="I20" s="58">
        <v>296982610</v>
      </c>
    </row>
    <row r="21" spans="1:9" x14ac:dyDescent="0.2">
      <c r="A21" s="243" t="s">
        <v>118</v>
      </c>
      <c r="B21" s="243"/>
      <c r="C21" s="243"/>
      <c r="D21" s="243"/>
      <c r="E21" s="243"/>
      <c r="F21" s="243"/>
      <c r="G21" s="16">
        <v>139</v>
      </c>
      <c r="H21" s="58">
        <v>83332703</v>
      </c>
      <c r="I21" s="58">
        <v>85760455</v>
      </c>
    </row>
    <row r="22" spans="1:9" x14ac:dyDescent="0.2">
      <c r="A22" s="243" t="s">
        <v>119</v>
      </c>
      <c r="B22" s="243"/>
      <c r="C22" s="243"/>
      <c r="D22" s="243"/>
      <c r="E22" s="243"/>
      <c r="F22" s="243"/>
      <c r="G22" s="16">
        <v>140</v>
      </c>
      <c r="H22" s="58">
        <v>51527823</v>
      </c>
      <c r="I22" s="58">
        <v>49785759</v>
      </c>
    </row>
    <row r="23" spans="1:9" x14ac:dyDescent="0.2">
      <c r="A23" s="183" t="s">
        <v>120</v>
      </c>
      <c r="B23" s="183"/>
      <c r="C23" s="183"/>
      <c r="D23" s="183"/>
      <c r="E23" s="183"/>
      <c r="F23" s="183"/>
      <c r="G23" s="16">
        <v>141</v>
      </c>
      <c r="H23" s="58">
        <v>87898120</v>
      </c>
      <c r="I23" s="58">
        <v>97488689</v>
      </c>
    </row>
    <row r="24" spans="1:9" x14ac:dyDescent="0.2">
      <c r="A24" s="183" t="s">
        <v>121</v>
      </c>
      <c r="B24" s="183"/>
      <c r="C24" s="183"/>
      <c r="D24" s="183"/>
      <c r="E24" s="183"/>
      <c r="F24" s="183"/>
      <c r="G24" s="16">
        <v>142</v>
      </c>
      <c r="H24" s="58">
        <v>41575452</v>
      </c>
      <c r="I24" s="58">
        <v>46158375</v>
      </c>
    </row>
    <row r="25" spans="1:9" x14ac:dyDescent="0.2">
      <c r="A25" s="244" t="s">
        <v>140</v>
      </c>
      <c r="B25" s="244"/>
      <c r="C25" s="244"/>
      <c r="D25" s="244"/>
      <c r="E25" s="244"/>
      <c r="F25" s="244"/>
      <c r="G25" s="17">
        <v>143</v>
      </c>
      <c r="H25" s="59">
        <f>H26+H27</f>
        <v>16819206</v>
      </c>
      <c r="I25" s="59">
        <f>I26+I27</f>
        <v>17653745</v>
      </c>
    </row>
    <row r="26" spans="1:9" x14ac:dyDescent="0.2">
      <c r="A26" s="243" t="s">
        <v>141</v>
      </c>
      <c r="B26" s="243"/>
      <c r="C26" s="243"/>
      <c r="D26" s="243"/>
      <c r="E26" s="243"/>
      <c r="F26" s="243"/>
      <c r="G26" s="16">
        <v>144</v>
      </c>
      <c r="H26" s="58">
        <v>4809143</v>
      </c>
      <c r="I26" s="58">
        <v>14144873</v>
      </c>
    </row>
    <row r="27" spans="1:9" x14ac:dyDescent="0.2">
      <c r="A27" s="243" t="s">
        <v>142</v>
      </c>
      <c r="B27" s="243"/>
      <c r="C27" s="243"/>
      <c r="D27" s="243"/>
      <c r="E27" s="243"/>
      <c r="F27" s="243"/>
      <c r="G27" s="16">
        <v>145</v>
      </c>
      <c r="H27" s="58">
        <v>12010063</v>
      </c>
      <c r="I27" s="58">
        <v>3508872</v>
      </c>
    </row>
    <row r="28" spans="1:9" x14ac:dyDescent="0.2">
      <c r="A28" s="244" t="s">
        <v>143</v>
      </c>
      <c r="B28" s="244"/>
      <c r="C28" s="244"/>
      <c r="D28" s="244"/>
      <c r="E28" s="244"/>
      <c r="F28" s="244"/>
      <c r="G28" s="17">
        <v>146</v>
      </c>
      <c r="H28" s="59">
        <f>SUM(H29:H34)</f>
        <v>0</v>
      </c>
      <c r="I28" s="59">
        <f>SUM(I29:I34)</f>
        <v>0</v>
      </c>
    </row>
    <row r="29" spans="1:9" x14ac:dyDescent="0.2">
      <c r="A29" s="243" t="s">
        <v>144</v>
      </c>
      <c r="B29" s="243"/>
      <c r="C29" s="243"/>
      <c r="D29" s="243"/>
      <c r="E29" s="243"/>
      <c r="F29" s="243"/>
      <c r="G29" s="16">
        <v>147</v>
      </c>
      <c r="H29" s="58">
        <v>0</v>
      </c>
      <c r="I29" s="58">
        <v>0</v>
      </c>
    </row>
    <row r="30" spans="1:9" x14ac:dyDescent="0.2">
      <c r="A30" s="243" t="s">
        <v>145</v>
      </c>
      <c r="B30" s="243"/>
      <c r="C30" s="243"/>
      <c r="D30" s="243"/>
      <c r="E30" s="243"/>
      <c r="F30" s="243"/>
      <c r="G30" s="16">
        <v>148</v>
      </c>
      <c r="H30" s="58">
        <v>0</v>
      </c>
      <c r="I30" s="58">
        <v>0</v>
      </c>
    </row>
    <row r="31" spans="1:9" x14ac:dyDescent="0.2">
      <c r="A31" s="243" t="s">
        <v>146</v>
      </c>
      <c r="B31" s="243"/>
      <c r="C31" s="243"/>
      <c r="D31" s="243"/>
      <c r="E31" s="243"/>
      <c r="F31" s="243"/>
      <c r="G31" s="16">
        <v>149</v>
      </c>
      <c r="H31" s="58">
        <v>0</v>
      </c>
      <c r="I31" s="58">
        <v>0</v>
      </c>
    </row>
    <row r="32" spans="1:9" x14ac:dyDescent="0.2">
      <c r="A32" s="243" t="s">
        <v>147</v>
      </c>
      <c r="B32" s="243"/>
      <c r="C32" s="243"/>
      <c r="D32" s="243"/>
      <c r="E32" s="243"/>
      <c r="F32" s="243"/>
      <c r="G32" s="16">
        <v>150</v>
      </c>
      <c r="H32" s="58">
        <v>0</v>
      </c>
      <c r="I32" s="58">
        <v>0</v>
      </c>
    </row>
    <row r="33" spans="1:9" x14ac:dyDescent="0.2">
      <c r="A33" s="243" t="s">
        <v>148</v>
      </c>
      <c r="B33" s="243"/>
      <c r="C33" s="243"/>
      <c r="D33" s="243"/>
      <c r="E33" s="243"/>
      <c r="F33" s="243"/>
      <c r="G33" s="16">
        <v>151</v>
      </c>
      <c r="H33" s="58">
        <v>0</v>
      </c>
      <c r="I33" s="58">
        <v>0</v>
      </c>
    </row>
    <row r="34" spans="1:9" x14ac:dyDescent="0.2">
      <c r="A34" s="243" t="s">
        <v>149</v>
      </c>
      <c r="B34" s="243"/>
      <c r="C34" s="243"/>
      <c r="D34" s="243"/>
      <c r="E34" s="243"/>
      <c r="F34" s="243"/>
      <c r="G34" s="16">
        <v>152</v>
      </c>
      <c r="H34" s="58">
        <v>0</v>
      </c>
      <c r="I34" s="58">
        <v>0</v>
      </c>
    </row>
    <row r="35" spans="1:9" x14ac:dyDescent="0.2">
      <c r="A35" s="183" t="s">
        <v>122</v>
      </c>
      <c r="B35" s="183"/>
      <c r="C35" s="183"/>
      <c r="D35" s="183"/>
      <c r="E35" s="183"/>
      <c r="F35" s="183"/>
      <c r="G35" s="16">
        <v>153</v>
      </c>
      <c r="H35" s="58">
        <v>23883760</v>
      </c>
      <c r="I35" s="58">
        <v>20269250</v>
      </c>
    </row>
    <row r="36" spans="1:9" x14ac:dyDescent="0.2">
      <c r="A36" s="185" t="s">
        <v>150</v>
      </c>
      <c r="B36" s="185"/>
      <c r="C36" s="185"/>
      <c r="D36" s="185"/>
      <c r="E36" s="185"/>
      <c r="F36" s="185"/>
      <c r="G36" s="17">
        <v>154</v>
      </c>
      <c r="H36" s="59">
        <f>SUM(H37:H46)</f>
        <v>34671782</v>
      </c>
      <c r="I36" s="59">
        <f>SUM(I37:I46)</f>
        <v>51159472</v>
      </c>
    </row>
    <row r="37" spans="1:9" x14ac:dyDescent="0.2">
      <c r="A37" s="183" t="s">
        <v>151</v>
      </c>
      <c r="B37" s="183"/>
      <c r="C37" s="183"/>
      <c r="D37" s="183"/>
      <c r="E37" s="183"/>
      <c r="F37" s="183"/>
      <c r="G37" s="16">
        <v>155</v>
      </c>
      <c r="H37" s="58">
        <v>21629917</v>
      </c>
      <c r="I37" s="58">
        <v>45857357</v>
      </c>
    </row>
    <row r="38" spans="1:9" ht="25.15" customHeight="1" x14ac:dyDescent="0.2">
      <c r="A38" s="183" t="s">
        <v>152</v>
      </c>
      <c r="B38" s="183"/>
      <c r="C38" s="183"/>
      <c r="D38" s="183"/>
      <c r="E38" s="183"/>
      <c r="F38" s="183"/>
      <c r="G38" s="16">
        <v>156</v>
      </c>
      <c r="H38" s="58">
        <v>0</v>
      </c>
      <c r="I38" s="58">
        <v>0</v>
      </c>
    </row>
    <row r="39" spans="1:9" ht="28.15" customHeight="1" x14ac:dyDescent="0.2">
      <c r="A39" s="183" t="s">
        <v>153</v>
      </c>
      <c r="B39" s="183"/>
      <c r="C39" s="183"/>
      <c r="D39" s="183"/>
      <c r="E39" s="183"/>
      <c r="F39" s="183"/>
      <c r="G39" s="16">
        <v>157</v>
      </c>
      <c r="H39" s="58">
        <v>0</v>
      </c>
      <c r="I39" s="58">
        <v>0</v>
      </c>
    </row>
    <row r="40" spans="1:9" ht="28.15" customHeight="1" x14ac:dyDescent="0.2">
      <c r="A40" s="183" t="s">
        <v>154</v>
      </c>
      <c r="B40" s="183"/>
      <c r="C40" s="183"/>
      <c r="D40" s="183"/>
      <c r="E40" s="183"/>
      <c r="F40" s="183"/>
      <c r="G40" s="16">
        <v>158</v>
      </c>
      <c r="H40" s="58">
        <v>6407603</v>
      </c>
      <c r="I40" s="58">
        <v>4739474</v>
      </c>
    </row>
    <row r="41" spans="1:9" ht="22.9" customHeight="1" x14ac:dyDescent="0.2">
      <c r="A41" s="183" t="s">
        <v>155</v>
      </c>
      <c r="B41" s="183"/>
      <c r="C41" s="183"/>
      <c r="D41" s="183"/>
      <c r="E41" s="183"/>
      <c r="F41" s="183"/>
      <c r="G41" s="16">
        <v>159</v>
      </c>
      <c r="H41" s="58">
        <v>0</v>
      </c>
      <c r="I41" s="58">
        <v>0</v>
      </c>
    </row>
    <row r="42" spans="1:9" x14ac:dyDescent="0.2">
      <c r="A42" s="183" t="s">
        <v>156</v>
      </c>
      <c r="B42" s="183"/>
      <c r="C42" s="183"/>
      <c r="D42" s="183"/>
      <c r="E42" s="183"/>
      <c r="F42" s="183"/>
      <c r="G42" s="16">
        <v>160</v>
      </c>
      <c r="H42" s="58">
        <v>141934</v>
      </c>
      <c r="I42" s="58">
        <v>18514</v>
      </c>
    </row>
    <row r="43" spans="1:9" x14ac:dyDescent="0.2">
      <c r="A43" s="183" t="s">
        <v>157</v>
      </c>
      <c r="B43" s="183"/>
      <c r="C43" s="183"/>
      <c r="D43" s="183"/>
      <c r="E43" s="183"/>
      <c r="F43" s="183"/>
      <c r="G43" s="16">
        <v>161</v>
      </c>
      <c r="H43" s="58">
        <v>262882</v>
      </c>
      <c r="I43" s="58">
        <v>154172</v>
      </c>
    </row>
    <row r="44" spans="1:9" x14ac:dyDescent="0.2">
      <c r="A44" s="183" t="s">
        <v>158</v>
      </c>
      <c r="B44" s="183"/>
      <c r="C44" s="183"/>
      <c r="D44" s="183"/>
      <c r="E44" s="183"/>
      <c r="F44" s="183"/>
      <c r="G44" s="16">
        <v>162</v>
      </c>
      <c r="H44" s="58">
        <v>5229600</v>
      </c>
      <c r="I44" s="58">
        <v>0</v>
      </c>
    </row>
    <row r="45" spans="1:9" x14ac:dyDescent="0.2">
      <c r="A45" s="183" t="s">
        <v>159</v>
      </c>
      <c r="B45" s="183"/>
      <c r="C45" s="183"/>
      <c r="D45" s="183"/>
      <c r="E45" s="183"/>
      <c r="F45" s="183"/>
      <c r="G45" s="16">
        <v>163</v>
      </c>
      <c r="H45" s="58">
        <v>999846</v>
      </c>
      <c r="I45" s="58">
        <v>389955</v>
      </c>
    </row>
    <row r="46" spans="1:9" x14ac:dyDescent="0.2">
      <c r="A46" s="183" t="s">
        <v>160</v>
      </c>
      <c r="B46" s="183"/>
      <c r="C46" s="183"/>
      <c r="D46" s="183"/>
      <c r="E46" s="183"/>
      <c r="F46" s="183"/>
      <c r="G46" s="16">
        <v>164</v>
      </c>
      <c r="H46" s="58">
        <v>0</v>
      </c>
      <c r="I46" s="58">
        <v>0</v>
      </c>
    </row>
    <row r="47" spans="1:9" x14ac:dyDescent="0.2">
      <c r="A47" s="185" t="s">
        <v>161</v>
      </c>
      <c r="B47" s="185"/>
      <c r="C47" s="185"/>
      <c r="D47" s="185"/>
      <c r="E47" s="185"/>
      <c r="F47" s="185"/>
      <c r="G47" s="17">
        <v>165</v>
      </c>
      <c r="H47" s="59">
        <f>SUM(H48:H54)</f>
        <v>14485204</v>
      </c>
      <c r="I47" s="59">
        <f>SUM(I48:I54)</f>
        <v>11276741</v>
      </c>
    </row>
    <row r="48" spans="1:9" ht="23.45" customHeight="1" x14ac:dyDescent="0.2">
      <c r="A48" s="183" t="s">
        <v>162</v>
      </c>
      <c r="B48" s="183"/>
      <c r="C48" s="183"/>
      <c r="D48" s="183"/>
      <c r="E48" s="183"/>
      <c r="F48" s="183"/>
      <c r="G48" s="16">
        <v>166</v>
      </c>
      <c r="H48" s="58">
        <v>5708217</v>
      </c>
      <c r="I48" s="58">
        <v>4495159</v>
      </c>
    </row>
    <row r="49" spans="1:9" x14ac:dyDescent="0.2">
      <c r="A49" s="240" t="s">
        <v>163</v>
      </c>
      <c r="B49" s="240"/>
      <c r="C49" s="240"/>
      <c r="D49" s="240"/>
      <c r="E49" s="240"/>
      <c r="F49" s="240"/>
      <c r="G49" s="16">
        <v>167</v>
      </c>
      <c r="H49" s="58">
        <v>0</v>
      </c>
      <c r="I49" s="58">
        <v>0</v>
      </c>
    </row>
    <row r="50" spans="1:9" x14ac:dyDescent="0.2">
      <c r="A50" s="240" t="s">
        <v>164</v>
      </c>
      <c r="B50" s="240"/>
      <c r="C50" s="240"/>
      <c r="D50" s="240"/>
      <c r="E50" s="240"/>
      <c r="F50" s="240"/>
      <c r="G50" s="16">
        <v>168</v>
      </c>
      <c r="H50" s="58">
        <v>7154537</v>
      </c>
      <c r="I50" s="58">
        <v>5258779</v>
      </c>
    </row>
    <row r="51" spans="1:9" x14ac:dyDescent="0.2">
      <c r="A51" s="240" t="s">
        <v>165</v>
      </c>
      <c r="B51" s="240"/>
      <c r="C51" s="240"/>
      <c r="D51" s="240"/>
      <c r="E51" s="240"/>
      <c r="F51" s="240"/>
      <c r="G51" s="16">
        <v>169</v>
      </c>
      <c r="H51" s="58">
        <v>0</v>
      </c>
      <c r="I51" s="58">
        <v>966951</v>
      </c>
    </row>
    <row r="52" spans="1:9" x14ac:dyDescent="0.2">
      <c r="A52" s="240" t="s">
        <v>166</v>
      </c>
      <c r="B52" s="240"/>
      <c r="C52" s="240"/>
      <c r="D52" s="240"/>
      <c r="E52" s="240"/>
      <c r="F52" s="240"/>
      <c r="G52" s="16">
        <v>170</v>
      </c>
      <c r="H52" s="58">
        <v>0</v>
      </c>
      <c r="I52" s="58">
        <v>555852</v>
      </c>
    </row>
    <row r="53" spans="1:9" x14ac:dyDescent="0.2">
      <c r="A53" s="240" t="s">
        <v>167</v>
      </c>
      <c r="B53" s="240"/>
      <c r="C53" s="240"/>
      <c r="D53" s="240"/>
      <c r="E53" s="240"/>
      <c r="F53" s="240"/>
      <c r="G53" s="16">
        <v>171</v>
      </c>
      <c r="H53" s="58">
        <v>0</v>
      </c>
      <c r="I53" s="58">
        <v>0</v>
      </c>
    </row>
    <row r="54" spans="1:9" x14ac:dyDescent="0.2">
      <c r="A54" s="240" t="s">
        <v>168</v>
      </c>
      <c r="B54" s="240"/>
      <c r="C54" s="240"/>
      <c r="D54" s="240"/>
      <c r="E54" s="240"/>
      <c r="F54" s="240"/>
      <c r="G54" s="16">
        <v>172</v>
      </c>
      <c r="H54" s="58">
        <v>1622450</v>
      </c>
      <c r="I54" s="58">
        <v>0</v>
      </c>
    </row>
    <row r="55" spans="1:9" ht="30.6" customHeight="1" x14ac:dyDescent="0.2">
      <c r="A55" s="184" t="s">
        <v>169</v>
      </c>
      <c r="B55" s="184"/>
      <c r="C55" s="184"/>
      <c r="D55" s="184"/>
      <c r="E55" s="184"/>
      <c r="F55" s="184"/>
      <c r="G55" s="16">
        <v>173</v>
      </c>
      <c r="H55" s="58">
        <v>0</v>
      </c>
      <c r="I55" s="58">
        <v>0</v>
      </c>
    </row>
    <row r="56" spans="1:9" x14ac:dyDescent="0.2">
      <c r="A56" s="184" t="s">
        <v>170</v>
      </c>
      <c r="B56" s="184"/>
      <c r="C56" s="184"/>
      <c r="D56" s="184"/>
      <c r="E56" s="184"/>
      <c r="F56" s="184"/>
      <c r="G56" s="16">
        <v>174</v>
      </c>
      <c r="H56" s="58">
        <v>0</v>
      </c>
      <c r="I56" s="58">
        <v>0</v>
      </c>
    </row>
    <row r="57" spans="1:9" ht="28.9" customHeight="1" x14ac:dyDescent="0.2">
      <c r="A57" s="184" t="s">
        <v>171</v>
      </c>
      <c r="B57" s="184"/>
      <c r="C57" s="184"/>
      <c r="D57" s="184"/>
      <c r="E57" s="184"/>
      <c r="F57" s="184"/>
      <c r="G57" s="16">
        <v>175</v>
      </c>
      <c r="H57" s="58">
        <v>0</v>
      </c>
      <c r="I57" s="58">
        <v>0</v>
      </c>
    </row>
    <row r="58" spans="1:9" x14ac:dyDescent="0.2">
      <c r="A58" s="184" t="s">
        <v>172</v>
      </c>
      <c r="B58" s="184"/>
      <c r="C58" s="184"/>
      <c r="D58" s="184"/>
      <c r="E58" s="184"/>
      <c r="F58" s="184"/>
      <c r="G58" s="16">
        <v>176</v>
      </c>
      <c r="H58" s="58">
        <v>0</v>
      </c>
      <c r="I58" s="58">
        <v>0</v>
      </c>
    </row>
    <row r="59" spans="1:9" x14ac:dyDescent="0.2">
      <c r="A59" s="185" t="s">
        <v>173</v>
      </c>
      <c r="B59" s="185"/>
      <c r="C59" s="185"/>
      <c r="D59" s="185"/>
      <c r="E59" s="185"/>
      <c r="F59" s="185"/>
      <c r="G59" s="17">
        <v>177</v>
      </c>
      <c r="H59" s="59">
        <f>H7+H36+H55+H56</f>
        <v>1977204472</v>
      </c>
      <c r="I59" s="59">
        <f>I7+I36+I55+I56</f>
        <v>2148857884</v>
      </c>
    </row>
    <row r="60" spans="1:9" x14ac:dyDescent="0.2">
      <c r="A60" s="185" t="s">
        <v>174</v>
      </c>
      <c r="B60" s="185"/>
      <c r="C60" s="185"/>
      <c r="D60" s="185"/>
      <c r="E60" s="185"/>
      <c r="F60" s="185"/>
      <c r="G60" s="17">
        <v>178</v>
      </c>
      <c r="H60" s="59">
        <f>H13+H47+H57+H58</f>
        <v>1846000397</v>
      </c>
      <c r="I60" s="59">
        <f>I13+I47+I57+I58</f>
        <v>1993806108</v>
      </c>
    </row>
    <row r="61" spans="1:9" x14ac:dyDescent="0.2">
      <c r="A61" s="185" t="s">
        <v>175</v>
      </c>
      <c r="B61" s="185"/>
      <c r="C61" s="185"/>
      <c r="D61" s="185"/>
      <c r="E61" s="185"/>
      <c r="F61" s="185"/>
      <c r="G61" s="17">
        <v>179</v>
      </c>
      <c r="H61" s="59">
        <f>H59-H60</f>
        <v>131204075</v>
      </c>
      <c r="I61" s="59">
        <f>I59-I60</f>
        <v>155051776</v>
      </c>
    </row>
    <row r="62" spans="1:9" x14ac:dyDescent="0.2">
      <c r="A62" s="242" t="s">
        <v>176</v>
      </c>
      <c r="B62" s="242"/>
      <c r="C62" s="242"/>
      <c r="D62" s="242"/>
      <c r="E62" s="242"/>
      <c r="F62" s="242"/>
      <c r="G62" s="17">
        <v>180</v>
      </c>
      <c r="H62" s="59">
        <f>+IF((H59-H60)&gt;0,(H59-H60),0)</f>
        <v>131204075</v>
      </c>
      <c r="I62" s="59">
        <f>+IF((I59-I60)&gt;0,(I59-I60),0)</f>
        <v>155051776</v>
      </c>
    </row>
    <row r="63" spans="1:9" x14ac:dyDescent="0.2">
      <c r="A63" s="242" t="s">
        <v>177</v>
      </c>
      <c r="B63" s="242"/>
      <c r="C63" s="242"/>
      <c r="D63" s="242"/>
      <c r="E63" s="242"/>
      <c r="F63" s="242"/>
      <c r="G63" s="17">
        <v>181</v>
      </c>
      <c r="H63" s="59">
        <f>+IF((H59-H60)&lt;0,(H59-H60),0)</f>
        <v>0</v>
      </c>
      <c r="I63" s="59">
        <f>+IF((I59-I60)&lt;0,(I59-I60),0)</f>
        <v>0</v>
      </c>
    </row>
    <row r="64" spans="1:9" x14ac:dyDescent="0.2">
      <c r="A64" s="184" t="s">
        <v>123</v>
      </c>
      <c r="B64" s="184"/>
      <c r="C64" s="184"/>
      <c r="D64" s="184"/>
      <c r="E64" s="184"/>
      <c r="F64" s="184"/>
      <c r="G64" s="16">
        <v>182</v>
      </c>
      <c r="H64" s="58">
        <v>18062749</v>
      </c>
      <c r="I64" s="58">
        <v>9862672</v>
      </c>
    </row>
    <row r="65" spans="1:9" x14ac:dyDescent="0.2">
      <c r="A65" s="185" t="s">
        <v>178</v>
      </c>
      <c r="B65" s="185"/>
      <c r="C65" s="185"/>
      <c r="D65" s="185"/>
      <c r="E65" s="185"/>
      <c r="F65" s="185"/>
      <c r="G65" s="17">
        <v>183</v>
      </c>
      <c r="H65" s="59">
        <f>H61-H64</f>
        <v>113141326</v>
      </c>
      <c r="I65" s="59">
        <f>I61-I64</f>
        <v>145189104</v>
      </c>
    </row>
    <row r="66" spans="1:9" x14ac:dyDescent="0.2">
      <c r="A66" s="242" t="s">
        <v>179</v>
      </c>
      <c r="B66" s="242"/>
      <c r="C66" s="242"/>
      <c r="D66" s="242"/>
      <c r="E66" s="242"/>
      <c r="F66" s="242"/>
      <c r="G66" s="17">
        <v>184</v>
      </c>
      <c r="H66" s="59">
        <f>+IF((H61-H64)&gt;0,(H61-H64),0)</f>
        <v>113141326</v>
      </c>
      <c r="I66" s="59">
        <f>+IF((I61-I64)&gt;0,(I61-I64),0)</f>
        <v>145189104</v>
      </c>
    </row>
    <row r="67" spans="1:9" x14ac:dyDescent="0.2">
      <c r="A67" s="246" t="s">
        <v>180</v>
      </c>
      <c r="B67" s="246"/>
      <c r="C67" s="246"/>
      <c r="D67" s="246"/>
      <c r="E67" s="246"/>
      <c r="F67" s="246"/>
      <c r="G67" s="18">
        <v>185</v>
      </c>
      <c r="H67" s="64">
        <f>+IF((H61-H64)&lt;0,(H61-H64),0)</f>
        <v>0</v>
      </c>
      <c r="I67" s="64">
        <f>+IF((I61-I64)&lt;0,(I61-I64),0)</f>
        <v>0</v>
      </c>
    </row>
    <row r="68" spans="1:9" x14ac:dyDescent="0.2">
      <c r="A68" s="201" t="s">
        <v>181</v>
      </c>
      <c r="B68" s="201"/>
      <c r="C68" s="201"/>
      <c r="D68" s="201"/>
      <c r="E68" s="201"/>
      <c r="F68" s="201"/>
      <c r="G68" s="233"/>
      <c r="H68" s="233"/>
      <c r="I68" s="233"/>
    </row>
    <row r="69" spans="1:9" ht="25.9" customHeight="1" x14ac:dyDescent="0.2">
      <c r="A69" s="185" t="s">
        <v>182</v>
      </c>
      <c r="B69" s="185"/>
      <c r="C69" s="185"/>
      <c r="D69" s="185"/>
      <c r="E69" s="185"/>
      <c r="F69" s="185"/>
      <c r="G69" s="17">
        <v>186</v>
      </c>
      <c r="H69" s="59">
        <f>H70-H71</f>
        <v>0</v>
      </c>
      <c r="I69" s="59">
        <f>I70-I71</f>
        <v>0</v>
      </c>
    </row>
    <row r="70" spans="1:9" x14ac:dyDescent="0.2">
      <c r="A70" s="240" t="s">
        <v>183</v>
      </c>
      <c r="B70" s="240"/>
      <c r="C70" s="240"/>
      <c r="D70" s="240"/>
      <c r="E70" s="240"/>
      <c r="F70" s="240"/>
      <c r="G70" s="16">
        <v>187</v>
      </c>
      <c r="H70" s="58">
        <v>0</v>
      </c>
      <c r="I70" s="58">
        <v>0</v>
      </c>
    </row>
    <row r="71" spans="1:9" x14ac:dyDescent="0.2">
      <c r="A71" s="240" t="s">
        <v>184</v>
      </c>
      <c r="B71" s="240"/>
      <c r="C71" s="240"/>
      <c r="D71" s="240"/>
      <c r="E71" s="240"/>
      <c r="F71" s="240"/>
      <c r="G71" s="16">
        <v>188</v>
      </c>
      <c r="H71" s="58">
        <v>0</v>
      </c>
      <c r="I71" s="58">
        <v>0</v>
      </c>
    </row>
    <row r="72" spans="1:9" x14ac:dyDescent="0.2">
      <c r="A72" s="184" t="s">
        <v>185</v>
      </c>
      <c r="B72" s="184"/>
      <c r="C72" s="184"/>
      <c r="D72" s="184"/>
      <c r="E72" s="184"/>
      <c r="F72" s="184"/>
      <c r="G72" s="16">
        <v>189</v>
      </c>
      <c r="H72" s="58">
        <v>0</v>
      </c>
      <c r="I72" s="58">
        <v>0</v>
      </c>
    </row>
    <row r="73" spans="1:9" x14ac:dyDescent="0.2">
      <c r="A73" s="242" t="s">
        <v>186</v>
      </c>
      <c r="B73" s="242"/>
      <c r="C73" s="242"/>
      <c r="D73" s="242"/>
      <c r="E73" s="242"/>
      <c r="F73" s="242"/>
      <c r="G73" s="17">
        <v>190</v>
      </c>
      <c r="H73" s="117">
        <v>0</v>
      </c>
      <c r="I73" s="117">
        <v>0</v>
      </c>
    </row>
    <row r="74" spans="1:9" x14ac:dyDescent="0.2">
      <c r="A74" s="246" t="s">
        <v>187</v>
      </c>
      <c r="B74" s="246"/>
      <c r="C74" s="246"/>
      <c r="D74" s="246"/>
      <c r="E74" s="246"/>
      <c r="F74" s="246"/>
      <c r="G74" s="18">
        <v>191</v>
      </c>
      <c r="H74" s="118">
        <v>0</v>
      </c>
      <c r="I74" s="118">
        <v>0</v>
      </c>
    </row>
    <row r="75" spans="1:9" x14ac:dyDescent="0.2">
      <c r="A75" s="201" t="s">
        <v>188</v>
      </c>
      <c r="B75" s="201"/>
      <c r="C75" s="201"/>
      <c r="D75" s="201"/>
      <c r="E75" s="201"/>
      <c r="F75" s="201"/>
      <c r="G75" s="233"/>
      <c r="H75" s="233"/>
      <c r="I75" s="233"/>
    </row>
    <row r="76" spans="1:9" x14ac:dyDescent="0.2">
      <c r="A76" s="185" t="s">
        <v>189</v>
      </c>
      <c r="B76" s="185"/>
      <c r="C76" s="185"/>
      <c r="D76" s="185"/>
      <c r="E76" s="185"/>
      <c r="F76" s="185"/>
      <c r="G76" s="17">
        <v>192</v>
      </c>
      <c r="H76" s="117">
        <f>SUM(H77:H78)</f>
        <v>0</v>
      </c>
      <c r="I76" s="117">
        <f>SUM(I77:I78)</f>
        <v>0</v>
      </c>
    </row>
    <row r="77" spans="1:9" x14ac:dyDescent="0.2">
      <c r="A77" s="241" t="s">
        <v>190</v>
      </c>
      <c r="B77" s="241"/>
      <c r="C77" s="241"/>
      <c r="D77" s="241"/>
      <c r="E77" s="241"/>
      <c r="F77" s="241"/>
      <c r="G77" s="22">
        <v>193</v>
      </c>
      <c r="H77" s="65">
        <v>0</v>
      </c>
      <c r="I77" s="65">
        <v>0</v>
      </c>
    </row>
    <row r="78" spans="1:9" x14ac:dyDescent="0.2">
      <c r="A78" s="241" t="s">
        <v>191</v>
      </c>
      <c r="B78" s="241"/>
      <c r="C78" s="241"/>
      <c r="D78" s="241"/>
      <c r="E78" s="241"/>
      <c r="F78" s="241"/>
      <c r="G78" s="22">
        <v>194</v>
      </c>
      <c r="H78" s="65">
        <f>H63</f>
        <v>0</v>
      </c>
      <c r="I78" s="65">
        <f>+I63</f>
        <v>0</v>
      </c>
    </row>
    <row r="79" spans="1:9" x14ac:dyDescent="0.2">
      <c r="A79" s="185" t="s">
        <v>192</v>
      </c>
      <c r="B79" s="185"/>
      <c r="C79" s="185"/>
      <c r="D79" s="185"/>
      <c r="E79" s="185"/>
      <c r="F79" s="185"/>
      <c r="G79" s="17">
        <v>195</v>
      </c>
      <c r="H79" s="117">
        <v>0</v>
      </c>
      <c r="I79" s="117">
        <v>0</v>
      </c>
    </row>
    <row r="80" spans="1:9" x14ac:dyDescent="0.2">
      <c r="A80" s="185" t="s">
        <v>193</v>
      </c>
      <c r="B80" s="185"/>
      <c r="C80" s="185"/>
      <c r="D80" s="185"/>
      <c r="E80" s="185"/>
      <c r="F80" s="185"/>
      <c r="G80" s="17">
        <v>196</v>
      </c>
      <c r="H80" s="117">
        <f>H81+H82</f>
        <v>0</v>
      </c>
      <c r="I80" s="117">
        <v>0</v>
      </c>
    </row>
    <row r="81" spans="1:9" x14ac:dyDescent="0.2">
      <c r="A81" s="242" t="s">
        <v>194</v>
      </c>
      <c r="B81" s="242"/>
      <c r="C81" s="242"/>
      <c r="D81" s="242"/>
      <c r="E81" s="242"/>
      <c r="F81" s="242"/>
      <c r="G81" s="17">
        <v>197</v>
      </c>
      <c r="H81" s="117">
        <v>0</v>
      </c>
      <c r="I81" s="117">
        <v>0</v>
      </c>
    </row>
    <row r="82" spans="1:9" x14ac:dyDescent="0.2">
      <c r="A82" s="246" t="s">
        <v>195</v>
      </c>
      <c r="B82" s="246"/>
      <c r="C82" s="246"/>
      <c r="D82" s="246"/>
      <c r="E82" s="246"/>
      <c r="F82" s="246"/>
      <c r="G82" s="18">
        <v>198</v>
      </c>
      <c r="H82" s="118">
        <v>0</v>
      </c>
      <c r="I82" s="118">
        <f>+I67</f>
        <v>0</v>
      </c>
    </row>
    <row r="83" spans="1:9" x14ac:dyDescent="0.2">
      <c r="A83" s="201" t="s">
        <v>124</v>
      </c>
      <c r="B83" s="201"/>
      <c r="C83" s="201"/>
      <c r="D83" s="201"/>
      <c r="E83" s="201"/>
      <c r="F83" s="201"/>
      <c r="G83" s="233"/>
      <c r="H83" s="233"/>
      <c r="I83" s="233"/>
    </row>
    <row r="84" spans="1:9" x14ac:dyDescent="0.2">
      <c r="A84" s="234" t="s">
        <v>196</v>
      </c>
      <c r="B84" s="234"/>
      <c r="C84" s="234"/>
      <c r="D84" s="234"/>
      <c r="E84" s="234"/>
      <c r="F84" s="234"/>
      <c r="G84" s="17">
        <v>199</v>
      </c>
      <c r="H84" s="53">
        <f>H85+H86</f>
        <v>0</v>
      </c>
      <c r="I84" s="53">
        <f>I85+I86</f>
        <v>0</v>
      </c>
    </row>
    <row r="85" spans="1:9" x14ac:dyDescent="0.2">
      <c r="A85" s="235" t="s">
        <v>197</v>
      </c>
      <c r="B85" s="235"/>
      <c r="C85" s="235"/>
      <c r="D85" s="235"/>
      <c r="E85" s="235"/>
      <c r="F85" s="235"/>
      <c r="G85" s="16">
        <v>200</v>
      </c>
      <c r="H85" s="52">
        <v>0</v>
      </c>
      <c r="I85" s="52">
        <v>0</v>
      </c>
    </row>
    <row r="86" spans="1:9" x14ac:dyDescent="0.2">
      <c r="A86" s="236" t="s">
        <v>198</v>
      </c>
      <c r="B86" s="236"/>
      <c r="C86" s="236"/>
      <c r="D86" s="236"/>
      <c r="E86" s="236"/>
      <c r="F86" s="236"/>
      <c r="G86" s="19">
        <v>201</v>
      </c>
      <c r="H86" s="66">
        <v>0</v>
      </c>
      <c r="I86" s="66">
        <v>0</v>
      </c>
    </row>
    <row r="87" spans="1:9" x14ac:dyDescent="0.2">
      <c r="A87" s="237" t="s">
        <v>126</v>
      </c>
      <c r="B87" s="237"/>
      <c r="C87" s="237"/>
      <c r="D87" s="237"/>
      <c r="E87" s="237"/>
      <c r="F87" s="237"/>
      <c r="G87" s="238"/>
      <c r="H87" s="238"/>
      <c r="I87" s="238"/>
    </row>
    <row r="88" spans="1:9" x14ac:dyDescent="0.2">
      <c r="A88" s="239" t="s">
        <v>199</v>
      </c>
      <c r="B88" s="239"/>
      <c r="C88" s="239"/>
      <c r="D88" s="239"/>
      <c r="E88" s="239"/>
      <c r="F88" s="239"/>
      <c r="G88" s="16">
        <v>202</v>
      </c>
      <c r="H88" s="52">
        <f>+H65</f>
        <v>113141326</v>
      </c>
      <c r="I88" s="52">
        <f>+I65</f>
        <v>145189104</v>
      </c>
    </row>
    <row r="89" spans="1:9" ht="24.6" customHeight="1" x14ac:dyDescent="0.2">
      <c r="A89" s="231" t="s">
        <v>200</v>
      </c>
      <c r="B89" s="231"/>
      <c r="C89" s="231"/>
      <c r="D89" s="231"/>
      <c r="E89" s="231"/>
      <c r="F89" s="231"/>
      <c r="G89" s="17">
        <v>203</v>
      </c>
      <c r="H89" s="53">
        <f>SUM(H90:H97)</f>
        <v>258798</v>
      </c>
      <c r="I89" s="53">
        <f>SUM(I90:I97)</f>
        <v>-639514</v>
      </c>
    </row>
    <row r="90" spans="1:9" x14ac:dyDescent="0.2">
      <c r="A90" s="240" t="s">
        <v>201</v>
      </c>
      <c r="B90" s="240"/>
      <c r="C90" s="240"/>
      <c r="D90" s="240"/>
      <c r="E90" s="240"/>
      <c r="F90" s="240"/>
      <c r="G90" s="16">
        <v>204</v>
      </c>
      <c r="H90" s="52">
        <v>0</v>
      </c>
      <c r="I90" s="52">
        <v>0</v>
      </c>
    </row>
    <row r="91" spans="1:9" ht="21.6" customHeight="1" x14ac:dyDescent="0.2">
      <c r="A91" s="240" t="s">
        <v>202</v>
      </c>
      <c r="B91" s="240"/>
      <c r="C91" s="240"/>
      <c r="D91" s="240"/>
      <c r="E91" s="240"/>
      <c r="F91" s="240"/>
      <c r="G91" s="16">
        <v>205</v>
      </c>
      <c r="H91" s="52">
        <v>0</v>
      </c>
      <c r="I91" s="52">
        <v>0</v>
      </c>
    </row>
    <row r="92" spans="1:9" ht="21.6" customHeight="1" x14ac:dyDescent="0.2">
      <c r="A92" s="240" t="s">
        <v>203</v>
      </c>
      <c r="B92" s="240"/>
      <c r="C92" s="240"/>
      <c r="D92" s="240"/>
      <c r="E92" s="240"/>
      <c r="F92" s="240"/>
      <c r="G92" s="16">
        <v>206</v>
      </c>
      <c r="H92" s="52">
        <v>0</v>
      </c>
      <c r="I92" s="52">
        <v>0</v>
      </c>
    </row>
    <row r="93" spans="1:9" x14ac:dyDescent="0.2">
      <c r="A93" s="240" t="s">
        <v>204</v>
      </c>
      <c r="B93" s="240"/>
      <c r="C93" s="240"/>
      <c r="D93" s="240"/>
      <c r="E93" s="240"/>
      <c r="F93" s="240"/>
      <c r="G93" s="16">
        <v>207</v>
      </c>
      <c r="H93" s="52">
        <v>0</v>
      </c>
      <c r="I93" s="52">
        <v>0</v>
      </c>
    </row>
    <row r="94" spans="1:9" x14ac:dyDescent="0.2">
      <c r="A94" s="240" t="s">
        <v>205</v>
      </c>
      <c r="B94" s="240"/>
      <c r="C94" s="240"/>
      <c r="D94" s="240"/>
      <c r="E94" s="240"/>
      <c r="F94" s="240"/>
      <c r="G94" s="16">
        <v>208</v>
      </c>
      <c r="H94" s="52">
        <v>0</v>
      </c>
      <c r="I94" s="52">
        <v>0</v>
      </c>
    </row>
    <row r="95" spans="1:9" ht="20.45" customHeight="1" x14ac:dyDescent="0.2">
      <c r="A95" s="240" t="s">
        <v>206</v>
      </c>
      <c r="B95" s="240"/>
      <c r="C95" s="240"/>
      <c r="D95" s="240"/>
      <c r="E95" s="240"/>
      <c r="F95" s="240"/>
      <c r="G95" s="16">
        <v>209</v>
      </c>
      <c r="H95" s="52">
        <v>0</v>
      </c>
      <c r="I95" s="52">
        <v>0</v>
      </c>
    </row>
    <row r="96" spans="1:9" x14ac:dyDescent="0.2">
      <c r="A96" s="240" t="s">
        <v>207</v>
      </c>
      <c r="B96" s="240"/>
      <c r="C96" s="240"/>
      <c r="D96" s="240"/>
      <c r="E96" s="240"/>
      <c r="F96" s="240"/>
      <c r="G96" s="16">
        <v>210</v>
      </c>
      <c r="H96" s="52">
        <v>258798</v>
      </c>
      <c r="I96" s="52">
        <v>-639514</v>
      </c>
    </row>
    <row r="97" spans="1:9" x14ac:dyDescent="0.2">
      <c r="A97" s="240" t="s">
        <v>208</v>
      </c>
      <c r="B97" s="240"/>
      <c r="C97" s="240"/>
      <c r="D97" s="240"/>
      <c r="E97" s="240"/>
      <c r="F97" s="240"/>
      <c r="G97" s="16">
        <v>211</v>
      </c>
      <c r="H97" s="52">
        <v>0</v>
      </c>
      <c r="I97" s="52">
        <v>0</v>
      </c>
    </row>
    <row r="98" spans="1:9" x14ac:dyDescent="0.2">
      <c r="A98" s="239" t="s">
        <v>127</v>
      </c>
      <c r="B98" s="239"/>
      <c r="C98" s="239"/>
      <c r="D98" s="239"/>
      <c r="E98" s="239"/>
      <c r="F98" s="239"/>
      <c r="G98" s="16">
        <v>212</v>
      </c>
      <c r="H98" s="52">
        <v>0</v>
      </c>
      <c r="I98" s="52">
        <v>0</v>
      </c>
    </row>
    <row r="99" spans="1:9" ht="27.6" customHeight="1" x14ac:dyDescent="0.2">
      <c r="A99" s="231" t="s">
        <v>209</v>
      </c>
      <c r="B99" s="231"/>
      <c r="C99" s="231"/>
      <c r="D99" s="231"/>
      <c r="E99" s="231"/>
      <c r="F99" s="231"/>
      <c r="G99" s="17">
        <v>213</v>
      </c>
      <c r="H99" s="53">
        <f>H89-H98</f>
        <v>258798</v>
      </c>
      <c r="I99" s="53">
        <f>I89-I98</f>
        <v>-639514</v>
      </c>
    </row>
    <row r="100" spans="1:9" x14ac:dyDescent="0.2">
      <c r="A100" s="232" t="s">
        <v>210</v>
      </c>
      <c r="B100" s="232"/>
      <c r="C100" s="232"/>
      <c r="D100" s="232"/>
      <c r="E100" s="232"/>
      <c r="F100" s="232"/>
      <c r="G100" s="18">
        <v>214</v>
      </c>
      <c r="H100" s="54">
        <f>H88+H99</f>
        <v>113400124</v>
      </c>
      <c r="I100" s="54">
        <f>I88+I99</f>
        <v>144549590</v>
      </c>
    </row>
    <row r="101" spans="1:9" x14ac:dyDescent="0.2">
      <c r="A101" s="201" t="s">
        <v>211</v>
      </c>
      <c r="B101" s="201"/>
      <c r="C101" s="201"/>
      <c r="D101" s="201"/>
      <c r="E101" s="201"/>
      <c r="F101" s="201"/>
      <c r="G101" s="233"/>
      <c r="H101" s="233"/>
      <c r="I101" s="233"/>
    </row>
    <row r="102" spans="1:9" x14ac:dyDescent="0.2">
      <c r="A102" s="234" t="s">
        <v>212</v>
      </c>
      <c r="B102" s="234"/>
      <c r="C102" s="234"/>
      <c r="D102" s="234"/>
      <c r="E102" s="234"/>
      <c r="F102" s="234"/>
      <c r="G102" s="17">
        <v>215</v>
      </c>
      <c r="H102" s="53">
        <f>H103+H104</f>
        <v>0</v>
      </c>
      <c r="I102" s="53">
        <f>I103+I104</f>
        <v>0</v>
      </c>
    </row>
    <row r="103" spans="1:9" x14ac:dyDescent="0.2">
      <c r="A103" s="235" t="s">
        <v>125</v>
      </c>
      <c r="B103" s="235"/>
      <c r="C103" s="235"/>
      <c r="D103" s="235"/>
      <c r="E103" s="235"/>
      <c r="F103" s="235"/>
      <c r="G103" s="16">
        <v>216</v>
      </c>
      <c r="H103" s="52">
        <v>0</v>
      </c>
      <c r="I103" s="52">
        <v>0</v>
      </c>
    </row>
    <row r="104" spans="1:9" x14ac:dyDescent="0.2">
      <c r="A104" s="236" t="s">
        <v>213</v>
      </c>
      <c r="B104" s="236"/>
      <c r="C104" s="236"/>
      <c r="D104" s="236"/>
      <c r="E104" s="236"/>
      <c r="F104" s="236"/>
      <c r="G104" s="19">
        <v>217</v>
      </c>
      <c r="H104" s="66">
        <v>0</v>
      </c>
      <c r="I104" s="66">
        <v>0</v>
      </c>
    </row>
  </sheetData>
  <sheetProtection algorithmName="SHA-512" hashValue="rdvxmCOLovEBxFhpBP1+tQ1GVC+o4YxlBLschZDo6skAYzcMzUvi79dZk3hVSzxOdRcoPBiAzJmglr203rdwJQ==" saltValue="gwtYePVDLJk/j0NPnHSJ6Q=="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formula1>0</formula1>
    </dataValidation>
  </dataValidations>
  <pageMargins left="0.75" right="0.17" top="1" bottom="1" header="0.5" footer="0.5"/>
  <pageSetup paperSize="9" scale="99"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view="pageBreakPreview" zoomScale="110" zoomScaleNormal="100" workbookViewId="0">
      <selection activeCell="N8" sqref="N8"/>
    </sheetView>
  </sheetViews>
  <sheetFormatPr defaultColWidth="9.140625" defaultRowHeight="12.75" x14ac:dyDescent="0.2"/>
  <cols>
    <col min="1" max="6" width="9.140625" style="11"/>
    <col min="7" max="7" width="9.140625" style="23"/>
    <col min="8" max="9" width="11.28515625" style="55" customWidth="1"/>
    <col min="10" max="16384" width="9.140625" style="11"/>
  </cols>
  <sheetData>
    <row r="1" spans="1:9" x14ac:dyDescent="0.2">
      <c r="A1" s="250" t="s">
        <v>214</v>
      </c>
      <c r="B1" s="278"/>
      <c r="C1" s="278"/>
      <c r="D1" s="278"/>
      <c r="E1" s="278"/>
      <c r="F1" s="278"/>
      <c r="G1" s="278"/>
      <c r="H1" s="278"/>
      <c r="I1" s="278"/>
    </row>
    <row r="2" spans="1:9" x14ac:dyDescent="0.2">
      <c r="A2" s="249" t="s">
        <v>448</v>
      </c>
      <c r="B2" s="209"/>
      <c r="C2" s="209"/>
      <c r="D2" s="209"/>
      <c r="E2" s="209"/>
      <c r="F2" s="209"/>
      <c r="G2" s="209"/>
      <c r="H2" s="209"/>
      <c r="I2" s="209"/>
    </row>
    <row r="3" spans="1:9" x14ac:dyDescent="0.2">
      <c r="A3" s="279" t="s">
        <v>361</v>
      </c>
      <c r="B3" s="280"/>
      <c r="C3" s="280"/>
      <c r="D3" s="280"/>
      <c r="E3" s="280"/>
      <c r="F3" s="280"/>
      <c r="G3" s="280"/>
      <c r="H3" s="280"/>
      <c r="I3" s="280"/>
    </row>
    <row r="4" spans="1:9" ht="12.75" customHeight="1" x14ac:dyDescent="0.2">
      <c r="A4" s="215" t="s">
        <v>442</v>
      </c>
      <c r="B4" s="216"/>
      <c r="C4" s="216"/>
      <c r="D4" s="216"/>
      <c r="E4" s="216"/>
      <c r="F4" s="216"/>
      <c r="G4" s="216"/>
      <c r="H4" s="216"/>
      <c r="I4" s="217"/>
    </row>
    <row r="5" spans="1:9" ht="45.75" thickBot="1" x14ac:dyDescent="0.25">
      <c r="A5" s="281" t="s">
        <v>2</v>
      </c>
      <c r="B5" s="282"/>
      <c r="C5" s="282"/>
      <c r="D5" s="282"/>
      <c r="E5" s="282"/>
      <c r="F5" s="283"/>
      <c r="G5" s="13" t="s">
        <v>115</v>
      </c>
      <c r="H5" s="46" t="s">
        <v>377</v>
      </c>
      <c r="I5" s="46" t="s">
        <v>353</v>
      </c>
    </row>
    <row r="6" spans="1:9" x14ac:dyDescent="0.2">
      <c r="A6" s="284">
        <v>1</v>
      </c>
      <c r="B6" s="285"/>
      <c r="C6" s="285"/>
      <c r="D6" s="285"/>
      <c r="E6" s="285"/>
      <c r="F6" s="286"/>
      <c r="G6" s="20">
        <v>2</v>
      </c>
      <c r="H6" s="20" t="s">
        <v>215</v>
      </c>
      <c r="I6" s="20" t="s">
        <v>216</v>
      </c>
    </row>
    <row r="7" spans="1:9" x14ac:dyDescent="0.2">
      <c r="A7" s="257" t="s">
        <v>217</v>
      </c>
      <c r="B7" s="258"/>
      <c r="C7" s="258"/>
      <c r="D7" s="258"/>
      <c r="E7" s="258"/>
      <c r="F7" s="258"/>
      <c r="G7" s="258"/>
      <c r="H7" s="258"/>
      <c r="I7" s="259"/>
    </row>
    <row r="8" spans="1:9" ht="12.75" customHeight="1" x14ac:dyDescent="0.2">
      <c r="A8" s="260" t="s">
        <v>218</v>
      </c>
      <c r="B8" s="261"/>
      <c r="C8" s="261"/>
      <c r="D8" s="261"/>
      <c r="E8" s="261"/>
      <c r="F8" s="262"/>
      <c r="G8" s="21">
        <v>1</v>
      </c>
      <c r="H8" s="47">
        <v>131204075</v>
      </c>
      <c r="I8" s="47">
        <v>155051776</v>
      </c>
    </row>
    <row r="9" spans="1:9" ht="12.75" customHeight="1" x14ac:dyDescent="0.2">
      <c r="A9" s="275" t="s">
        <v>219</v>
      </c>
      <c r="B9" s="276"/>
      <c r="C9" s="276"/>
      <c r="D9" s="276"/>
      <c r="E9" s="276"/>
      <c r="F9" s="277"/>
      <c r="G9" s="17">
        <v>2</v>
      </c>
      <c r="H9" s="48">
        <f>H10+H11+H12+H13+H14+H15+H16+H17</f>
        <v>100181345</v>
      </c>
      <c r="I9" s="48">
        <f>I10+I11+I12+I13+I14+I15+I16+I17</f>
        <v>82618371</v>
      </c>
    </row>
    <row r="10" spans="1:9" ht="12.75" customHeight="1" x14ac:dyDescent="0.2">
      <c r="A10" s="272" t="s">
        <v>220</v>
      </c>
      <c r="B10" s="273"/>
      <c r="C10" s="273"/>
      <c r="D10" s="273"/>
      <c r="E10" s="273"/>
      <c r="F10" s="274"/>
      <c r="G10" s="22">
        <v>3</v>
      </c>
      <c r="H10" s="49">
        <v>87898120</v>
      </c>
      <c r="I10" s="49">
        <v>97488689</v>
      </c>
    </row>
    <row r="11" spans="1:9" ht="31.15" customHeight="1" x14ac:dyDescent="0.2">
      <c r="A11" s="272" t="s">
        <v>385</v>
      </c>
      <c r="B11" s="273"/>
      <c r="C11" s="273"/>
      <c r="D11" s="273"/>
      <c r="E11" s="273"/>
      <c r="F11" s="274"/>
      <c r="G11" s="22">
        <v>4</v>
      </c>
      <c r="H11" s="49">
        <v>15160158</v>
      </c>
      <c r="I11" s="49">
        <v>13428972</v>
      </c>
    </row>
    <row r="12" spans="1:9" ht="28.15" customHeight="1" x14ac:dyDescent="0.2">
      <c r="A12" s="272" t="s">
        <v>386</v>
      </c>
      <c r="B12" s="273"/>
      <c r="C12" s="273"/>
      <c r="D12" s="273"/>
      <c r="E12" s="273"/>
      <c r="F12" s="274"/>
      <c r="G12" s="22">
        <v>5</v>
      </c>
      <c r="H12" s="49">
        <v>15626086</v>
      </c>
      <c r="I12" s="49">
        <v>7144229</v>
      </c>
    </row>
    <row r="13" spans="1:9" ht="12.75" customHeight="1" x14ac:dyDescent="0.2">
      <c r="A13" s="272" t="s">
        <v>221</v>
      </c>
      <c r="B13" s="273"/>
      <c r="C13" s="273"/>
      <c r="D13" s="273"/>
      <c r="E13" s="273"/>
      <c r="F13" s="274"/>
      <c r="G13" s="22">
        <v>6</v>
      </c>
      <c r="H13" s="49">
        <v>-28321319</v>
      </c>
      <c r="I13" s="49">
        <v>-50769518</v>
      </c>
    </row>
    <row r="14" spans="1:9" ht="12.75" customHeight="1" x14ac:dyDescent="0.2">
      <c r="A14" s="272" t="s">
        <v>222</v>
      </c>
      <c r="B14" s="273"/>
      <c r="C14" s="273"/>
      <c r="D14" s="273"/>
      <c r="E14" s="273"/>
      <c r="F14" s="274"/>
      <c r="G14" s="22">
        <v>7</v>
      </c>
      <c r="H14" s="49">
        <v>12862755</v>
      </c>
      <c r="I14" s="49">
        <v>9753937</v>
      </c>
    </row>
    <row r="15" spans="1:9" ht="12.75" customHeight="1" x14ac:dyDescent="0.2">
      <c r="A15" s="272" t="s">
        <v>223</v>
      </c>
      <c r="B15" s="273"/>
      <c r="C15" s="273"/>
      <c r="D15" s="273"/>
      <c r="E15" s="273"/>
      <c r="F15" s="274"/>
      <c r="G15" s="22">
        <v>8</v>
      </c>
      <c r="H15" s="49">
        <v>1380270</v>
      </c>
      <c r="I15" s="49">
        <v>5248655</v>
      </c>
    </row>
    <row r="16" spans="1:9" ht="12.75" customHeight="1" x14ac:dyDescent="0.2">
      <c r="A16" s="272" t="s">
        <v>224</v>
      </c>
      <c r="B16" s="273"/>
      <c r="C16" s="273"/>
      <c r="D16" s="273"/>
      <c r="E16" s="273"/>
      <c r="F16" s="274"/>
      <c r="G16" s="22">
        <v>9</v>
      </c>
      <c r="H16" s="49">
        <v>-4424725</v>
      </c>
      <c r="I16" s="49">
        <v>323407</v>
      </c>
    </row>
    <row r="17" spans="1:9" ht="27.6" customHeight="1" x14ac:dyDescent="0.2">
      <c r="A17" s="272" t="s">
        <v>225</v>
      </c>
      <c r="B17" s="273"/>
      <c r="C17" s="273"/>
      <c r="D17" s="273"/>
      <c r="E17" s="273"/>
      <c r="F17" s="274"/>
      <c r="G17" s="22">
        <v>10</v>
      </c>
      <c r="H17" s="49">
        <v>0</v>
      </c>
      <c r="I17" s="49">
        <v>0</v>
      </c>
    </row>
    <row r="18" spans="1:9" ht="29.45" customHeight="1" x14ac:dyDescent="0.2">
      <c r="A18" s="251" t="s">
        <v>388</v>
      </c>
      <c r="B18" s="252"/>
      <c r="C18" s="252"/>
      <c r="D18" s="252"/>
      <c r="E18" s="252"/>
      <c r="F18" s="253"/>
      <c r="G18" s="17">
        <v>11</v>
      </c>
      <c r="H18" s="48">
        <f>H8+H9</f>
        <v>231385420</v>
      </c>
      <c r="I18" s="48">
        <f>I8+I9</f>
        <v>237670147</v>
      </c>
    </row>
    <row r="19" spans="1:9" ht="12.75" customHeight="1" x14ac:dyDescent="0.2">
      <c r="A19" s="275" t="s">
        <v>226</v>
      </c>
      <c r="B19" s="276"/>
      <c r="C19" s="276"/>
      <c r="D19" s="276"/>
      <c r="E19" s="276"/>
      <c r="F19" s="277"/>
      <c r="G19" s="17">
        <v>12</v>
      </c>
      <c r="H19" s="48">
        <f>H20+H21+H22+H23</f>
        <v>-51883578</v>
      </c>
      <c r="I19" s="48">
        <f>I20+I21+I22+I23</f>
        <v>-113611975</v>
      </c>
    </row>
    <row r="20" spans="1:9" ht="12.75" customHeight="1" x14ac:dyDescent="0.2">
      <c r="A20" s="272" t="s">
        <v>227</v>
      </c>
      <c r="B20" s="273"/>
      <c r="C20" s="273"/>
      <c r="D20" s="273"/>
      <c r="E20" s="273"/>
      <c r="F20" s="274"/>
      <c r="G20" s="22">
        <v>13</v>
      </c>
      <c r="H20" s="49">
        <v>-11898614</v>
      </c>
      <c r="I20" s="49">
        <v>-19927146</v>
      </c>
    </row>
    <row r="21" spans="1:9" ht="12.75" customHeight="1" x14ac:dyDescent="0.2">
      <c r="A21" s="272" t="s">
        <v>228</v>
      </c>
      <c r="B21" s="273"/>
      <c r="C21" s="273"/>
      <c r="D21" s="273"/>
      <c r="E21" s="273"/>
      <c r="F21" s="274"/>
      <c r="G21" s="22">
        <v>14</v>
      </c>
      <c r="H21" s="49">
        <v>-17345759</v>
      </c>
      <c r="I21" s="49">
        <v>-24039534</v>
      </c>
    </row>
    <row r="22" spans="1:9" ht="12.75" customHeight="1" x14ac:dyDescent="0.2">
      <c r="A22" s="272" t="s">
        <v>229</v>
      </c>
      <c r="B22" s="273"/>
      <c r="C22" s="273"/>
      <c r="D22" s="273"/>
      <c r="E22" s="273"/>
      <c r="F22" s="274"/>
      <c r="G22" s="22">
        <v>15</v>
      </c>
      <c r="H22" s="49">
        <v>-22639205</v>
      </c>
      <c r="I22" s="49">
        <v>-69645295</v>
      </c>
    </row>
    <row r="23" spans="1:9" ht="12.75" customHeight="1" x14ac:dyDescent="0.2">
      <c r="A23" s="272" t="s">
        <v>230</v>
      </c>
      <c r="B23" s="273"/>
      <c r="C23" s="273"/>
      <c r="D23" s="273"/>
      <c r="E23" s="273"/>
      <c r="F23" s="274"/>
      <c r="G23" s="22">
        <v>16</v>
      </c>
      <c r="H23" s="49">
        <v>0</v>
      </c>
      <c r="I23" s="49">
        <v>0</v>
      </c>
    </row>
    <row r="24" spans="1:9" ht="12.75" customHeight="1" x14ac:dyDescent="0.2">
      <c r="A24" s="251" t="s">
        <v>231</v>
      </c>
      <c r="B24" s="252"/>
      <c r="C24" s="252"/>
      <c r="D24" s="252"/>
      <c r="E24" s="252"/>
      <c r="F24" s="253"/>
      <c r="G24" s="17">
        <v>17</v>
      </c>
      <c r="H24" s="48">
        <f>H18+H19</f>
        <v>179501842</v>
      </c>
      <c r="I24" s="48">
        <f>I18+I19</f>
        <v>124058172</v>
      </c>
    </row>
    <row r="25" spans="1:9" ht="12.75" customHeight="1" x14ac:dyDescent="0.2">
      <c r="A25" s="263" t="s">
        <v>232</v>
      </c>
      <c r="B25" s="264"/>
      <c r="C25" s="264"/>
      <c r="D25" s="264"/>
      <c r="E25" s="264"/>
      <c r="F25" s="265"/>
      <c r="G25" s="22">
        <v>18</v>
      </c>
      <c r="H25" s="49">
        <v>-13589038</v>
      </c>
      <c r="I25" s="49">
        <v>-10070291</v>
      </c>
    </row>
    <row r="26" spans="1:9" ht="12.75" customHeight="1" x14ac:dyDescent="0.2">
      <c r="A26" s="263" t="s">
        <v>233</v>
      </c>
      <c r="B26" s="264"/>
      <c r="C26" s="264"/>
      <c r="D26" s="264"/>
      <c r="E26" s="264"/>
      <c r="F26" s="265"/>
      <c r="G26" s="22">
        <v>19</v>
      </c>
      <c r="H26" s="49">
        <v>-5479753</v>
      </c>
      <c r="I26" s="49">
        <v>-21700037</v>
      </c>
    </row>
    <row r="27" spans="1:9" ht="28.9" customHeight="1" x14ac:dyDescent="0.2">
      <c r="A27" s="254" t="s">
        <v>234</v>
      </c>
      <c r="B27" s="255"/>
      <c r="C27" s="255"/>
      <c r="D27" s="255"/>
      <c r="E27" s="255"/>
      <c r="F27" s="256"/>
      <c r="G27" s="18">
        <v>20</v>
      </c>
      <c r="H27" s="50">
        <f>H24+H25+H26</f>
        <v>160433051</v>
      </c>
      <c r="I27" s="50">
        <f>I24+I25+I26</f>
        <v>92287844</v>
      </c>
    </row>
    <row r="28" spans="1:9" x14ac:dyDescent="0.2">
      <c r="A28" s="257" t="s">
        <v>235</v>
      </c>
      <c r="B28" s="258"/>
      <c r="C28" s="258"/>
      <c r="D28" s="258"/>
      <c r="E28" s="258"/>
      <c r="F28" s="258"/>
      <c r="G28" s="258"/>
      <c r="H28" s="258"/>
      <c r="I28" s="259"/>
    </row>
    <row r="29" spans="1:9" ht="23.45" customHeight="1" x14ac:dyDescent="0.2">
      <c r="A29" s="260" t="s">
        <v>236</v>
      </c>
      <c r="B29" s="261"/>
      <c r="C29" s="261"/>
      <c r="D29" s="261"/>
      <c r="E29" s="261"/>
      <c r="F29" s="262"/>
      <c r="G29" s="21">
        <v>21</v>
      </c>
      <c r="H29" s="51">
        <v>3192975</v>
      </c>
      <c r="I29" s="51">
        <v>1016557</v>
      </c>
    </row>
    <row r="30" spans="1:9" ht="12.75" customHeight="1" x14ac:dyDescent="0.2">
      <c r="A30" s="263" t="s">
        <v>237</v>
      </c>
      <c r="B30" s="264"/>
      <c r="C30" s="264"/>
      <c r="D30" s="264"/>
      <c r="E30" s="264"/>
      <c r="F30" s="265"/>
      <c r="G30" s="22">
        <v>22</v>
      </c>
      <c r="H30" s="52">
        <v>321016</v>
      </c>
      <c r="I30" s="52">
        <v>20000</v>
      </c>
    </row>
    <row r="31" spans="1:9" ht="12.75" customHeight="1" x14ac:dyDescent="0.2">
      <c r="A31" s="263" t="s">
        <v>238</v>
      </c>
      <c r="B31" s="264"/>
      <c r="C31" s="264"/>
      <c r="D31" s="264"/>
      <c r="E31" s="264"/>
      <c r="F31" s="265"/>
      <c r="G31" s="22">
        <v>23</v>
      </c>
      <c r="H31" s="52">
        <v>5080022</v>
      </c>
      <c r="I31" s="52">
        <v>355528</v>
      </c>
    </row>
    <row r="32" spans="1:9" ht="12.75" customHeight="1" x14ac:dyDescent="0.2">
      <c r="A32" s="263" t="s">
        <v>239</v>
      </c>
      <c r="B32" s="264"/>
      <c r="C32" s="264"/>
      <c r="D32" s="264"/>
      <c r="E32" s="264"/>
      <c r="F32" s="265"/>
      <c r="G32" s="22">
        <v>24</v>
      </c>
      <c r="H32" s="52">
        <v>20918</v>
      </c>
      <c r="I32" s="52">
        <v>15870931</v>
      </c>
    </row>
    <row r="33" spans="1:9" ht="12.75" customHeight="1" x14ac:dyDescent="0.2">
      <c r="A33" s="263" t="s">
        <v>240</v>
      </c>
      <c r="B33" s="264"/>
      <c r="C33" s="264"/>
      <c r="D33" s="264"/>
      <c r="E33" s="264"/>
      <c r="F33" s="265"/>
      <c r="G33" s="22">
        <v>25</v>
      </c>
      <c r="H33" s="52">
        <v>36231438</v>
      </c>
      <c r="I33" s="52">
        <v>297160</v>
      </c>
    </row>
    <row r="34" spans="1:9" ht="12.75" customHeight="1" x14ac:dyDescent="0.2">
      <c r="A34" s="263" t="s">
        <v>241</v>
      </c>
      <c r="B34" s="264"/>
      <c r="C34" s="264"/>
      <c r="D34" s="264"/>
      <c r="E34" s="264"/>
      <c r="F34" s="265"/>
      <c r="G34" s="22">
        <v>26</v>
      </c>
      <c r="H34" s="52">
        <v>0</v>
      </c>
      <c r="I34" s="52">
        <v>0</v>
      </c>
    </row>
    <row r="35" spans="1:9" ht="27.6" customHeight="1" x14ac:dyDescent="0.2">
      <c r="A35" s="251" t="s">
        <v>242</v>
      </c>
      <c r="B35" s="252"/>
      <c r="C35" s="252"/>
      <c r="D35" s="252"/>
      <c r="E35" s="252"/>
      <c r="F35" s="253"/>
      <c r="G35" s="17">
        <v>27</v>
      </c>
      <c r="H35" s="53">
        <f>H29+H30+H31+H32+H33+H34</f>
        <v>44846369</v>
      </c>
      <c r="I35" s="53">
        <f>I29+I30+I31+I32+I33+I34</f>
        <v>17560176</v>
      </c>
    </row>
    <row r="36" spans="1:9" ht="26.45" customHeight="1" x14ac:dyDescent="0.2">
      <c r="A36" s="263" t="s">
        <v>243</v>
      </c>
      <c r="B36" s="264"/>
      <c r="C36" s="264"/>
      <c r="D36" s="264"/>
      <c r="E36" s="264"/>
      <c r="F36" s="265"/>
      <c r="G36" s="22">
        <v>28</v>
      </c>
      <c r="H36" s="52">
        <v>-82067565</v>
      </c>
      <c r="I36" s="52">
        <v>-68999558</v>
      </c>
    </row>
    <row r="37" spans="1:9" ht="12.75" customHeight="1" x14ac:dyDescent="0.2">
      <c r="A37" s="263" t="s">
        <v>244</v>
      </c>
      <c r="B37" s="264"/>
      <c r="C37" s="264"/>
      <c r="D37" s="264"/>
      <c r="E37" s="264"/>
      <c r="F37" s="265"/>
      <c r="G37" s="22">
        <v>29</v>
      </c>
      <c r="H37" s="52">
        <v>0</v>
      </c>
      <c r="I37" s="52">
        <v>0</v>
      </c>
    </row>
    <row r="38" spans="1:9" ht="12.75" customHeight="1" x14ac:dyDescent="0.2">
      <c r="A38" s="263" t="s">
        <v>245</v>
      </c>
      <c r="B38" s="264"/>
      <c r="C38" s="264"/>
      <c r="D38" s="264"/>
      <c r="E38" s="264"/>
      <c r="F38" s="265"/>
      <c r="G38" s="22">
        <v>30</v>
      </c>
      <c r="H38" s="52">
        <v>-9297800</v>
      </c>
      <c r="I38" s="52">
        <v>-2458755</v>
      </c>
    </row>
    <row r="39" spans="1:9" ht="12.75" customHeight="1" x14ac:dyDescent="0.2">
      <c r="A39" s="263" t="s">
        <v>246</v>
      </c>
      <c r="B39" s="264"/>
      <c r="C39" s="264"/>
      <c r="D39" s="264"/>
      <c r="E39" s="264"/>
      <c r="F39" s="265"/>
      <c r="G39" s="22">
        <v>31</v>
      </c>
      <c r="H39" s="52">
        <v>-399512</v>
      </c>
      <c r="I39" s="52">
        <v>-3847241</v>
      </c>
    </row>
    <row r="40" spans="1:9" ht="12.75" customHeight="1" x14ac:dyDescent="0.2">
      <c r="A40" s="263" t="s">
        <v>247</v>
      </c>
      <c r="B40" s="264"/>
      <c r="C40" s="264"/>
      <c r="D40" s="264"/>
      <c r="E40" s="264"/>
      <c r="F40" s="265"/>
      <c r="G40" s="22">
        <v>32</v>
      </c>
      <c r="H40" s="52">
        <v>0</v>
      </c>
      <c r="I40" s="52">
        <v>0</v>
      </c>
    </row>
    <row r="41" spans="1:9" ht="22.9" customHeight="1" x14ac:dyDescent="0.2">
      <c r="A41" s="251" t="s">
        <v>248</v>
      </c>
      <c r="B41" s="252"/>
      <c r="C41" s="252"/>
      <c r="D41" s="252"/>
      <c r="E41" s="252"/>
      <c r="F41" s="253"/>
      <c r="G41" s="17">
        <v>33</v>
      </c>
      <c r="H41" s="53">
        <f>H36+H37+H38+H39+H40</f>
        <v>-91764877</v>
      </c>
      <c r="I41" s="53">
        <f>I36+I37+I38+I39+I40</f>
        <v>-75305554</v>
      </c>
    </row>
    <row r="42" spans="1:9" ht="30.6" customHeight="1" x14ac:dyDescent="0.2">
      <c r="A42" s="254" t="s">
        <v>249</v>
      </c>
      <c r="B42" s="255"/>
      <c r="C42" s="255"/>
      <c r="D42" s="255"/>
      <c r="E42" s="255"/>
      <c r="F42" s="256"/>
      <c r="G42" s="18">
        <v>34</v>
      </c>
      <c r="H42" s="54">
        <f>H35+H41</f>
        <v>-46918508</v>
      </c>
      <c r="I42" s="54">
        <f>I35+I41</f>
        <v>-57745378</v>
      </c>
    </row>
    <row r="43" spans="1:9" x14ac:dyDescent="0.2">
      <c r="A43" s="257" t="s">
        <v>250</v>
      </c>
      <c r="B43" s="258"/>
      <c r="C43" s="258"/>
      <c r="D43" s="258"/>
      <c r="E43" s="258"/>
      <c r="F43" s="258"/>
      <c r="G43" s="258"/>
      <c r="H43" s="258"/>
      <c r="I43" s="259"/>
    </row>
    <row r="44" spans="1:9" ht="12.75" customHeight="1" x14ac:dyDescent="0.2">
      <c r="A44" s="260" t="s">
        <v>251</v>
      </c>
      <c r="B44" s="261"/>
      <c r="C44" s="261"/>
      <c r="D44" s="261"/>
      <c r="E44" s="261"/>
      <c r="F44" s="262"/>
      <c r="G44" s="21">
        <v>35</v>
      </c>
      <c r="H44" s="51">
        <v>0</v>
      </c>
      <c r="I44" s="51">
        <v>0</v>
      </c>
    </row>
    <row r="45" spans="1:9" ht="27.6" customHeight="1" x14ac:dyDescent="0.2">
      <c r="A45" s="263" t="s">
        <v>252</v>
      </c>
      <c r="B45" s="264"/>
      <c r="C45" s="264"/>
      <c r="D45" s="264"/>
      <c r="E45" s="264"/>
      <c r="F45" s="265"/>
      <c r="G45" s="22">
        <v>36</v>
      </c>
      <c r="H45" s="52">
        <v>0</v>
      </c>
      <c r="I45" s="52">
        <v>0</v>
      </c>
    </row>
    <row r="46" spans="1:9" ht="12.75" customHeight="1" x14ac:dyDescent="0.2">
      <c r="A46" s="263" t="s">
        <v>253</v>
      </c>
      <c r="B46" s="264"/>
      <c r="C46" s="264"/>
      <c r="D46" s="264"/>
      <c r="E46" s="264"/>
      <c r="F46" s="265"/>
      <c r="G46" s="22">
        <v>37</v>
      </c>
      <c r="H46" s="52">
        <v>99565288</v>
      </c>
      <c r="I46" s="52">
        <v>310638045</v>
      </c>
    </row>
    <row r="47" spans="1:9" ht="12.75" customHeight="1" x14ac:dyDescent="0.2">
      <c r="A47" s="263" t="s">
        <v>254</v>
      </c>
      <c r="B47" s="264"/>
      <c r="C47" s="264"/>
      <c r="D47" s="264"/>
      <c r="E47" s="264"/>
      <c r="F47" s="265"/>
      <c r="G47" s="22">
        <v>38</v>
      </c>
      <c r="H47" s="52">
        <v>2091950</v>
      </c>
      <c r="I47" s="52">
        <v>6129558</v>
      </c>
    </row>
    <row r="48" spans="1:9" ht="25.9" customHeight="1" x14ac:dyDescent="0.2">
      <c r="A48" s="251" t="s">
        <v>255</v>
      </c>
      <c r="B48" s="252"/>
      <c r="C48" s="252"/>
      <c r="D48" s="252"/>
      <c r="E48" s="252"/>
      <c r="F48" s="253"/>
      <c r="G48" s="17">
        <v>39</v>
      </c>
      <c r="H48" s="53">
        <f>H44+H45+H46+H47</f>
        <v>101657238</v>
      </c>
      <c r="I48" s="53">
        <f>I44+I45+I46+I47</f>
        <v>316767603</v>
      </c>
    </row>
    <row r="49" spans="1:9" ht="24.6" customHeight="1" x14ac:dyDescent="0.2">
      <c r="A49" s="263" t="s">
        <v>387</v>
      </c>
      <c r="B49" s="264"/>
      <c r="C49" s="264"/>
      <c r="D49" s="264"/>
      <c r="E49" s="264"/>
      <c r="F49" s="265"/>
      <c r="G49" s="22">
        <v>40</v>
      </c>
      <c r="H49" s="52">
        <v>-227737778</v>
      </c>
      <c r="I49" s="52">
        <v>-343284947</v>
      </c>
    </row>
    <row r="50" spans="1:9" ht="12.75" customHeight="1" x14ac:dyDescent="0.2">
      <c r="A50" s="263" t="s">
        <v>256</v>
      </c>
      <c r="B50" s="264"/>
      <c r="C50" s="264"/>
      <c r="D50" s="264"/>
      <c r="E50" s="264"/>
      <c r="F50" s="265"/>
      <c r="G50" s="22">
        <v>41</v>
      </c>
      <c r="H50" s="52">
        <v>-48724142</v>
      </c>
      <c r="I50" s="52">
        <v>-62176755</v>
      </c>
    </row>
    <row r="51" spans="1:9" ht="12.75" customHeight="1" x14ac:dyDescent="0.2">
      <c r="A51" s="263" t="s">
        <v>257</v>
      </c>
      <c r="B51" s="264"/>
      <c r="C51" s="264"/>
      <c r="D51" s="264"/>
      <c r="E51" s="264"/>
      <c r="F51" s="265"/>
      <c r="G51" s="22">
        <v>42</v>
      </c>
      <c r="H51" s="52">
        <v>0</v>
      </c>
      <c r="I51" s="52">
        <v>0</v>
      </c>
    </row>
    <row r="52" spans="1:9" ht="26.45" customHeight="1" x14ac:dyDescent="0.2">
      <c r="A52" s="263" t="s">
        <v>258</v>
      </c>
      <c r="B52" s="264"/>
      <c r="C52" s="264"/>
      <c r="D52" s="264"/>
      <c r="E52" s="264"/>
      <c r="F52" s="265"/>
      <c r="G52" s="22">
        <v>43</v>
      </c>
      <c r="H52" s="52">
        <v>-2557031</v>
      </c>
      <c r="I52" s="52">
        <v>0</v>
      </c>
    </row>
    <row r="53" spans="1:9" ht="12.75" customHeight="1" x14ac:dyDescent="0.2">
      <c r="A53" s="263" t="s">
        <v>259</v>
      </c>
      <c r="B53" s="264"/>
      <c r="C53" s="264"/>
      <c r="D53" s="264"/>
      <c r="E53" s="264"/>
      <c r="F53" s="265"/>
      <c r="G53" s="22">
        <v>44</v>
      </c>
      <c r="H53" s="52">
        <v>0</v>
      </c>
      <c r="I53" s="52">
        <v>-11834498</v>
      </c>
    </row>
    <row r="54" spans="1:9" ht="27.6" customHeight="1" x14ac:dyDescent="0.2">
      <c r="A54" s="251" t="s">
        <v>260</v>
      </c>
      <c r="B54" s="252"/>
      <c r="C54" s="252"/>
      <c r="D54" s="252"/>
      <c r="E54" s="252"/>
      <c r="F54" s="253"/>
      <c r="G54" s="17">
        <v>45</v>
      </c>
      <c r="H54" s="53">
        <f>H49+H50+H51+H52+H53</f>
        <v>-279018951</v>
      </c>
      <c r="I54" s="53">
        <f>I49+I50+I51+I52+I53</f>
        <v>-417296200</v>
      </c>
    </row>
    <row r="55" spans="1:9" ht="27.6" customHeight="1" x14ac:dyDescent="0.2">
      <c r="A55" s="266" t="s">
        <v>261</v>
      </c>
      <c r="B55" s="267"/>
      <c r="C55" s="267"/>
      <c r="D55" s="267"/>
      <c r="E55" s="267"/>
      <c r="F55" s="268"/>
      <c r="G55" s="17">
        <v>46</v>
      </c>
      <c r="H55" s="53">
        <f>H48+H54</f>
        <v>-177361713</v>
      </c>
      <c r="I55" s="53">
        <f>I48+I54</f>
        <v>-100528597</v>
      </c>
    </row>
    <row r="56" spans="1:9" x14ac:dyDescent="0.2">
      <c r="A56" s="203" t="s">
        <v>262</v>
      </c>
      <c r="B56" s="204"/>
      <c r="C56" s="204"/>
      <c r="D56" s="204"/>
      <c r="E56" s="204"/>
      <c r="F56" s="205"/>
      <c r="G56" s="22">
        <v>47</v>
      </c>
      <c r="H56" s="52">
        <v>0</v>
      </c>
      <c r="I56" s="52">
        <v>0</v>
      </c>
    </row>
    <row r="57" spans="1:9" ht="27" customHeight="1" x14ac:dyDescent="0.2">
      <c r="A57" s="266" t="s">
        <v>263</v>
      </c>
      <c r="B57" s="267"/>
      <c r="C57" s="267"/>
      <c r="D57" s="267"/>
      <c r="E57" s="267"/>
      <c r="F57" s="268"/>
      <c r="G57" s="17">
        <v>48</v>
      </c>
      <c r="H57" s="53">
        <f>H27+H42+H55+H56</f>
        <v>-63847170</v>
      </c>
      <c r="I57" s="53">
        <f>I27+I42+I55+I56</f>
        <v>-65986131</v>
      </c>
    </row>
    <row r="58" spans="1:9" ht="15.6" customHeight="1" x14ac:dyDescent="0.2">
      <c r="A58" s="269" t="s">
        <v>264</v>
      </c>
      <c r="B58" s="270"/>
      <c r="C58" s="270"/>
      <c r="D58" s="270"/>
      <c r="E58" s="270"/>
      <c r="F58" s="271"/>
      <c r="G58" s="22">
        <v>49</v>
      </c>
      <c r="H58" s="52">
        <v>132013675</v>
      </c>
      <c r="I58" s="52">
        <v>68166505</v>
      </c>
    </row>
    <row r="59" spans="1:9" ht="28.9" customHeight="1" x14ac:dyDescent="0.2">
      <c r="A59" s="254" t="s">
        <v>265</v>
      </c>
      <c r="B59" s="255"/>
      <c r="C59" s="255"/>
      <c r="D59" s="255"/>
      <c r="E59" s="255"/>
      <c r="F59" s="256"/>
      <c r="G59" s="18">
        <v>50</v>
      </c>
      <c r="H59" s="54">
        <f>H57+H58</f>
        <v>68166505</v>
      </c>
      <c r="I59" s="54">
        <f>I57+I58</f>
        <v>2180374</v>
      </c>
    </row>
  </sheetData>
  <sheetProtection algorithmName="SHA-512" hashValue="BUlsXcbtZlMOzYIZM9s1t3AnEjzW+Ugsx90VT4NnQJekqkspFDe4PuT4nk7lGiKL4GuP85GzmhiXmn7RRhg1pQ==" saltValue="upnmtyZuPYH9IrcoztxOb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ageMargins left="0.75" right="0.75" top="1" bottom="1" header="0.5" footer="0.5"/>
  <pageSetup paperSize="9"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view="pageBreakPreview" zoomScale="110" zoomScaleNormal="100" workbookViewId="0">
      <selection activeCell="A3" sqref="A3:I3"/>
    </sheetView>
  </sheetViews>
  <sheetFormatPr defaultRowHeight="12.75" x14ac:dyDescent="0.2"/>
  <cols>
    <col min="1" max="7" width="9.140625" style="11"/>
    <col min="8" max="9" width="9.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0" t="s">
        <v>266</v>
      </c>
      <c r="B1" s="278"/>
      <c r="C1" s="278"/>
      <c r="D1" s="278"/>
      <c r="E1" s="278"/>
      <c r="F1" s="278"/>
      <c r="G1" s="278"/>
      <c r="H1" s="278"/>
      <c r="I1" s="278"/>
    </row>
    <row r="2" spans="1:9" ht="12.75" customHeight="1" x14ac:dyDescent="0.2">
      <c r="A2" s="249" t="s">
        <v>448</v>
      </c>
      <c r="B2" s="209"/>
      <c r="C2" s="209"/>
      <c r="D2" s="209"/>
      <c r="E2" s="209"/>
      <c r="F2" s="209"/>
      <c r="G2" s="209"/>
      <c r="H2" s="209"/>
      <c r="I2" s="209"/>
    </row>
    <row r="3" spans="1:9" x14ac:dyDescent="0.2">
      <c r="A3" s="279" t="s">
        <v>361</v>
      </c>
      <c r="B3" s="287"/>
      <c r="C3" s="287"/>
      <c r="D3" s="287"/>
      <c r="E3" s="287"/>
      <c r="F3" s="287"/>
      <c r="G3" s="287"/>
      <c r="H3" s="287"/>
      <c r="I3" s="287"/>
    </row>
    <row r="4" spans="1:9" x14ac:dyDescent="0.2">
      <c r="A4" s="294" t="s">
        <v>442</v>
      </c>
      <c r="B4" s="216"/>
      <c r="C4" s="216"/>
      <c r="D4" s="216"/>
      <c r="E4" s="216"/>
      <c r="F4" s="216"/>
      <c r="G4" s="216"/>
      <c r="H4" s="216"/>
      <c r="I4" s="217"/>
    </row>
    <row r="5" spans="1:9" ht="45.75" thickBot="1" x14ac:dyDescent="0.25">
      <c r="A5" s="281" t="s">
        <v>2</v>
      </c>
      <c r="B5" s="282"/>
      <c r="C5" s="282"/>
      <c r="D5" s="282"/>
      <c r="E5" s="282"/>
      <c r="F5" s="283"/>
      <c r="G5" s="12" t="s">
        <v>115</v>
      </c>
      <c r="H5" s="46" t="s">
        <v>377</v>
      </c>
      <c r="I5" s="46" t="s">
        <v>353</v>
      </c>
    </row>
    <row r="6" spans="1:9" x14ac:dyDescent="0.2">
      <c r="A6" s="284">
        <v>1</v>
      </c>
      <c r="B6" s="285"/>
      <c r="C6" s="285"/>
      <c r="D6" s="285"/>
      <c r="E6" s="285"/>
      <c r="F6" s="286"/>
      <c r="G6" s="14">
        <v>2</v>
      </c>
      <c r="H6" s="20" t="s">
        <v>215</v>
      </c>
      <c r="I6" s="20" t="s">
        <v>216</v>
      </c>
    </row>
    <row r="7" spans="1:9" x14ac:dyDescent="0.2">
      <c r="A7" s="257" t="s">
        <v>217</v>
      </c>
      <c r="B7" s="291"/>
      <c r="C7" s="291"/>
      <c r="D7" s="291"/>
      <c r="E7" s="291"/>
      <c r="F7" s="291"/>
      <c r="G7" s="291"/>
      <c r="H7" s="291"/>
      <c r="I7" s="292"/>
    </row>
    <row r="8" spans="1:9" x14ac:dyDescent="0.2">
      <c r="A8" s="293" t="s">
        <v>267</v>
      </c>
      <c r="B8" s="293"/>
      <c r="C8" s="293"/>
      <c r="D8" s="293"/>
      <c r="E8" s="293"/>
      <c r="F8" s="293"/>
      <c r="G8" s="15">
        <v>1</v>
      </c>
      <c r="H8" s="51">
        <v>0</v>
      </c>
      <c r="I8" s="51">
        <v>0</v>
      </c>
    </row>
    <row r="9" spans="1:9" x14ac:dyDescent="0.2">
      <c r="A9" s="240" t="s">
        <v>268</v>
      </c>
      <c r="B9" s="240"/>
      <c r="C9" s="240"/>
      <c r="D9" s="240"/>
      <c r="E9" s="240"/>
      <c r="F9" s="240"/>
      <c r="G9" s="16">
        <v>2</v>
      </c>
      <c r="H9" s="52">
        <v>0</v>
      </c>
      <c r="I9" s="52">
        <v>0</v>
      </c>
    </row>
    <row r="10" spans="1:9" x14ac:dyDescent="0.2">
      <c r="A10" s="240" t="s">
        <v>269</v>
      </c>
      <c r="B10" s="240"/>
      <c r="C10" s="240"/>
      <c r="D10" s="240"/>
      <c r="E10" s="240"/>
      <c r="F10" s="240"/>
      <c r="G10" s="16">
        <v>3</v>
      </c>
      <c r="H10" s="52">
        <v>0</v>
      </c>
      <c r="I10" s="52">
        <v>0</v>
      </c>
    </row>
    <row r="11" spans="1:9" x14ac:dyDescent="0.2">
      <c r="A11" s="240" t="s">
        <v>270</v>
      </c>
      <c r="B11" s="240"/>
      <c r="C11" s="240"/>
      <c r="D11" s="240"/>
      <c r="E11" s="240"/>
      <c r="F11" s="240"/>
      <c r="G11" s="16">
        <v>4</v>
      </c>
      <c r="H11" s="52">
        <v>0</v>
      </c>
      <c r="I11" s="52">
        <v>0</v>
      </c>
    </row>
    <row r="12" spans="1:9" x14ac:dyDescent="0.2">
      <c r="A12" s="240" t="s">
        <v>271</v>
      </c>
      <c r="B12" s="240"/>
      <c r="C12" s="240"/>
      <c r="D12" s="240"/>
      <c r="E12" s="240"/>
      <c r="F12" s="240"/>
      <c r="G12" s="16">
        <v>5</v>
      </c>
      <c r="H12" s="52">
        <v>0</v>
      </c>
      <c r="I12" s="52">
        <v>0</v>
      </c>
    </row>
    <row r="13" spans="1:9" x14ac:dyDescent="0.2">
      <c r="A13" s="240" t="s">
        <v>272</v>
      </c>
      <c r="B13" s="240"/>
      <c r="C13" s="240"/>
      <c r="D13" s="240"/>
      <c r="E13" s="240"/>
      <c r="F13" s="240"/>
      <c r="G13" s="16">
        <v>6</v>
      </c>
      <c r="H13" s="52">
        <v>0</v>
      </c>
      <c r="I13" s="52">
        <v>0</v>
      </c>
    </row>
    <row r="14" spans="1:9" x14ac:dyDescent="0.2">
      <c r="A14" s="240" t="s">
        <v>273</v>
      </c>
      <c r="B14" s="240"/>
      <c r="C14" s="240"/>
      <c r="D14" s="240"/>
      <c r="E14" s="240"/>
      <c r="F14" s="240"/>
      <c r="G14" s="16">
        <v>7</v>
      </c>
      <c r="H14" s="52">
        <v>0</v>
      </c>
      <c r="I14" s="52">
        <v>0</v>
      </c>
    </row>
    <row r="15" spans="1:9" x14ac:dyDescent="0.2">
      <c r="A15" s="240" t="s">
        <v>274</v>
      </c>
      <c r="B15" s="240"/>
      <c r="C15" s="240"/>
      <c r="D15" s="240"/>
      <c r="E15" s="240"/>
      <c r="F15" s="240"/>
      <c r="G15" s="16">
        <v>8</v>
      </c>
      <c r="H15" s="52">
        <v>0</v>
      </c>
      <c r="I15" s="52">
        <v>0</v>
      </c>
    </row>
    <row r="16" spans="1:9" x14ac:dyDescent="0.2">
      <c r="A16" s="231" t="s">
        <v>275</v>
      </c>
      <c r="B16" s="231"/>
      <c r="C16" s="231"/>
      <c r="D16" s="231"/>
      <c r="E16" s="231"/>
      <c r="F16" s="231"/>
      <c r="G16" s="17">
        <v>9</v>
      </c>
      <c r="H16" s="53">
        <f>SUM(H8:H15)</f>
        <v>0</v>
      </c>
      <c r="I16" s="53">
        <f>SUM(I8:I15)</f>
        <v>0</v>
      </c>
    </row>
    <row r="17" spans="1:9" x14ac:dyDescent="0.2">
      <c r="A17" s="240" t="s">
        <v>276</v>
      </c>
      <c r="B17" s="240"/>
      <c r="C17" s="240"/>
      <c r="D17" s="240"/>
      <c r="E17" s="240"/>
      <c r="F17" s="240"/>
      <c r="G17" s="16">
        <v>10</v>
      </c>
      <c r="H17" s="52">
        <v>0</v>
      </c>
      <c r="I17" s="52">
        <v>0</v>
      </c>
    </row>
    <row r="18" spans="1:9" x14ac:dyDescent="0.2">
      <c r="A18" s="240" t="s">
        <v>277</v>
      </c>
      <c r="B18" s="240"/>
      <c r="C18" s="240"/>
      <c r="D18" s="240"/>
      <c r="E18" s="240"/>
      <c r="F18" s="240"/>
      <c r="G18" s="16">
        <v>11</v>
      </c>
      <c r="H18" s="52">
        <v>0</v>
      </c>
      <c r="I18" s="52">
        <v>0</v>
      </c>
    </row>
    <row r="19" spans="1:9" ht="25.9" customHeight="1" x14ac:dyDescent="0.2">
      <c r="A19" s="290" t="s">
        <v>278</v>
      </c>
      <c r="B19" s="290"/>
      <c r="C19" s="290"/>
      <c r="D19" s="290"/>
      <c r="E19" s="290"/>
      <c r="F19" s="290"/>
      <c r="G19" s="18">
        <v>12</v>
      </c>
      <c r="H19" s="54">
        <f>H16+H17+H18</f>
        <v>0</v>
      </c>
      <c r="I19" s="54">
        <f>I16+I17+I18</f>
        <v>0</v>
      </c>
    </row>
    <row r="20" spans="1:9" x14ac:dyDescent="0.2">
      <c r="A20" s="257" t="s">
        <v>235</v>
      </c>
      <c r="B20" s="291"/>
      <c r="C20" s="291"/>
      <c r="D20" s="291"/>
      <c r="E20" s="291"/>
      <c r="F20" s="291"/>
      <c r="G20" s="291"/>
      <c r="H20" s="291"/>
      <c r="I20" s="292"/>
    </row>
    <row r="21" spans="1:9" ht="26.45" customHeight="1" x14ac:dyDescent="0.2">
      <c r="A21" s="293" t="s">
        <v>279</v>
      </c>
      <c r="B21" s="293"/>
      <c r="C21" s="293"/>
      <c r="D21" s="293"/>
      <c r="E21" s="293"/>
      <c r="F21" s="293"/>
      <c r="G21" s="15">
        <v>13</v>
      </c>
      <c r="H21" s="51">
        <v>0</v>
      </c>
      <c r="I21" s="51">
        <v>0</v>
      </c>
    </row>
    <row r="22" spans="1:9" x14ac:dyDescent="0.2">
      <c r="A22" s="240" t="s">
        <v>280</v>
      </c>
      <c r="B22" s="240"/>
      <c r="C22" s="240"/>
      <c r="D22" s="240"/>
      <c r="E22" s="240"/>
      <c r="F22" s="240"/>
      <c r="G22" s="16">
        <v>14</v>
      </c>
      <c r="H22" s="52">
        <v>0</v>
      </c>
      <c r="I22" s="52">
        <v>0</v>
      </c>
    </row>
    <row r="23" spans="1:9" x14ac:dyDescent="0.2">
      <c r="A23" s="240" t="s">
        <v>281</v>
      </c>
      <c r="B23" s="240"/>
      <c r="C23" s="240"/>
      <c r="D23" s="240"/>
      <c r="E23" s="240"/>
      <c r="F23" s="240"/>
      <c r="G23" s="16">
        <v>15</v>
      </c>
      <c r="H23" s="52">
        <v>0</v>
      </c>
      <c r="I23" s="52">
        <v>0</v>
      </c>
    </row>
    <row r="24" spans="1:9" x14ac:dyDescent="0.2">
      <c r="A24" s="240" t="s">
        <v>282</v>
      </c>
      <c r="B24" s="240"/>
      <c r="C24" s="240"/>
      <c r="D24" s="240"/>
      <c r="E24" s="240"/>
      <c r="F24" s="240"/>
      <c r="G24" s="16">
        <v>16</v>
      </c>
      <c r="H24" s="52">
        <v>0</v>
      </c>
      <c r="I24" s="52">
        <v>0</v>
      </c>
    </row>
    <row r="25" spans="1:9" x14ac:dyDescent="0.2">
      <c r="A25" s="240" t="s">
        <v>283</v>
      </c>
      <c r="B25" s="240"/>
      <c r="C25" s="240"/>
      <c r="D25" s="240"/>
      <c r="E25" s="240"/>
      <c r="F25" s="240"/>
      <c r="G25" s="16">
        <v>17</v>
      </c>
      <c r="H25" s="52">
        <v>0</v>
      </c>
      <c r="I25" s="52">
        <v>0</v>
      </c>
    </row>
    <row r="26" spans="1:9" x14ac:dyDescent="0.2">
      <c r="A26" s="240" t="s">
        <v>284</v>
      </c>
      <c r="B26" s="240"/>
      <c r="C26" s="240"/>
      <c r="D26" s="240"/>
      <c r="E26" s="240"/>
      <c r="F26" s="240"/>
      <c r="G26" s="16">
        <v>18</v>
      </c>
      <c r="H26" s="52">
        <v>0</v>
      </c>
      <c r="I26" s="52">
        <v>0</v>
      </c>
    </row>
    <row r="27" spans="1:9" ht="25.15" customHeight="1" x14ac:dyDescent="0.2">
      <c r="A27" s="231" t="s">
        <v>285</v>
      </c>
      <c r="B27" s="231"/>
      <c r="C27" s="231"/>
      <c r="D27" s="231"/>
      <c r="E27" s="231"/>
      <c r="F27" s="231"/>
      <c r="G27" s="17">
        <v>19</v>
      </c>
      <c r="H27" s="53">
        <f>SUM(H21:H26)</f>
        <v>0</v>
      </c>
      <c r="I27" s="53">
        <f>SUM(I21:I26)</f>
        <v>0</v>
      </c>
    </row>
    <row r="28" spans="1:9" ht="21" customHeight="1" x14ac:dyDescent="0.2">
      <c r="A28" s="240" t="s">
        <v>286</v>
      </c>
      <c r="B28" s="240"/>
      <c r="C28" s="240"/>
      <c r="D28" s="240"/>
      <c r="E28" s="240"/>
      <c r="F28" s="240"/>
      <c r="G28" s="16">
        <v>20</v>
      </c>
      <c r="H28" s="52">
        <v>0</v>
      </c>
      <c r="I28" s="52">
        <v>0</v>
      </c>
    </row>
    <row r="29" spans="1:9" x14ac:dyDescent="0.2">
      <c r="A29" s="240" t="s">
        <v>287</v>
      </c>
      <c r="B29" s="240"/>
      <c r="C29" s="240"/>
      <c r="D29" s="240"/>
      <c r="E29" s="240"/>
      <c r="F29" s="240"/>
      <c r="G29" s="16">
        <v>21</v>
      </c>
      <c r="H29" s="52">
        <v>0</v>
      </c>
      <c r="I29" s="52">
        <v>0</v>
      </c>
    </row>
    <row r="30" spans="1:9" x14ac:dyDescent="0.2">
      <c r="A30" s="240" t="s">
        <v>288</v>
      </c>
      <c r="B30" s="240"/>
      <c r="C30" s="240"/>
      <c r="D30" s="240"/>
      <c r="E30" s="240"/>
      <c r="F30" s="240"/>
      <c r="G30" s="16">
        <v>22</v>
      </c>
      <c r="H30" s="52">
        <v>0</v>
      </c>
      <c r="I30" s="52">
        <v>0</v>
      </c>
    </row>
    <row r="31" spans="1:9" x14ac:dyDescent="0.2">
      <c r="A31" s="240" t="s">
        <v>289</v>
      </c>
      <c r="B31" s="240"/>
      <c r="C31" s="240"/>
      <c r="D31" s="240"/>
      <c r="E31" s="240"/>
      <c r="F31" s="240"/>
      <c r="G31" s="16">
        <v>23</v>
      </c>
      <c r="H31" s="52">
        <v>0</v>
      </c>
      <c r="I31" s="52">
        <v>0</v>
      </c>
    </row>
    <row r="32" spans="1:9" x14ac:dyDescent="0.2">
      <c r="A32" s="240" t="s">
        <v>290</v>
      </c>
      <c r="B32" s="240"/>
      <c r="C32" s="240"/>
      <c r="D32" s="240"/>
      <c r="E32" s="240"/>
      <c r="F32" s="240"/>
      <c r="G32" s="16">
        <v>24</v>
      </c>
      <c r="H32" s="52">
        <v>0</v>
      </c>
      <c r="I32" s="52">
        <v>0</v>
      </c>
    </row>
    <row r="33" spans="1:9" ht="28.9" customHeight="1" x14ac:dyDescent="0.2">
      <c r="A33" s="231" t="s">
        <v>291</v>
      </c>
      <c r="B33" s="231"/>
      <c r="C33" s="231"/>
      <c r="D33" s="231"/>
      <c r="E33" s="231"/>
      <c r="F33" s="231"/>
      <c r="G33" s="17">
        <v>25</v>
      </c>
      <c r="H33" s="53">
        <f>SUM(H28:H32)</f>
        <v>0</v>
      </c>
      <c r="I33" s="53">
        <f>SUM(I28:I32)</f>
        <v>0</v>
      </c>
    </row>
    <row r="34" spans="1:9" ht="26.45" customHeight="1" x14ac:dyDescent="0.2">
      <c r="A34" s="290" t="s">
        <v>292</v>
      </c>
      <c r="B34" s="290"/>
      <c r="C34" s="290"/>
      <c r="D34" s="290"/>
      <c r="E34" s="290"/>
      <c r="F34" s="290"/>
      <c r="G34" s="18">
        <v>26</v>
      </c>
      <c r="H34" s="54">
        <f>H27+H33</f>
        <v>0</v>
      </c>
      <c r="I34" s="54">
        <f>I27+I33</f>
        <v>0</v>
      </c>
    </row>
    <row r="35" spans="1:9" x14ac:dyDescent="0.2">
      <c r="A35" s="257" t="s">
        <v>250</v>
      </c>
      <c r="B35" s="291"/>
      <c r="C35" s="291"/>
      <c r="D35" s="291"/>
      <c r="E35" s="291"/>
      <c r="F35" s="291"/>
      <c r="G35" s="291">
        <v>0</v>
      </c>
      <c r="H35" s="291"/>
      <c r="I35" s="292"/>
    </row>
    <row r="36" spans="1:9" x14ac:dyDescent="0.2">
      <c r="A36" s="295" t="s">
        <v>293</v>
      </c>
      <c r="B36" s="295"/>
      <c r="C36" s="295"/>
      <c r="D36" s="295"/>
      <c r="E36" s="295"/>
      <c r="F36" s="295"/>
      <c r="G36" s="15">
        <v>27</v>
      </c>
      <c r="H36" s="51">
        <v>0</v>
      </c>
      <c r="I36" s="51">
        <v>0</v>
      </c>
    </row>
    <row r="37" spans="1:9" ht="21.6" customHeight="1" x14ac:dyDescent="0.2">
      <c r="A37" s="183" t="s">
        <v>294</v>
      </c>
      <c r="B37" s="183"/>
      <c r="C37" s="183"/>
      <c r="D37" s="183"/>
      <c r="E37" s="183"/>
      <c r="F37" s="183"/>
      <c r="G37" s="16">
        <v>28</v>
      </c>
      <c r="H37" s="52">
        <v>0</v>
      </c>
      <c r="I37" s="52">
        <v>0</v>
      </c>
    </row>
    <row r="38" spans="1:9" x14ac:dyDescent="0.2">
      <c r="A38" s="183" t="s">
        <v>295</v>
      </c>
      <c r="B38" s="183"/>
      <c r="C38" s="183"/>
      <c r="D38" s="183"/>
      <c r="E38" s="183"/>
      <c r="F38" s="183"/>
      <c r="G38" s="16">
        <v>29</v>
      </c>
      <c r="H38" s="52">
        <v>0</v>
      </c>
      <c r="I38" s="52">
        <v>0</v>
      </c>
    </row>
    <row r="39" spans="1:9" x14ac:dyDescent="0.2">
      <c r="A39" s="183" t="s">
        <v>296</v>
      </c>
      <c r="B39" s="183"/>
      <c r="C39" s="183"/>
      <c r="D39" s="183"/>
      <c r="E39" s="183"/>
      <c r="F39" s="183"/>
      <c r="G39" s="16">
        <v>30</v>
      </c>
      <c r="H39" s="52">
        <v>0</v>
      </c>
      <c r="I39" s="52">
        <v>0</v>
      </c>
    </row>
    <row r="40" spans="1:9" ht="26.45" customHeight="1" x14ac:dyDescent="0.2">
      <c r="A40" s="231" t="s">
        <v>297</v>
      </c>
      <c r="B40" s="231"/>
      <c r="C40" s="231"/>
      <c r="D40" s="231"/>
      <c r="E40" s="231"/>
      <c r="F40" s="231"/>
      <c r="G40" s="17">
        <v>31</v>
      </c>
      <c r="H40" s="53">
        <f>H39+H38+H37+H36</f>
        <v>0</v>
      </c>
      <c r="I40" s="53">
        <f>I39+I38+I37+I36</f>
        <v>0</v>
      </c>
    </row>
    <row r="41" spans="1:9" ht="22.9" customHeight="1" x14ac:dyDescent="0.2">
      <c r="A41" s="183" t="s">
        <v>298</v>
      </c>
      <c r="B41" s="183"/>
      <c r="C41" s="183"/>
      <c r="D41" s="183"/>
      <c r="E41" s="183"/>
      <c r="F41" s="183"/>
      <c r="G41" s="16">
        <v>32</v>
      </c>
      <c r="H41" s="52">
        <v>0</v>
      </c>
      <c r="I41" s="52">
        <v>0</v>
      </c>
    </row>
    <row r="42" spans="1:9" x14ac:dyDescent="0.2">
      <c r="A42" s="183" t="s">
        <v>299</v>
      </c>
      <c r="B42" s="183"/>
      <c r="C42" s="183"/>
      <c r="D42" s="183"/>
      <c r="E42" s="183"/>
      <c r="F42" s="183"/>
      <c r="G42" s="16">
        <v>33</v>
      </c>
      <c r="H42" s="52">
        <v>0</v>
      </c>
      <c r="I42" s="52">
        <v>0</v>
      </c>
    </row>
    <row r="43" spans="1:9" x14ac:dyDescent="0.2">
      <c r="A43" s="183" t="s">
        <v>300</v>
      </c>
      <c r="B43" s="183"/>
      <c r="C43" s="183"/>
      <c r="D43" s="183"/>
      <c r="E43" s="183"/>
      <c r="F43" s="183"/>
      <c r="G43" s="16">
        <v>34</v>
      </c>
      <c r="H43" s="52">
        <v>0</v>
      </c>
      <c r="I43" s="52">
        <v>0</v>
      </c>
    </row>
    <row r="44" spans="1:9" ht="25.15" customHeight="1" x14ac:dyDescent="0.2">
      <c r="A44" s="183" t="s">
        <v>301</v>
      </c>
      <c r="B44" s="183"/>
      <c r="C44" s="183"/>
      <c r="D44" s="183"/>
      <c r="E44" s="183"/>
      <c r="F44" s="183"/>
      <c r="G44" s="16">
        <v>35</v>
      </c>
      <c r="H44" s="52">
        <v>0</v>
      </c>
      <c r="I44" s="52">
        <v>0</v>
      </c>
    </row>
    <row r="45" spans="1:9" x14ac:dyDescent="0.2">
      <c r="A45" s="183" t="s">
        <v>302</v>
      </c>
      <c r="B45" s="183"/>
      <c r="C45" s="183"/>
      <c r="D45" s="183"/>
      <c r="E45" s="183"/>
      <c r="F45" s="183"/>
      <c r="G45" s="16">
        <v>36</v>
      </c>
      <c r="H45" s="52">
        <v>0</v>
      </c>
      <c r="I45" s="52">
        <v>0</v>
      </c>
    </row>
    <row r="46" spans="1:9" ht="25.15" customHeight="1" x14ac:dyDescent="0.2">
      <c r="A46" s="231" t="s">
        <v>303</v>
      </c>
      <c r="B46" s="231"/>
      <c r="C46" s="231"/>
      <c r="D46" s="231"/>
      <c r="E46" s="231"/>
      <c r="F46" s="231"/>
      <c r="G46" s="17">
        <v>37</v>
      </c>
      <c r="H46" s="53">
        <f>H45+H44+H43+H42+H41</f>
        <v>0</v>
      </c>
      <c r="I46" s="53">
        <f>I45+I44+I43+I42+I41</f>
        <v>0</v>
      </c>
    </row>
    <row r="47" spans="1:9" ht="28.15" customHeight="1" x14ac:dyDescent="0.2">
      <c r="A47" s="234" t="s">
        <v>304</v>
      </c>
      <c r="B47" s="234"/>
      <c r="C47" s="234"/>
      <c r="D47" s="234"/>
      <c r="E47" s="234"/>
      <c r="F47" s="234"/>
      <c r="G47" s="17">
        <v>38</v>
      </c>
      <c r="H47" s="53">
        <f>H46+H40</f>
        <v>0</v>
      </c>
      <c r="I47" s="53">
        <f>I46+I40</f>
        <v>0</v>
      </c>
    </row>
    <row r="48" spans="1:9" x14ac:dyDescent="0.2">
      <c r="A48" s="240" t="s">
        <v>305</v>
      </c>
      <c r="B48" s="240"/>
      <c r="C48" s="240"/>
      <c r="D48" s="240"/>
      <c r="E48" s="240"/>
      <c r="F48" s="240"/>
      <c r="G48" s="16">
        <v>39</v>
      </c>
      <c r="H48" s="52">
        <v>0</v>
      </c>
      <c r="I48" s="52">
        <v>0</v>
      </c>
    </row>
    <row r="49" spans="1:9" ht="24.6" customHeight="1" x14ac:dyDescent="0.2">
      <c r="A49" s="234" t="s">
        <v>306</v>
      </c>
      <c r="B49" s="234"/>
      <c r="C49" s="234"/>
      <c r="D49" s="234"/>
      <c r="E49" s="234"/>
      <c r="F49" s="234"/>
      <c r="G49" s="17">
        <v>40</v>
      </c>
      <c r="H49" s="53">
        <f>H19+H34+H47+H48</f>
        <v>0</v>
      </c>
      <c r="I49" s="53">
        <f>I19+I34+I47+I48</f>
        <v>0</v>
      </c>
    </row>
    <row r="50" spans="1:9" x14ac:dyDescent="0.2">
      <c r="A50" s="289" t="s">
        <v>264</v>
      </c>
      <c r="B50" s="289"/>
      <c r="C50" s="289"/>
      <c r="D50" s="289"/>
      <c r="E50" s="289"/>
      <c r="F50" s="289"/>
      <c r="G50" s="16">
        <v>41</v>
      </c>
      <c r="H50" s="52">
        <v>0</v>
      </c>
      <c r="I50" s="52">
        <v>0</v>
      </c>
    </row>
    <row r="51" spans="1:9" ht="28.9" customHeight="1" x14ac:dyDescent="0.2">
      <c r="A51" s="288" t="s">
        <v>307</v>
      </c>
      <c r="B51" s="288"/>
      <c r="C51" s="288"/>
      <c r="D51" s="288"/>
      <c r="E51" s="288"/>
      <c r="F51" s="288"/>
      <c r="G51" s="19">
        <v>42</v>
      </c>
      <c r="H51" s="67">
        <f>H50+H49</f>
        <v>0</v>
      </c>
      <c r="I51" s="67">
        <f>I50+I49</f>
        <v>0</v>
      </c>
    </row>
  </sheetData>
  <sheetProtection algorithmName="SHA-512" hashValue="710DiuNlNc3/kxeGJu9dNWCLy4z73u2gm240Pl9SWxDdVZRfT8OJlFQv7/XaYaZpXe7ShJtLC92UdRrh8qeRbA==" saltValue="gyj1tePudG9iGMYiocup/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1"/>
  <sheetViews>
    <sheetView view="pageBreakPreview" zoomScale="110" zoomScaleNormal="100" zoomScaleSheetLayoutView="110" workbookViewId="0">
      <pane xSplit="7" ySplit="6" topLeftCell="H7" activePane="bottomRight" state="frozen"/>
      <selection pane="topRight" activeCell="H1" sqref="H1"/>
      <selection pane="bottomLeft" activeCell="A7" sqref="A7"/>
      <selection pane="bottomRight" activeCell="L53" sqref="L53"/>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9.140625" style="69" customWidth="1"/>
    <col min="24"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4" t="s">
        <v>308</v>
      </c>
      <c r="B1" s="315"/>
      <c r="C1" s="315"/>
      <c r="D1" s="315"/>
      <c r="E1" s="315"/>
      <c r="F1" s="315"/>
      <c r="G1" s="315"/>
      <c r="H1" s="315"/>
      <c r="I1" s="315"/>
      <c r="J1" s="315"/>
      <c r="K1" s="68"/>
    </row>
    <row r="2" spans="1:23" ht="15.75" x14ac:dyDescent="0.2">
      <c r="A2" s="3"/>
      <c r="B2" s="4"/>
      <c r="C2" s="316" t="s">
        <v>309</v>
      </c>
      <c r="D2" s="316"/>
      <c r="E2" s="5">
        <v>43466</v>
      </c>
      <c r="F2" s="6" t="s">
        <v>0</v>
      </c>
      <c r="G2" s="5">
        <v>43830</v>
      </c>
      <c r="H2" s="70"/>
      <c r="I2" s="70"/>
      <c r="J2" s="70"/>
      <c r="K2" s="71"/>
      <c r="V2" s="72" t="s">
        <v>361</v>
      </c>
    </row>
    <row r="3" spans="1:23" ht="13.5" customHeight="1" thickBot="1" x14ac:dyDescent="0.25">
      <c r="A3" s="317" t="s">
        <v>310</v>
      </c>
      <c r="B3" s="318"/>
      <c r="C3" s="318"/>
      <c r="D3" s="318"/>
      <c r="E3" s="318"/>
      <c r="F3" s="318"/>
      <c r="G3" s="321" t="s">
        <v>3</v>
      </c>
      <c r="H3" s="305" t="s">
        <v>311</v>
      </c>
      <c r="I3" s="305"/>
      <c r="J3" s="305"/>
      <c r="K3" s="305"/>
      <c r="L3" s="305"/>
      <c r="M3" s="305"/>
      <c r="N3" s="305"/>
      <c r="O3" s="305"/>
      <c r="P3" s="305"/>
      <c r="Q3" s="305"/>
      <c r="R3" s="305"/>
      <c r="S3" s="305"/>
      <c r="T3" s="305"/>
      <c r="U3" s="305"/>
      <c r="V3" s="305" t="s">
        <v>312</v>
      </c>
      <c r="W3" s="307" t="s">
        <v>313</v>
      </c>
    </row>
    <row r="4" spans="1:23" ht="79.5" thickBot="1" x14ac:dyDescent="0.25">
      <c r="A4" s="319"/>
      <c r="B4" s="320"/>
      <c r="C4" s="320"/>
      <c r="D4" s="320"/>
      <c r="E4" s="320"/>
      <c r="F4" s="320"/>
      <c r="G4" s="322"/>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06"/>
      <c r="W4" s="308"/>
    </row>
    <row r="5" spans="1:23" ht="33.75" x14ac:dyDescent="0.2">
      <c r="A5" s="309">
        <v>1</v>
      </c>
      <c r="B5" s="310"/>
      <c r="C5" s="310"/>
      <c r="D5" s="310"/>
      <c r="E5" s="310"/>
      <c r="F5" s="310"/>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11" t="s">
        <v>328</v>
      </c>
      <c r="B6" s="311"/>
      <c r="C6" s="311"/>
      <c r="D6" s="311"/>
      <c r="E6" s="311"/>
      <c r="F6" s="311"/>
      <c r="G6" s="311"/>
      <c r="H6" s="311"/>
      <c r="I6" s="311"/>
      <c r="J6" s="311"/>
      <c r="K6" s="311"/>
      <c r="L6" s="311"/>
      <c r="M6" s="311"/>
      <c r="N6" s="312"/>
      <c r="O6" s="312"/>
      <c r="P6" s="312"/>
      <c r="Q6" s="312"/>
      <c r="R6" s="312"/>
      <c r="S6" s="312"/>
      <c r="T6" s="312"/>
      <c r="U6" s="312"/>
      <c r="V6" s="312"/>
      <c r="W6" s="313"/>
    </row>
    <row r="7" spans="1:23" x14ac:dyDescent="0.2">
      <c r="A7" s="303" t="s">
        <v>378</v>
      </c>
      <c r="B7" s="303"/>
      <c r="C7" s="303"/>
      <c r="D7" s="303"/>
      <c r="E7" s="303"/>
      <c r="F7" s="303"/>
      <c r="G7" s="8">
        <v>1</v>
      </c>
      <c r="H7" s="77">
        <v>1566400660</v>
      </c>
      <c r="I7" s="77">
        <v>182267472</v>
      </c>
      <c r="J7" s="77">
        <v>26625605</v>
      </c>
      <c r="K7" s="77">
        <v>147604502</v>
      </c>
      <c r="L7" s="77">
        <v>60502679</v>
      </c>
      <c r="M7" s="77">
        <v>0</v>
      </c>
      <c r="N7" s="77">
        <v>171180626</v>
      </c>
      <c r="O7" s="77">
        <v>0</v>
      </c>
      <c r="P7" s="77">
        <v>0</v>
      </c>
      <c r="Q7" s="77">
        <v>0</v>
      </c>
      <c r="R7" s="77">
        <v>0</v>
      </c>
      <c r="S7" s="77">
        <v>88995306</v>
      </c>
      <c r="T7" s="77">
        <v>0</v>
      </c>
      <c r="U7" s="78">
        <f>H7+I7+J7+K7-L7+M7+N7+O7+P7+Q7+R7+S7+T7</f>
        <v>2122571492</v>
      </c>
      <c r="V7" s="77">
        <v>0</v>
      </c>
      <c r="W7" s="78">
        <f>U7+V7</f>
        <v>2122571492</v>
      </c>
    </row>
    <row r="8" spans="1:23" x14ac:dyDescent="0.2">
      <c r="A8" s="298" t="s">
        <v>329</v>
      </c>
      <c r="B8" s="298"/>
      <c r="C8" s="298"/>
      <c r="D8" s="298"/>
      <c r="E8" s="298"/>
      <c r="F8" s="298"/>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298" t="s">
        <v>330</v>
      </c>
      <c r="B9" s="298"/>
      <c r="C9" s="298"/>
      <c r="D9" s="298"/>
      <c r="E9" s="298"/>
      <c r="F9" s="298"/>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04" t="s">
        <v>379</v>
      </c>
      <c r="B10" s="304"/>
      <c r="C10" s="304"/>
      <c r="D10" s="304"/>
      <c r="E10" s="304"/>
      <c r="F10" s="304"/>
      <c r="G10" s="9">
        <v>4</v>
      </c>
      <c r="H10" s="79">
        <f>H7+H8+H9</f>
        <v>1566400660</v>
      </c>
      <c r="I10" s="79">
        <f t="shared" ref="I10:W10" si="2">I7+I8+I9</f>
        <v>182267472</v>
      </c>
      <c r="J10" s="79">
        <f t="shared" si="2"/>
        <v>26625605</v>
      </c>
      <c r="K10" s="79">
        <f t="shared" si="2"/>
        <v>147604502</v>
      </c>
      <c r="L10" s="79">
        <f t="shared" si="2"/>
        <v>60502679</v>
      </c>
      <c r="M10" s="79">
        <f t="shared" si="2"/>
        <v>0</v>
      </c>
      <c r="N10" s="79">
        <f t="shared" si="2"/>
        <v>171180626</v>
      </c>
      <c r="O10" s="79">
        <f t="shared" si="2"/>
        <v>0</v>
      </c>
      <c r="P10" s="79">
        <f t="shared" si="2"/>
        <v>0</v>
      </c>
      <c r="Q10" s="79">
        <f t="shared" si="2"/>
        <v>0</v>
      </c>
      <c r="R10" s="79">
        <f t="shared" si="2"/>
        <v>0</v>
      </c>
      <c r="S10" s="79">
        <f t="shared" si="2"/>
        <v>88995306</v>
      </c>
      <c r="T10" s="79">
        <f t="shared" si="2"/>
        <v>0</v>
      </c>
      <c r="U10" s="79">
        <f t="shared" si="2"/>
        <v>2122571492</v>
      </c>
      <c r="V10" s="79">
        <f t="shared" si="2"/>
        <v>0</v>
      </c>
      <c r="W10" s="79">
        <f t="shared" si="2"/>
        <v>2122571492</v>
      </c>
    </row>
    <row r="11" spans="1:23" x14ac:dyDescent="0.2">
      <c r="A11" s="298" t="s">
        <v>331</v>
      </c>
      <c r="B11" s="298"/>
      <c r="C11" s="298"/>
      <c r="D11" s="298"/>
      <c r="E11" s="298"/>
      <c r="F11" s="298"/>
      <c r="G11" s="8">
        <v>5</v>
      </c>
      <c r="H11" s="81">
        <v>0</v>
      </c>
      <c r="I11" s="81">
        <v>0</v>
      </c>
      <c r="J11" s="81">
        <v>0</v>
      </c>
      <c r="K11" s="81">
        <v>0</v>
      </c>
      <c r="L11" s="81">
        <v>0</v>
      </c>
      <c r="M11" s="81">
        <v>0</v>
      </c>
      <c r="N11" s="81">
        <v>0</v>
      </c>
      <c r="O11" s="81">
        <v>0</v>
      </c>
      <c r="P11" s="81">
        <v>0</v>
      </c>
      <c r="Q11" s="81">
        <v>0</v>
      </c>
      <c r="R11" s="81">
        <v>0</v>
      </c>
      <c r="S11" s="81">
        <v>0</v>
      </c>
      <c r="T11" s="77">
        <v>113141326</v>
      </c>
      <c r="U11" s="78">
        <f>H11+I11+J11+K11-L11+M11+N11+O11+P11+Q11+R11+S11+T11</f>
        <v>113141326</v>
      </c>
      <c r="V11" s="77">
        <v>0</v>
      </c>
      <c r="W11" s="78">
        <f t="shared" ref="W11:W28" si="3">U11+V11</f>
        <v>113141326</v>
      </c>
    </row>
    <row r="12" spans="1:23" x14ac:dyDescent="0.2">
      <c r="A12" s="298" t="s">
        <v>332</v>
      </c>
      <c r="B12" s="298"/>
      <c r="C12" s="298"/>
      <c r="D12" s="298"/>
      <c r="E12" s="298"/>
      <c r="F12" s="298"/>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
      <c r="A13" s="298" t="s">
        <v>333</v>
      </c>
      <c r="B13" s="298"/>
      <c r="C13" s="298"/>
      <c r="D13" s="298"/>
      <c r="E13" s="298"/>
      <c r="F13" s="298"/>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298" t="s">
        <v>334</v>
      </c>
      <c r="B14" s="298"/>
      <c r="C14" s="298"/>
      <c r="D14" s="298"/>
      <c r="E14" s="298"/>
      <c r="F14" s="298"/>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298" t="s">
        <v>335</v>
      </c>
      <c r="B15" s="298"/>
      <c r="C15" s="298"/>
      <c r="D15" s="298"/>
      <c r="E15" s="298"/>
      <c r="F15" s="298"/>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298" t="s">
        <v>336</v>
      </c>
      <c r="B16" s="298"/>
      <c r="C16" s="298"/>
      <c r="D16" s="298"/>
      <c r="E16" s="298"/>
      <c r="F16" s="298"/>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298" t="s">
        <v>337</v>
      </c>
      <c r="B17" s="298"/>
      <c r="C17" s="298"/>
      <c r="D17" s="298"/>
      <c r="E17" s="298"/>
      <c r="F17" s="298"/>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298" t="s">
        <v>338</v>
      </c>
      <c r="B18" s="298"/>
      <c r="C18" s="298"/>
      <c r="D18" s="298"/>
      <c r="E18" s="298"/>
      <c r="F18" s="298"/>
      <c r="G18" s="8">
        <v>12</v>
      </c>
      <c r="H18" s="81">
        <v>0</v>
      </c>
      <c r="I18" s="81">
        <v>0</v>
      </c>
      <c r="J18" s="81">
        <v>0</v>
      </c>
      <c r="K18" s="81">
        <v>0</v>
      </c>
      <c r="L18" s="81">
        <v>0</v>
      </c>
      <c r="M18" s="81">
        <v>0</v>
      </c>
      <c r="N18" s="77">
        <v>315607</v>
      </c>
      <c r="O18" s="77">
        <v>0</v>
      </c>
      <c r="P18" s="77">
        <v>0</v>
      </c>
      <c r="Q18" s="77">
        <v>0</v>
      </c>
      <c r="R18" s="77">
        <v>0</v>
      </c>
      <c r="S18" s="77">
        <v>0</v>
      </c>
      <c r="T18" s="77">
        <v>0</v>
      </c>
      <c r="U18" s="78">
        <f t="shared" si="4"/>
        <v>315607</v>
      </c>
      <c r="V18" s="77">
        <v>0</v>
      </c>
      <c r="W18" s="78">
        <f t="shared" si="3"/>
        <v>315607</v>
      </c>
    </row>
    <row r="19" spans="1:23" x14ac:dyDescent="0.2">
      <c r="A19" s="298" t="s">
        <v>339</v>
      </c>
      <c r="B19" s="298"/>
      <c r="C19" s="298"/>
      <c r="D19" s="298"/>
      <c r="E19" s="298"/>
      <c r="F19" s="298"/>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298" t="s">
        <v>340</v>
      </c>
      <c r="B20" s="298"/>
      <c r="C20" s="298"/>
      <c r="D20" s="298"/>
      <c r="E20" s="298"/>
      <c r="F20" s="298"/>
      <c r="G20" s="8">
        <v>14</v>
      </c>
      <c r="H20" s="81">
        <v>0</v>
      </c>
      <c r="I20" s="81">
        <v>0</v>
      </c>
      <c r="J20" s="81">
        <v>0</v>
      </c>
      <c r="K20" s="81">
        <v>0</v>
      </c>
      <c r="L20" s="81">
        <v>0</v>
      </c>
      <c r="M20" s="81">
        <v>0</v>
      </c>
      <c r="N20" s="77">
        <v>-56809</v>
      </c>
      <c r="O20" s="77">
        <v>0</v>
      </c>
      <c r="P20" s="77">
        <v>0</v>
      </c>
      <c r="Q20" s="77">
        <v>0</v>
      </c>
      <c r="R20" s="77">
        <v>0</v>
      </c>
      <c r="S20" s="77">
        <v>0</v>
      </c>
      <c r="T20" s="77">
        <v>0</v>
      </c>
      <c r="U20" s="78">
        <f t="shared" si="4"/>
        <v>-56809</v>
      </c>
      <c r="V20" s="77">
        <v>0</v>
      </c>
      <c r="W20" s="78">
        <f t="shared" si="3"/>
        <v>-56809</v>
      </c>
    </row>
    <row r="21" spans="1:23" ht="30.75" customHeight="1" x14ac:dyDescent="0.2">
      <c r="A21" s="298" t="s">
        <v>341</v>
      </c>
      <c r="B21" s="298"/>
      <c r="C21" s="298"/>
      <c r="D21" s="298"/>
      <c r="E21" s="298"/>
      <c r="F21" s="298"/>
      <c r="G21" s="8">
        <v>15</v>
      </c>
      <c r="H21" s="77">
        <v>0</v>
      </c>
      <c r="I21" s="77">
        <v>-4392886</v>
      </c>
      <c r="J21" s="77">
        <v>0</v>
      </c>
      <c r="K21" s="77">
        <v>0</v>
      </c>
      <c r="L21" s="77">
        <v>0</v>
      </c>
      <c r="M21" s="77">
        <v>0</v>
      </c>
      <c r="N21" s="77">
        <v>0</v>
      </c>
      <c r="O21" s="77">
        <v>0</v>
      </c>
      <c r="P21" s="77">
        <v>0</v>
      </c>
      <c r="Q21" s="77">
        <v>0</v>
      </c>
      <c r="R21" s="77">
        <v>0</v>
      </c>
      <c r="S21" s="77">
        <v>0</v>
      </c>
      <c r="T21" s="77">
        <v>0</v>
      </c>
      <c r="U21" s="78">
        <f t="shared" si="4"/>
        <v>-4392886</v>
      </c>
      <c r="V21" s="77">
        <v>0</v>
      </c>
      <c r="W21" s="78">
        <f t="shared" si="3"/>
        <v>-4392886</v>
      </c>
    </row>
    <row r="22" spans="1:23" ht="28.5" customHeight="1" x14ac:dyDescent="0.2">
      <c r="A22" s="298" t="s">
        <v>342</v>
      </c>
      <c r="B22" s="298"/>
      <c r="C22" s="298"/>
      <c r="D22" s="298"/>
      <c r="E22" s="298"/>
      <c r="F22" s="298"/>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298" t="s">
        <v>343</v>
      </c>
      <c r="B23" s="298"/>
      <c r="C23" s="298"/>
      <c r="D23" s="298"/>
      <c r="E23" s="298"/>
      <c r="F23" s="298"/>
      <c r="G23" s="8">
        <v>17</v>
      </c>
      <c r="H23" s="77">
        <v>0</v>
      </c>
      <c r="I23" s="77">
        <v>0</v>
      </c>
      <c r="J23" s="77">
        <v>0</v>
      </c>
      <c r="K23" s="77">
        <v>0</v>
      </c>
      <c r="L23" s="77">
        <v>0</v>
      </c>
      <c r="M23" s="77">
        <v>0</v>
      </c>
      <c r="N23" s="77">
        <v>0</v>
      </c>
      <c r="O23" s="77">
        <v>0</v>
      </c>
      <c r="P23" s="77">
        <v>0</v>
      </c>
      <c r="Q23" s="77">
        <v>0</v>
      </c>
      <c r="R23" s="77">
        <v>0</v>
      </c>
      <c r="S23" s="77">
        <v>0</v>
      </c>
      <c r="T23" s="77">
        <v>0</v>
      </c>
      <c r="U23" s="78">
        <f>H23+I23+J23+K23-L23+M23+N23+O23+P23+Q23+R23+S23+T23</f>
        <v>0</v>
      </c>
      <c r="V23" s="77">
        <v>0</v>
      </c>
      <c r="W23" s="78">
        <f t="shared" si="3"/>
        <v>0</v>
      </c>
    </row>
    <row r="24" spans="1:23" x14ac:dyDescent="0.2">
      <c r="A24" s="298" t="s">
        <v>344</v>
      </c>
      <c r="B24" s="298"/>
      <c r="C24" s="298"/>
      <c r="D24" s="298"/>
      <c r="E24" s="298"/>
      <c r="F24" s="298"/>
      <c r="G24" s="8">
        <v>18</v>
      </c>
      <c r="H24" s="77">
        <v>0</v>
      </c>
      <c r="I24" s="77">
        <v>0</v>
      </c>
      <c r="J24" s="77">
        <v>0</v>
      </c>
      <c r="K24" s="77">
        <v>0</v>
      </c>
      <c r="L24" s="77">
        <v>2557031</v>
      </c>
      <c r="M24" s="77">
        <v>0</v>
      </c>
      <c r="N24" s="77">
        <v>0</v>
      </c>
      <c r="O24" s="77">
        <v>0</v>
      </c>
      <c r="P24" s="77">
        <v>0</v>
      </c>
      <c r="Q24" s="77">
        <v>0</v>
      </c>
      <c r="R24" s="77">
        <v>0</v>
      </c>
      <c r="S24" s="77">
        <v>0</v>
      </c>
      <c r="T24" s="77">
        <v>0</v>
      </c>
      <c r="U24" s="78">
        <f t="shared" si="4"/>
        <v>-2557031</v>
      </c>
      <c r="V24" s="77">
        <v>0</v>
      </c>
      <c r="W24" s="78">
        <f t="shared" si="3"/>
        <v>-2557031</v>
      </c>
    </row>
    <row r="25" spans="1:23" x14ac:dyDescent="0.2">
      <c r="A25" s="298" t="s">
        <v>345</v>
      </c>
      <c r="B25" s="298"/>
      <c r="C25" s="298"/>
      <c r="D25" s="298"/>
      <c r="E25" s="298"/>
      <c r="F25" s="298"/>
      <c r="G25" s="8">
        <v>19</v>
      </c>
      <c r="H25" s="77">
        <v>0</v>
      </c>
      <c r="I25" s="77">
        <v>0</v>
      </c>
      <c r="J25" s="77">
        <v>0</v>
      </c>
      <c r="K25" s="77">
        <v>0</v>
      </c>
      <c r="L25" s="77">
        <v>-8850247</v>
      </c>
      <c r="M25" s="77">
        <v>0</v>
      </c>
      <c r="N25" s="77">
        <v>0</v>
      </c>
      <c r="O25" s="77">
        <v>0</v>
      </c>
      <c r="P25" s="77">
        <v>0</v>
      </c>
      <c r="Q25" s="77">
        <v>0</v>
      </c>
      <c r="R25" s="77">
        <v>0</v>
      </c>
      <c r="S25" s="77">
        <v>-48702108</v>
      </c>
      <c r="T25" s="77">
        <v>0</v>
      </c>
      <c r="U25" s="78">
        <f>H25+I25+J25+K25-L25+M25+N25+O25+P25+Q25+R25+S25+T25</f>
        <v>-39851861</v>
      </c>
      <c r="V25" s="77">
        <v>0</v>
      </c>
      <c r="W25" s="78">
        <f t="shared" si="3"/>
        <v>-39851861</v>
      </c>
    </row>
    <row r="26" spans="1:23" x14ac:dyDescent="0.2">
      <c r="A26" s="298" t="s">
        <v>346</v>
      </c>
      <c r="B26" s="298"/>
      <c r="C26" s="298"/>
      <c r="D26" s="298"/>
      <c r="E26" s="298"/>
      <c r="F26" s="298"/>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
      <c r="A27" s="298" t="s">
        <v>347</v>
      </c>
      <c r="B27" s="298"/>
      <c r="C27" s="298"/>
      <c r="D27" s="298"/>
      <c r="E27" s="298"/>
      <c r="F27" s="298"/>
      <c r="G27" s="8">
        <v>21</v>
      </c>
      <c r="H27" s="77">
        <v>0</v>
      </c>
      <c r="I27" s="77">
        <v>0</v>
      </c>
      <c r="J27" s="77">
        <v>4321861</v>
      </c>
      <c r="K27" s="77">
        <v>0</v>
      </c>
      <c r="L27" s="77">
        <v>0</v>
      </c>
      <c r="M27" s="77">
        <v>0</v>
      </c>
      <c r="N27" s="77">
        <v>32275337</v>
      </c>
      <c r="O27" s="77">
        <v>0</v>
      </c>
      <c r="P27" s="77">
        <v>0</v>
      </c>
      <c r="Q27" s="77">
        <v>0</v>
      </c>
      <c r="R27" s="77">
        <v>0</v>
      </c>
      <c r="S27" s="77">
        <v>-36597198</v>
      </c>
      <c r="T27" s="77">
        <v>0</v>
      </c>
      <c r="U27" s="78">
        <f t="shared" si="4"/>
        <v>0</v>
      </c>
      <c r="V27" s="77">
        <v>0</v>
      </c>
      <c r="W27" s="78">
        <f t="shared" si="3"/>
        <v>0</v>
      </c>
    </row>
    <row r="28" spans="1:23" x14ac:dyDescent="0.2">
      <c r="A28" s="298" t="s">
        <v>348</v>
      </c>
      <c r="B28" s="298"/>
      <c r="C28" s="298"/>
      <c r="D28" s="298"/>
      <c r="E28" s="298"/>
      <c r="F28" s="298"/>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299" t="s">
        <v>380</v>
      </c>
      <c r="B29" s="299"/>
      <c r="C29" s="299"/>
      <c r="D29" s="299"/>
      <c r="E29" s="299"/>
      <c r="F29" s="299"/>
      <c r="G29" s="10">
        <v>23</v>
      </c>
      <c r="H29" s="80">
        <f>SUM(H10:H28)</f>
        <v>1566400660</v>
      </c>
      <c r="I29" s="80">
        <f t="shared" ref="I29:W29" si="5">SUM(I10:I28)</f>
        <v>177874586</v>
      </c>
      <c r="J29" s="80">
        <f t="shared" si="5"/>
        <v>30947466</v>
      </c>
      <c r="K29" s="80">
        <f t="shared" si="5"/>
        <v>147604502</v>
      </c>
      <c r="L29" s="80">
        <f t="shared" si="5"/>
        <v>54209463</v>
      </c>
      <c r="M29" s="80">
        <f t="shared" si="5"/>
        <v>0</v>
      </c>
      <c r="N29" s="80">
        <f t="shared" si="5"/>
        <v>203714761</v>
      </c>
      <c r="O29" s="80">
        <f t="shared" si="5"/>
        <v>0</v>
      </c>
      <c r="P29" s="80">
        <f t="shared" si="5"/>
        <v>0</v>
      </c>
      <c r="Q29" s="80">
        <f t="shared" si="5"/>
        <v>0</v>
      </c>
      <c r="R29" s="80">
        <f t="shared" si="5"/>
        <v>0</v>
      </c>
      <c r="S29" s="80">
        <f t="shared" si="5"/>
        <v>3696000</v>
      </c>
      <c r="T29" s="80">
        <f t="shared" si="5"/>
        <v>113141326</v>
      </c>
      <c r="U29" s="80">
        <f t="shared" si="5"/>
        <v>2189169838</v>
      </c>
      <c r="V29" s="80">
        <f t="shared" si="5"/>
        <v>0</v>
      </c>
      <c r="W29" s="80">
        <f t="shared" si="5"/>
        <v>2189169838</v>
      </c>
    </row>
    <row r="30" spans="1:23" x14ac:dyDescent="0.2">
      <c r="A30" s="300" t="s">
        <v>349</v>
      </c>
      <c r="B30" s="301"/>
      <c r="C30" s="301"/>
      <c r="D30" s="301"/>
      <c r="E30" s="301"/>
      <c r="F30" s="301"/>
      <c r="G30" s="301"/>
      <c r="H30" s="301"/>
      <c r="I30" s="301"/>
      <c r="J30" s="301"/>
      <c r="K30" s="301"/>
      <c r="L30" s="301"/>
      <c r="M30" s="301"/>
      <c r="N30" s="301"/>
      <c r="O30" s="301"/>
      <c r="P30" s="301"/>
      <c r="Q30" s="301"/>
      <c r="R30" s="301"/>
      <c r="S30" s="301"/>
      <c r="T30" s="301"/>
      <c r="U30" s="301"/>
      <c r="V30" s="301"/>
      <c r="W30" s="301"/>
    </row>
    <row r="31" spans="1:23" ht="36.75" customHeight="1" x14ac:dyDescent="0.2">
      <c r="A31" s="296" t="s">
        <v>350</v>
      </c>
      <c r="B31" s="296"/>
      <c r="C31" s="296"/>
      <c r="D31" s="296"/>
      <c r="E31" s="296"/>
      <c r="F31" s="296"/>
      <c r="G31" s="9">
        <v>24</v>
      </c>
      <c r="H31" s="79">
        <f>SUM(H12:H20)</f>
        <v>0</v>
      </c>
      <c r="I31" s="79">
        <f t="shared" ref="I31:W31" si="6">SUM(I12:I20)</f>
        <v>0</v>
      </c>
      <c r="J31" s="79">
        <f t="shared" si="6"/>
        <v>0</v>
      </c>
      <c r="K31" s="79">
        <f t="shared" si="6"/>
        <v>0</v>
      </c>
      <c r="L31" s="79">
        <f t="shared" si="6"/>
        <v>0</v>
      </c>
      <c r="M31" s="79">
        <f t="shared" si="6"/>
        <v>0</v>
      </c>
      <c r="N31" s="79">
        <f t="shared" si="6"/>
        <v>258798</v>
      </c>
      <c r="O31" s="79">
        <f t="shared" si="6"/>
        <v>0</v>
      </c>
      <c r="P31" s="79">
        <f t="shared" si="6"/>
        <v>0</v>
      </c>
      <c r="Q31" s="79">
        <f t="shared" si="6"/>
        <v>0</v>
      </c>
      <c r="R31" s="79">
        <f t="shared" si="6"/>
        <v>0</v>
      </c>
      <c r="S31" s="79">
        <f t="shared" si="6"/>
        <v>0</v>
      </c>
      <c r="T31" s="79">
        <f t="shared" si="6"/>
        <v>0</v>
      </c>
      <c r="U31" s="79">
        <f t="shared" si="6"/>
        <v>258798</v>
      </c>
      <c r="V31" s="79">
        <f t="shared" si="6"/>
        <v>0</v>
      </c>
      <c r="W31" s="79">
        <f t="shared" si="6"/>
        <v>258798</v>
      </c>
    </row>
    <row r="32" spans="1:23" ht="31.5" customHeight="1" x14ac:dyDescent="0.2">
      <c r="A32" s="296" t="s">
        <v>351</v>
      </c>
      <c r="B32" s="296"/>
      <c r="C32" s="296"/>
      <c r="D32" s="296"/>
      <c r="E32" s="296"/>
      <c r="F32" s="296"/>
      <c r="G32" s="9">
        <v>25</v>
      </c>
      <c r="H32" s="79">
        <f>H11+H31</f>
        <v>0</v>
      </c>
      <c r="I32" s="79">
        <f t="shared" ref="I32:W32" si="7">I11+I31</f>
        <v>0</v>
      </c>
      <c r="J32" s="79">
        <f t="shared" si="7"/>
        <v>0</v>
      </c>
      <c r="K32" s="79">
        <f t="shared" si="7"/>
        <v>0</v>
      </c>
      <c r="L32" s="79">
        <f t="shared" si="7"/>
        <v>0</v>
      </c>
      <c r="M32" s="79">
        <f t="shared" si="7"/>
        <v>0</v>
      </c>
      <c r="N32" s="79">
        <f t="shared" si="7"/>
        <v>258798</v>
      </c>
      <c r="O32" s="79">
        <f t="shared" si="7"/>
        <v>0</v>
      </c>
      <c r="P32" s="79">
        <f t="shared" si="7"/>
        <v>0</v>
      </c>
      <c r="Q32" s="79">
        <f t="shared" si="7"/>
        <v>0</v>
      </c>
      <c r="R32" s="79">
        <f t="shared" si="7"/>
        <v>0</v>
      </c>
      <c r="S32" s="79">
        <f t="shared" si="7"/>
        <v>0</v>
      </c>
      <c r="T32" s="79">
        <f t="shared" si="7"/>
        <v>113141326</v>
      </c>
      <c r="U32" s="79">
        <f t="shared" si="7"/>
        <v>113400124</v>
      </c>
      <c r="V32" s="79">
        <f t="shared" si="7"/>
        <v>0</v>
      </c>
      <c r="W32" s="79">
        <f t="shared" si="7"/>
        <v>113400124</v>
      </c>
    </row>
    <row r="33" spans="1:23" ht="30.75" customHeight="1" x14ac:dyDescent="0.2">
      <c r="A33" s="297" t="s">
        <v>352</v>
      </c>
      <c r="B33" s="297"/>
      <c r="C33" s="297"/>
      <c r="D33" s="297"/>
      <c r="E33" s="297"/>
      <c r="F33" s="297"/>
      <c r="G33" s="10">
        <v>26</v>
      </c>
      <c r="H33" s="80">
        <f>SUM(H21:H28)</f>
        <v>0</v>
      </c>
      <c r="I33" s="80">
        <f t="shared" ref="I33:W33" si="8">SUM(I21:I28)</f>
        <v>-4392886</v>
      </c>
      <c r="J33" s="80">
        <f t="shared" si="8"/>
        <v>4321861</v>
      </c>
      <c r="K33" s="80">
        <f t="shared" si="8"/>
        <v>0</v>
      </c>
      <c r="L33" s="80">
        <f t="shared" si="8"/>
        <v>-6293216</v>
      </c>
      <c r="M33" s="80">
        <f t="shared" si="8"/>
        <v>0</v>
      </c>
      <c r="N33" s="80">
        <f t="shared" si="8"/>
        <v>32275337</v>
      </c>
      <c r="O33" s="80">
        <f t="shared" si="8"/>
        <v>0</v>
      </c>
      <c r="P33" s="80">
        <f t="shared" si="8"/>
        <v>0</v>
      </c>
      <c r="Q33" s="80">
        <f t="shared" si="8"/>
        <v>0</v>
      </c>
      <c r="R33" s="80">
        <f t="shared" si="8"/>
        <v>0</v>
      </c>
      <c r="S33" s="80">
        <f t="shared" si="8"/>
        <v>-85299306</v>
      </c>
      <c r="T33" s="80">
        <f t="shared" si="8"/>
        <v>0</v>
      </c>
      <c r="U33" s="80">
        <f t="shared" si="8"/>
        <v>-46801778</v>
      </c>
      <c r="V33" s="80">
        <f t="shared" si="8"/>
        <v>0</v>
      </c>
      <c r="W33" s="80">
        <f t="shared" si="8"/>
        <v>-46801778</v>
      </c>
    </row>
    <row r="34" spans="1:23" x14ac:dyDescent="0.2">
      <c r="A34" s="300" t="s">
        <v>353</v>
      </c>
      <c r="B34" s="302"/>
      <c r="C34" s="302"/>
      <c r="D34" s="302"/>
      <c r="E34" s="302"/>
      <c r="F34" s="302"/>
      <c r="G34" s="302"/>
      <c r="H34" s="302"/>
      <c r="I34" s="302"/>
      <c r="J34" s="302"/>
      <c r="K34" s="302"/>
      <c r="L34" s="302"/>
      <c r="M34" s="302"/>
      <c r="N34" s="302"/>
      <c r="O34" s="302"/>
      <c r="P34" s="302"/>
      <c r="Q34" s="302"/>
      <c r="R34" s="302"/>
      <c r="S34" s="302"/>
      <c r="T34" s="302"/>
      <c r="U34" s="302"/>
      <c r="V34" s="302"/>
      <c r="W34" s="302"/>
    </row>
    <row r="35" spans="1:23" x14ac:dyDescent="0.2">
      <c r="A35" s="303" t="s">
        <v>381</v>
      </c>
      <c r="B35" s="303"/>
      <c r="C35" s="303"/>
      <c r="D35" s="303"/>
      <c r="E35" s="303"/>
      <c r="F35" s="303"/>
      <c r="G35" s="8">
        <v>27</v>
      </c>
      <c r="H35" s="77">
        <v>1566400660</v>
      </c>
      <c r="I35" s="77">
        <v>177874586</v>
      </c>
      <c r="J35" s="77">
        <v>30947466</v>
      </c>
      <c r="K35" s="77">
        <v>147604502</v>
      </c>
      <c r="L35" s="77">
        <v>54209463</v>
      </c>
      <c r="M35" s="77">
        <v>0</v>
      </c>
      <c r="N35" s="77">
        <v>203714761</v>
      </c>
      <c r="O35" s="77">
        <v>0</v>
      </c>
      <c r="P35" s="77">
        <v>0</v>
      </c>
      <c r="Q35" s="77">
        <v>0</v>
      </c>
      <c r="R35" s="77">
        <v>0</v>
      </c>
      <c r="S35" s="77">
        <v>116837326</v>
      </c>
      <c r="T35" s="77">
        <v>0</v>
      </c>
      <c r="U35" s="78">
        <f t="shared" ref="U35:U37" si="9">H35+I35+J35+K35-L35+M35+N35+O35+P35+Q35+R35+S35+T35</f>
        <v>2189169838</v>
      </c>
      <c r="V35" s="77">
        <v>0</v>
      </c>
      <c r="W35" s="78">
        <f t="shared" ref="W35:W37" si="10">U35+V35</f>
        <v>2189169838</v>
      </c>
    </row>
    <row r="36" spans="1:23" x14ac:dyDescent="0.2">
      <c r="A36" s="298" t="s">
        <v>329</v>
      </c>
      <c r="B36" s="298"/>
      <c r="C36" s="298"/>
      <c r="D36" s="298"/>
      <c r="E36" s="298"/>
      <c r="F36" s="298"/>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298" t="s">
        <v>330</v>
      </c>
      <c r="B37" s="298"/>
      <c r="C37" s="298"/>
      <c r="D37" s="298"/>
      <c r="E37" s="298"/>
      <c r="F37" s="298"/>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04" t="s">
        <v>382</v>
      </c>
      <c r="B38" s="304"/>
      <c r="C38" s="304"/>
      <c r="D38" s="304"/>
      <c r="E38" s="304"/>
      <c r="F38" s="304"/>
      <c r="G38" s="9">
        <v>30</v>
      </c>
      <c r="H38" s="79">
        <f>H35+H36+H37</f>
        <v>1566400660</v>
      </c>
      <c r="I38" s="79">
        <f t="shared" ref="I38:W38" si="11">I35+I36+I37</f>
        <v>177874586</v>
      </c>
      <c r="J38" s="79">
        <f t="shared" si="11"/>
        <v>30947466</v>
      </c>
      <c r="K38" s="79">
        <f t="shared" si="11"/>
        <v>147604502</v>
      </c>
      <c r="L38" s="79">
        <f t="shared" si="11"/>
        <v>54209463</v>
      </c>
      <c r="M38" s="79">
        <f t="shared" si="11"/>
        <v>0</v>
      </c>
      <c r="N38" s="79">
        <f t="shared" si="11"/>
        <v>203714761</v>
      </c>
      <c r="O38" s="79">
        <f t="shared" si="11"/>
        <v>0</v>
      </c>
      <c r="P38" s="79">
        <f t="shared" si="11"/>
        <v>0</v>
      </c>
      <c r="Q38" s="79">
        <f t="shared" si="11"/>
        <v>0</v>
      </c>
      <c r="R38" s="79">
        <f t="shared" si="11"/>
        <v>0</v>
      </c>
      <c r="S38" s="79">
        <f t="shared" si="11"/>
        <v>116837326</v>
      </c>
      <c r="T38" s="79">
        <f t="shared" si="11"/>
        <v>0</v>
      </c>
      <c r="U38" s="79">
        <f t="shared" si="11"/>
        <v>2189169838</v>
      </c>
      <c r="V38" s="79">
        <f t="shared" si="11"/>
        <v>0</v>
      </c>
      <c r="W38" s="79">
        <f t="shared" si="11"/>
        <v>2189169838</v>
      </c>
    </row>
    <row r="39" spans="1:23" x14ac:dyDescent="0.2">
      <c r="A39" s="298" t="s">
        <v>331</v>
      </c>
      <c r="B39" s="298"/>
      <c r="C39" s="298"/>
      <c r="D39" s="298"/>
      <c r="E39" s="298"/>
      <c r="F39" s="298"/>
      <c r="G39" s="8">
        <v>31</v>
      </c>
      <c r="H39" s="81">
        <v>0</v>
      </c>
      <c r="I39" s="81">
        <v>0</v>
      </c>
      <c r="J39" s="81">
        <v>0</v>
      </c>
      <c r="K39" s="81">
        <v>0</v>
      </c>
      <c r="L39" s="81">
        <v>0</v>
      </c>
      <c r="M39" s="81">
        <v>0</v>
      </c>
      <c r="N39" s="81">
        <v>0</v>
      </c>
      <c r="O39" s="81">
        <v>0</v>
      </c>
      <c r="P39" s="81">
        <v>0</v>
      </c>
      <c r="Q39" s="81">
        <v>0</v>
      </c>
      <c r="R39" s="81">
        <v>0</v>
      </c>
      <c r="S39" s="81">
        <v>0</v>
      </c>
      <c r="T39" s="77">
        <v>145189104</v>
      </c>
      <c r="U39" s="78">
        <f t="shared" ref="U39:U56" si="12">H39+I39+J39+K39-L39+M39+N39+O39+P39+Q39+R39+S39+T39</f>
        <v>145189104</v>
      </c>
      <c r="V39" s="77">
        <v>0</v>
      </c>
      <c r="W39" s="78">
        <f t="shared" ref="W39:W56" si="13">U39+V39</f>
        <v>145189104</v>
      </c>
    </row>
    <row r="40" spans="1:23" x14ac:dyDescent="0.2">
      <c r="A40" s="298" t="s">
        <v>332</v>
      </c>
      <c r="B40" s="298"/>
      <c r="C40" s="298"/>
      <c r="D40" s="298"/>
      <c r="E40" s="298"/>
      <c r="F40" s="298"/>
      <c r="G40" s="8">
        <v>32</v>
      </c>
      <c r="H40" s="81">
        <v>0</v>
      </c>
      <c r="I40" s="81">
        <v>0</v>
      </c>
      <c r="J40" s="81">
        <v>0</v>
      </c>
      <c r="K40" s="81">
        <v>0</v>
      </c>
      <c r="L40" s="81">
        <v>0</v>
      </c>
      <c r="M40" s="81">
        <v>0</v>
      </c>
      <c r="N40" s="77">
        <v>0</v>
      </c>
      <c r="O40" s="81">
        <v>0</v>
      </c>
      <c r="P40" s="81">
        <v>0</v>
      </c>
      <c r="Q40" s="81">
        <v>0</v>
      </c>
      <c r="R40" s="81">
        <v>0</v>
      </c>
      <c r="S40" s="81">
        <v>0</v>
      </c>
      <c r="T40" s="81">
        <v>0</v>
      </c>
      <c r="U40" s="78">
        <f t="shared" si="12"/>
        <v>0</v>
      </c>
      <c r="V40" s="77">
        <v>0</v>
      </c>
      <c r="W40" s="78">
        <f t="shared" si="13"/>
        <v>0</v>
      </c>
    </row>
    <row r="41" spans="1:23" ht="27" customHeight="1" x14ac:dyDescent="0.2">
      <c r="A41" s="298" t="s">
        <v>354</v>
      </c>
      <c r="B41" s="298"/>
      <c r="C41" s="298"/>
      <c r="D41" s="298"/>
      <c r="E41" s="298"/>
      <c r="F41" s="298"/>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298" t="s">
        <v>334</v>
      </c>
      <c r="B42" s="298"/>
      <c r="C42" s="298"/>
      <c r="D42" s="298"/>
      <c r="E42" s="298"/>
      <c r="F42" s="298"/>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
      <c r="A43" s="298" t="s">
        <v>335</v>
      </c>
      <c r="B43" s="298"/>
      <c r="C43" s="298"/>
      <c r="D43" s="298"/>
      <c r="E43" s="298"/>
      <c r="F43" s="298"/>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298" t="s">
        <v>336</v>
      </c>
      <c r="B44" s="298"/>
      <c r="C44" s="298"/>
      <c r="D44" s="298"/>
      <c r="E44" s="298"/>
      <c r="F44" s="298"/>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298" t="s">
        <v>355</v>
      </c>
      <c r="B45" s="298"/>
      <c r="C45" s="298"/>
      <c r="D45" s="298"/>
      <c r="E45" s="298"/>
      <c r="F45" s="298"/>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298" t="s">
        <v>338</v>
      </c>
      <c r="B46" s="298"/>
      <c r="C46" s="298"/>
      <c r="D46" s="298"/>
      <c r="E46" s="298"/>
      <c r="F46" s="298"/>
      <c r="G46" s="8">
        <v>38</v>
      </c>
      <c r="H46" s="81">
        <v>0</v>
      </c>
      <c r="I46" s="81">
        <v>0</v>
      </c>
      <c r="J46" s="81">
        <v>0</v>
      </c>
      <c r="K46" s="81">
        <v>0</v>
      </c>
      <c r="L46" s="81">
        <v>0</v>
      </c>
      <c r="M46" s="81">
        <v>0</v>
      </c>
      <c r="N46" s="77">
        <v>-779896</v>
      </c>
      <c r="O46" s="77">
        <v>0</v>
      </c>
      <c r="P46" s="77">
        <v>0</v>
      </c>
      <c r="Q46" s="77">
        <v>0</v>
      </c>
      <c r="R46" s="77">
        <v>0</v>
      </c>
      <c r="S46" s="77">
        <v>0</v>
      </c>
      <c r="T46" s="77">
        <v>0</v>
      </c>
      <c r="U46" s="78">
        <f t="shared" si="12"/>
        <v>-779896</v>
      </c>
      <c r="V46" s="77">
        <v>0</v>
      </c>
      <c r="W46" s="78">
        <f t="shared" si="13"/>
        <v>-779896</v>
      </c>
    </row>
    <row r="47" spans="1:23" x14ac:dyDescent="0.2">
      <c r="A47" s="298" t="s">
        <v>339</v>
      </c>
      <c r="B47" s="298"/>
      <c r="C47" s="298"/>
      <c r="D47" s="298"/>
      <c r="E47" s="298"/>
      <c r="F47" s="298"/>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298" t="s">
        <v>340</v>
      </c>
      <c r="B48" s="298"/>
      <c r="C48" s="298"/>
      <c r="D48" s="298"/>
      <c r="E48" s="298"/>
      <c r="F48" s="298"/>
      <c r="G48" s="8">
        <v>40</v>
      </c>
      <c r="H48" s="81">
        <v>0</v>
      </c>
      <c r="I48" s="81">
        <v>0</v>
      </c>
      <c r="J48" s="81">
        <v>0</v>
      </c>
      <c r="K48" s="81">
        <v>0</v>
      </c>
      <c r="L48" s="81">
        <v>0</v>
      </c>
      <c r="M48" s="81">
        <v>0</v>
      </c>
      <c r="N48" s="77">
        <v>140381</v>
      </c>
      <c r="O48" s="77">
        <v>0</v>
      </c>
      <c r="P48" s="77">
        <v>0</v>
      </c>
      <c r="Q48" s="77">
        <v>0</v>
      </c>
      <c r="R48" s="77">
        <v>0</v>
      </c>
      <c r="S48" s="77">
        <v>0</v>
      </c>
      <c r="T48" s="77">
        <v>0</v>
      </c>
      <c r="U48" s="78">
        <f t="shared" si="12"/>
        <v>140381</v>
      </c>
      <c r="V48" s="77">
        <v>0</v>
      </c>
      <c r="W48" s="78">
        <f t="shared" si="13"/>
        <v>140381</v>
      </c>
    </row>
    <row r="49" spans="1:23" ht="24" customHeight="1" x14ac:dyDescent="0.2">
      <c r="A49" s="298" t="s">
        <v>356</v>
      </c>
      <c r="B49" s="298"/>
      <c r="C49" s="298"/>
      <c r="D49" s="298"/>
      <c r="E49" s="298"/>
      <c r="F49" s="298"/>
      <c r="G49" s="8">
        <v>41</v>
      </c>
      <c r="H49" s="77">
        <v>0</v>
      </c>
      <c r="I49" s="77">
        <v>156186</v>
      </c>
      <c r="J49" s="77">
        <v>0</v>
      </c>
      <c r="K49" s="77">
        <v>0</v>
      </c>
      <c r="L49" s="77">
        <v>0</v>
      </c>
      <c r="M49" s="77">
        <v>0</v>
      </c>
      <c r="N49" s="77">
        <v>0</v>
      </c>
      <c r="O49" s="77">
        <v>0</v>
      </c>
      <c r="P49" s="77">
        <v>0</v>
      </c>
      <c r="Q49" s="77">
        <v>0</v>
      </c>
      <c r="R49" s="77">
        <v>0</v>
      </c>
      <c r="S49" s="77">
        <v>0</v>
      </c>
      <c r="T49" s="77">
        <v>0</v>
      </c>
      <c r="U49" s="78">
        <f>H49+I49+J49+K49-L49+M49+N49+O49+P49+Q49+R49+S49+T49</f>
        <v>156186</v>
      </c>
      <c r="V49" s="77">
        <v>0</v>
      </c>
      <c r="W49" s="78">
        <f t="shared" si="13"/>
        <v>156186</v>
      </c>
    </row>
    <row r="50" spans="1:23" ht="26.25" customHeight="1" x14ac:dyDescent="0.2">
      <c r="A50" s="298" t="s">
        <v>342</v>
      </c>
      <c r="B50" s="298"/>
      <c r="C50" s="298"/>
      <c r="D50" s="298"/>
      <c r="E50" s="298"/>
      <c r="F50" s="298"/>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298" t="s">
        <v>357</v>
      </c>
      <c r="B51" s="298"/>
      <c r="C51" s="298"/>
      <c r="D51" s="298"/>
      <c r="E51" s="298"/>
      <c r="F51" s="298"/>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298" t="s">
        <v>344</v>
      </c>
      <c r="B52" s="298"/>
      <c r="C52" s="298"/>
      <c r="D52" s="298"/>
      <c r="E52" s="298"/>
      <c r="F52" s="298"/>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298" t="s">
        <v>345</v>
      </c>
      <c r="B53" s="298"/>
      <c r="C53" s="298"/>
      <c r="D53" s="298"/>
      <c r="E53" s="298"/>
      <c r="F53" s="298"/>
      <c r="G53" s="8">
        <v>45</v>
      </c>
      <c r="H53" s="77">
        <v>0</v>
      </c>
      <c r="I53" s="77">
        <v>0</v>
      </c>
      <c r="J53" s="77">
        <v>0</v>
      </c>
      <c r="K53" s="77">
        <v>0</v>
      </c>
      <c r="L53" s="77">
        <v>-6641226</v>
      </c>
      <c r="M53" s="77">
        <v>0</v>
      </c>
      <c r="N53" s="77">
        <v>0</v>
      </c>
      <c r="O53" s="77">
        <v>0</v>
      </c>
      <c r="P53" s="77">
        <v>0</v>
      </c>
      <c r="Q53" s="77">
        <v>0</v>
      </c>
      <c r="R53" s="77">
        <v>0</v>
      </c>
      <c r="S53" s="77">
        <v>-62907552</v>
      </c>
      <c r="T53" s="77">
        <v>0</v>
      </c>
      <c r="U53" s="78">
        <f t="shared" si="12"/>
        <v>-56266326</v>
      </c>
      <c r="V53" s="77">
        <v>0</v>
      </c>
      <c r="W53" s="78">
        <f t="shared" si="13"/>
        <v>-56266326</v>
      </c>
    </row>
    <row r="54" spans="1:23" x14ac:dyDescent="0.2">
      <c r="A54" s="298" t="s">
        <v>346</v>
      </c>
      <c r="B54" s="298"/>
      <c r="C54" s="298"/>
      <c r="D54" s="298"/>
      <c r="E54" s="298"/>
      <c r="F54" s="298"/>
      <c r="G54" s="8">
        <v>46</v>
      </c>
      <c r="H54" s="77">
        <v>0</v>
      </c>
      <c r="I54" s="77">
        <v>0</v>
      </c>
      <c r="J54" s="77">
        <v>0</v>
      </c>
      <c r="K54" s="77">
        <v>0</v>
      </c>
      <c r="L54" s="77">
        <v>0</v>
      </c>
      <c r="M54" s="77">
        <v>0</v>
      </c>
      <c r="N54" s="77">
        <v>0</v>
      </c>
      <c r="O54" s="77">
        <v>0</v>
      </c>
      <c r="P54" s="77">
        <v>0</v>
      </c>
      <c r="Q54" s="77">
        <v>0</v>
      </c>
      <c r="R54" s="77">
        <v>0</v>
      </c>
      <c r="S54" s="77">
        <v>0</v>
      </c>
      <c r="T54" s="77">
        <v>0</v>
      </c>
      <c r="U54" s="78">
        <f t="shared" si="12"/>
        <v>0</v>
      </c>
      <c r="V54" s="77">
        <v>0</v>
      </c>
      <c r="W54" s="78">
        <f t="shared" si="13"/>
        <v>0</v>
      </c>
    </row>
    <row r="55" spans="1:23" x14ac:dyDescent="0.2">
      <c r="A55" s="298" t="s">
        <v>347</v>
      </c>
      <c r="B55" s="298"/>
      <c r="C55" s="298"/>
      <c r="D55" s="298"/>
      <c r="E55" s="298"/>
      <c r="F55" s="298"/>
      <c r="G55" s="8">
        <v>47</v>
      </c>
      <c r="H55" s="77">
        <v>0</v>
      </c>
      <c r="I55" s="77">
        <v>0</v>
      </c>
      <c r="J55" s="77">
        <v>5657067</v>
      </c>
      <c r="K55" s="77">
        <v>0</v>
      </c>
      <c r="L55" s="77">
        <v>0</v>
      </c>
      <c r="M55" s="77">
        <v>0</v>
      </c>
      <c r="N55" s="77">
        <v>43404232</v>
      </c>
      <c r="O55" s="77">
        <v>0</v>
      </c>
      <c r="P55" s="77">
        <v>0</v>
      </c>
      <c r="Q55" s="77">
        <v>0</v>
      </c>
      <c r="R55" s="77">
        <v>0</v>
      </c>
      <c r="S55" s="77">
        <v>-49061299</v>
      </c>
      <c r="T55" s="77">
        <v>0</v>
      </c>
      <c r="U55" s="78">
        <f t="shared" si="12"/>
        <v>0</v>
      </c>
      <c r="V55" s="77">
        <v>0</v>
      </c>
      <c r="W55" s="78">
        <f t="shared" si="13"/>
        <v>0</v>
      </c>
    </row>
    <row r="56" spans="1:23" x14ac:dyDescent="0.2">
      <c r="A56" s="298" t="s">
        <v>348</v>
      </c>
      <c r="B56" s="298"/>
      <c r="C56" s="298"/>
      <c r="D56" s="298"/>
      <c r="E56" s="298"/>
      <c r="F56" s="298"/>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299" t="s">
        <v>383</v>
      </c>
      <c r="B57" s="299"/>
      <c r="C57" s="299"/>
      <c r="D57" s="299"/>
      <c r="E57" s="299"/>
      <c r="F57" s="299"/>
      <c r="G57" s="10">
        <v>49</v>
      </c>
      <c r="H57" s="80">
        <f>SUM(H38:H56)</f>
        <v>1566400660</v>
      </c>
      <c r="I57" s="80">
        <f t="shared" ref="I57:W57" si="14">SUM(I38:I56)</f>
        <v>178030772</v>
      </c>
      <c r="J57" s="80">
        <f t="shared" si="14"/>
        <v>36604533</v>
      </c>
      <c r="K57" s="80">
        <f t="shared" si="14"/>
        <v>147604502</v>
      </c>
      <c r="L57" s="80">
        <f t="shared" si="14"/>
        <v>47568237</v>
      </c>
      <c r="M57" s="80">
        <f t="shared" si="14"/>
        <v>0</v>
      </c>
      <c r="N57" s="80">
        <f t="shared" si="14"/>
        <v>246479478</v>
      </c>
      <c r="O57" s="80">
        <f t="shared" si="14"/>
        <v>0</v>
      </c>
      <c r="P57" s="80">
        <f t="shared" si="14"/>
        <v>0</v>
      </c>
      <c r="Q57" s="80">
        <f t="shared" si="14"/>
        <v>0</v>
      </c>
      <c r="R57" s="80">
        <f t="shared" si="14"/>
        <v>0</v>
      </c>
      <c r="S57" s="80">
        <f t="shared" si="14"/>
        <v>4868475</v>
      </c>
      <c r="T57" s="80">
        <f t="shared" si="14"/>
        <v>145189104</v>
      </c>
      <c r="U57" s="80">
        <f t="shared" si="14"/>
        <v>2277609287</v>
      </c>
      <c r="V57" s="80">
        <f t="shared" si="14"/>
        <v>0</v>
      </c>
      <c r="W57" s="80">
        <f t="shared" si="14"/>
        <v>2277609287</v>
      </c>
    </row>
    <row r="58" spans="1:23" x14ac:dyDescent="0.2">
      <c r="A58" s="300" t="s">
        <v>349</v>
      </c>
      <c r="B58" s="301"/>
      <c r="C58" s="301"/>
      <c r="D58" s="301"/>
      <c r="E58" s="301"/>
      <c r="F58" s="301"/>
      <c r="G58" s="301"/>
      <c r="H58" s="301"/>
      <c r="I58" s="301"/>
      <c r="J58" s="301"/>
      <c r="K58" s="301"/>
      <c r="L58" s="301"/>
      <c r="M58" s="301"/>
      <c r="N58" s="301"/>
      <c r="O58" s="301"/>
      <c r="P58" s="301"/>
      <c r="Q58" s="301"/>
      <c r="R58" s="301"/>
      <c r="S58" s="301"/>
      <c r="T58" s="301"/>
      <c r="U58" s="301"/>
      <c r="V58" s="301"/>
      <c r="W58" s="301"/>
    </row>
    <row r="59" spans="1:23" ht="31.5" customHeight="1" x14ac:dyDescent="0.2">
      <c r="A59" s="296" t="s">
        <v>358</v>
      </c>
      <c r="B59" s="296"/>
      <c r="C59" s="296"/>
      <c r="D59" s="296"/>
      <c r="E59" s="296"/>
      <c r="F59" s="296"/>
      <c r="G59" s="9">
        <v>50</v>
      </c>
      <c r="H59" s="79">
        <f>SUM(H40:H48)</f>
        <v>0</v>
      </c>
      <c r="I59" s="79">
        <f t="shared" ref="I59:W59" si="15">SUM(I40:I48)</f>
        <v>0</v>
      </c>
      <c r="J59" s="79">
        <f t="shared" si="15"/>
        <v>0</v>
      </c>
      <c r="K59" s="79">
        <f t="shared" si="15"/>
        <v>0</v>
      </c>
      <c r="L59" s="79">
        <f t="shared" si="15"/>
        <v>0</v>
      </c>
      <c r="M59" s="79">
        <f t="shared" si="15"/>
        <v>0</v>
      </c>
      <c r="N59" s="79">
        <f t="shared" si="15"/>
        <v>-639515</v>
      </c>
      <c r="O59" s="79">
        <f t="shared" si="15"/>
        <v>0</v>
      </c>
      <c r="P59" s="79">
        <f t="shared" si="15"/>
        <v>0</v>
      </c>
      <c r="Q59" s="79">
        <f t="shared" si="15"/>
        <v>0</v>
      </c>
      <c r="R59" s="79">
        <f t="shared" si="15"/>
        <v>0</v>
      </c>
      <c r="S59" s="79">
        <f t="shared" si="15"/>
        <v>0</v>
      </c>
      <c r="T59" s="79">
        <f t="shared" si="15"/>
        <v>0</v>
      </c>
      <c r="U59" s="79">
        <f t="shared" si="15"/>
        <v>-639515</v>
      </c>
      <c r="V59" s="79">
        <f t="shared" si="15"/>
        <v>0</v>
      </c>
      <c r="W59" s="79">
        <f t="shared" si="15"/>
        <v>-639515</v>
      </c>
    </row>
    <row r="60" spans="1:23" ht="27.75" customHeight="1" x14ac:dyDescent="0.2">
      <c r="A60" s="296" t="s">
        <v>359</v>
      </c>
      <c r="B60" s="296"/>
      <c r="C60" s="296"/>
      <c r="D60" s="296"/>
      <c r="E60" s="296"/>
      <c r="F60" s="296"/>
      <c r="G60" s="9">
        <v>51</v>
      </c>
      <c r="H60" s="79">
        <f>H39+H59</f>
        <v>0</v>
      </c>
      <c r="I60" s="79">
        <f t="shared" ref="I60:W60" si="16">I39+I59</f>
        <v>0</v>
      </c>
      <c r="J60" s="79">
        <f t="shared" si="16"/>
        <v>0</v>
      </c>
      <c r="K60" s="79">
        <f t="shared" si="16"/>
        <v>0</v>
      </c>
      <c r="L60" s="79">
        <f t="shared" si="16"/>
        <v>0</v>
      </c>
      <c r="M60" s="79">
        <f t="shared" si="16"/>
        <v>0</v>
      </c>
      <c r="N60" s="79">
        <f t="shared" si="16"/>
        <v>-639515</v>
      </c>
      <c r="O60" s="79">
        <f t="shared" si="16"/>
        <v>0</v>
      </c>
      <c r="P60" s="79">
        <f t="shared" si="16"/>
        <v>0</v>
      </c>
      <c r="Q60" s="79">
        <f t="shared" si="16"/>
        <v>0</v>
      </c>
      <c r="R60" s="79">
        <f t="shared" si="16"/>
        <v>0</v>
      </c>
      <c r="S60" s="79">
        <f t="shared" si="16"/>
        <v>0</v>
      </c>
      <c r="T60" s="79">
        <f t="shared" si="16"/>
        <v>145189104</v>
      </c>
      <c r="U60" s="79">
        <f t="shared" si="16"/>
        <v>144549589</v>
      </c>
      <c r="V60" s="79">
        <f t="shared" si="16"/>
        <v>0</v>
      </c>
      <c r="W60" s="79">
        <f t="shared" si="16"/>
        <v>144549589</v>
      </c>
    </row>
    <row r="61" spans="1:23" ht="29.25" customHeight="1" x14ac:dyDescent="0.2">
      <c r="A61" s="297" t="s">
        <v>360</v>
      </c>
      <c r="B61" s="297"/>
      <c r="C61" s="297"/>
      <c r="D61" s="297"/>
      <c r="E61" s="297"/>
      <c r="F61" s="297"/>
      <c r="G61" s="10">
        <v>52</v>
      </c>
      <c r="H61" s="80">
        <f>SUM(H49:H56)</f>
        <v>0</v>
      </c>
      <c r="I61" s="80">
        <f t="shared" ref="I61:W61" si="17">SUM(I49:I56)</f>
        <v>156186</v>
      </c>
      <c r="J61" s="80">
        <f t="shared" si="17"/>
        <v>5657067</v>
      </c>
      <c r="K61" s="80">
        <f t="shared" si="17"/>
        <v>0</v>
      </c>
      <c r="L61" s="80">
        <f t="shared" si="17"/>
        <v>-6641226</v>
      </c>
      <c r="M61" s="80">
        <f t="shared" si="17"/>
        <v>0</v>
      </c>
      <c r="N61" s="80">
        <f t="shared" si="17"/>
        <v>43404232</v>
      </c>
      <c r="O61" s="80">
        <f t="shared" si="17"/>
        <v>0</v>
      </c>
      <c r="P61" s="80">
        <f t="shared" si="17"/>
        <v>0</v>
      </c>
      <c r="Q61" s="80">
        <f t="shared" si="17"/>
        <v>0</v>
      </c>
      <c r="R61" s="80">
        <f t="shared" si="17"/>
        <v>0</v>
      </c>
      <c r="S61" s="80">
        <f t="shared" si="17"/>
        <v>-111968851</v>
      </c>
      <c r="T61" s="80">
        <f t="shared" si="17"/>
        <v>0</v>
      </c>
      <c r="U61" s="80">
        <f t="shared" si="17"/>
        <v>-56110140</v>
      </c>
      <c r="V61" s="80">
        <f t="shared" si="17"/>
        <v>0</v>
      </c>
      <c r="W61" s="80">
        <f t="shared" si="17"/>
        <v>-56110140</v>
      </c>
    </row>
  </sheetData>
  <sheetProtection algorithmName="SHA-512" hashValue="CSrzCGxcho7JIBZMKpwZSkumRAn3NAu17nZRxw0PW4xdApEfQQiWoHLJ8uKEnCoga2zzp9YEYSwEwRuPngGQEA==" saltValue="GM+AJjT+V5tW/GBgDMX3eg=="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ageMargins left="0.70866141732283472" right="0.70866141732283472" top="0.74803149606299213" bottom="0.74803149606299213" header="0.31496062992125984" footer="0.31496062992125984"/>
  <pageSetup paperSize="9" scale="41"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Normal="100" workbookViewId="0">
      <selection activeCell="K23" sqref="K23"/>
    </sheetView>
  </sheetViews>
  <sheetFormatPr defaultRowHeight="12.75" x14ac:dyDescent="0.2"/>
  <sheetData>
    <row r="1" spans="1:9" ht="12.75" customHeight="1" x14ac:dyDescent="0.2">
      <c r="A1" s="323" t="s">
        <v>449</v>
      </c>
      <c r="B1" s="324"/>
      <c r="C1" s="324"/>
      <c r="D1" s="324"/>
      <c r="E1" s="324"/>
      <c r="F1" s="324"/>
      <c r="G1" s="324"/>
      <c r="H1" s="324"/>
      <c r="I1" s="324"/>
    </row>
    <row r="2" spans="1:9" x14ac:dyDescent="0.2">
      <c r="A2" s="324"/>
      <c r="B2" s="324"/>
      <c r="C2" s="324"/>
      <c r="D2" s="324"/>
      <c r="E2" s="324"/>
      <c r="F2" s="324"/>
      <c r="G2" s="324"/>
      <c r="H2" s="324"/>
      <c r="I2" s="324"/>
    </row>
    <row r="3" spans="1:9" x14ac:dyDescent="0.2">
      <c r="A3" s="324"/>
      <c r="B3" s="324"/>
      <c r="C3" s="324"/>
      <c r="D3" s="324"/>
      <c r="E3" s="324"/>
      <c r="F3" s="324"/>
      <c r="G3" s="324"/>
      <c r="H3" s="324"/>
      <c r="I3" s="324"/>
    </row>
    <row r="4" spans="1:9" x14ac:dyDescent="0.2">
      <c r="A4" s="324"/>
      <c r="B4" s="324"/>
      <c r="C4" s="324"/>
      <c r="D4" s="324"/>
      <c r="E4" s="324"/>
      <c r="F4" s="324"/>
      <c r="G4" s="324"/>
      <c r="H4" s="324"/>
      <c r="I4" s="324"/>
    </row>
    <row r="5" spans="1:9" x14ac:dyDescent="0.2">
      <c r="A5" s="324"/>
      <c r="B5" s="324"/>
      <c r="C5" s="324"/>
      <c r="D5" s="324"/>
      <c r="E5" s="324"/>
      <c r="F5" s="324"/>
      <c r="G5" s="324"/>
      <c r="H5" s="324"/>
      <c r="I5" s="324"/>
    </row>
    <row r="6" spans="1:9" x14ac:dyDescent="0.2">
      <c r="A6" s="324"/>
      <c r="B6" s="324"/>
      <c r="C6" s="324"/>
      <c r="D6" s="324"/>
      <c r="E6" s="324"/>
      <c r="F6" s="324"/>
      <c r="G6" s="324"/>
      <c r="H6" s="324"/>
      <c r="I6" s="324"/>
    </row>
    <row r="7" spans="1:9" x14ac:dyDescent="0.2">
      <c r="A7" s="324"/>
      <c r="B7" s="324"/>
      <c r="C7" s="324"/>
      <c r="D7" s="324"/>
      <c r="E7" s="324"/>
      <c r="F7" s="324"/>
      <c r="G7" s="324"/>
      <c r="H7" s="324"/>
      <c r="I7" s="324"/>
    </row>
    <row r="8" spans="1:9" x14ac:dyDescent="0.2">
      <c r="A8" s="324"/>
      <c r="B8" s="324"/>
      <c r="C8" s="324"/>
      <c r="D8" s="324"/>
      <c r="E8" s="324"/>
      <c r="F8" s="324"/>
      <c r="G8" s="324"/>
      <c r="H8" s="324"/>
      <c r="I8" s="324"/>
    </row>
    <row r="9" spans="1:9" x14ac:dyDescent="0.2">
      <c r="A9" s="324"/>
      <c r="B9" s="324"/>
      <c r="C9" s="324"/>
      <c r="D9" s="324"/>
      <c r="E9" s="324"/>
      <c r="F9" s="324"/>
      <c r="G9" s="324"/>
      <c r="H9" s="324"/>
      <c r="I9" s="324"/>
    </row>
    <row r="10" spans="1:9" x14ac:dyDescent="0.2">
      <c r="A10" s="324"/>
      <c r="B10" s="324"/>
      <c r="C10" s="324"/>
      <c r="D10" s="324"/>
      <c r="E10" s="324"/>
      <c r="F10" s="324"/>
      <c r="G10" s="324"/>
      <c r="H10" s="324"/>
      <c r="I10" s="324"/>
    </row>
    <row r="11" spans="1:9" x14ac:dyDescent="0.2">
      <c r="A11" s="324"/>
      <c r="B11" s="324"/>
      <c r="C11" s="324"/>
      <c r="D11" s="324"/>
      <c r="E11" s="324"/>
      <c r="F11" s="324"/>
      <c r="G11" s="324"/>
      <c r="H11" s="324"/>
      <c r="I11" s="324"/>
    </row>
    <row r="12" spans="1:9" x14ac:dyDescent="0.2">
      <c r="A12" s="324"/>
      <c r="B12" s="324"/>
      <c r="C12" s="324"/>
      <c r="D12" s="324"/>
      <c r="E12" s="324"/>
      <c r="F12" s="324"/>
      <c r="G12" s="324"/>
      <c r="H12" s="324"/>
      <c r="I12" s="324"/>
    </row>
    <row r="13" spans="1:9" x14ac:dyDescent="0.2">
      <c r="A13" s="324"/>
      <c r="B13" s="324"/>
      <c r="C13" s="324"/>
      <c r="D13" s="324"/>
      <c r="E13" s="324"/>
      <c r="F13" s="324"/>
      <c r="G13" s="324"/>
      <c r="H13" s="324"/>
      <c r="I13" s="324"/>
    </row>
    <row r="14" spans="1:9" x14ac:dyDescent="0.2">
      <c r="A14" s="324"/>
      <c r="B14" s="324"/>
      <c r="C14" s="324"/>
      <c r="D14" s="324"/>
      <c r="E14" s="324"/>
      <c r="F14" s="324"/>
      <c r="G14" s="324"/>
      <c r="H14" s="324"/>
      <c r="I14" s="324"/>
    </row>
    <row r="15" spans="1:9" x14ac:dyDescent="0.2">
      <c r="A15" s="324"/>
      <c r="B15" s="324"/>
      <c r="C15" s="324"/>
      <c r="D15" s="324"/>
      <c r="E15" s="324"/>
      <c r="F15" s="324"/>
      <c r="G15" s="324"/>
      <c r="H15" s="324"/>
      <c r="I15" s="324"/>
    </row>
    <row r="16" spans="1:9" x14ac:dyDescent="0.2">
      <c r="A16" s="324"/>
      <c r="B16" s="324"/>
      <c r="C16" s="324"/>
      <c r="D16" s="324"/>
      <c r="E16" s="324"/>
      <c r="F16" s="324"/>
      <c r="G16" s="324"/>
      <c r="H16" s="324"/>
      <c r="I16" s="324"/>
    </row>
    <row r="17" spans="1:9" x14ac:dyDescent="0.2">
      <c r="A17" s="324"/>
      <c r="B17" s="324"/>
      <c r="C17" s="324"/>
      <c r="D17" s="324"/>
      <c r="E17" s="324"/>
      <c r="F17" s="324"/>
      <c r="G17" s="324"/>
      <c r="H17" s="324"/>
      <c r="I17" s="324"/>
    </row>
    <row r="18" spans="1:9" x14ac:dyDescent="0.2">
      <c r="A18" s="324"/>
      <c r="B18" s="324"/>
      <c r="C18" s="324"/>
      <c r="D18" s="324"/>
      <c r="E18" s="324"/>
      <c r="F18" s="324"/>
      <c r="G18" s="324"/>
      <c r="H18" s="324"/>
      <c r="I18" s="324"/>
    </row>
    <row r="19" spans="1:9" x14ac:dyDescent="0.2">
      <c r="A19" s="324"/>
      <c r="B19" s="324"/>
      <c r="C19" s="324"/>
      <c r="D19" s="324"/>
      <c r="E19" s="324"/>
      <c r="F19" s="324"/>
      <c r="G19" s="324"/>
      <c r="H19" s="324"/>
      <c r="I19" s="324"/>
    </row>
    <row r="20" spans="1:9" x14ac:dyDescent="0.2">
      <c r="A20" s="324"/>
      <c r="B20" s="324"/>
      <c r="C20" s="324"/>
      <c r="D20" s="324"/>
      <c r="E20" s="324"/>
      <c r="F20" s="324"/>
      <c r="G20" s="324"/>
      <c r="H20" s="324"/>
      <c r="I20" s="324"/>
    </row>
    <row r="21" spans="1:9" x14ac:dyDescent="0.2">
      <c r="A21" s="324"/>
      <c r="B21" s="324"/>
      <c r="C21" s="324"/>
      <c r="D21" s="324"/>
      <c r="E21" s="324"/>
      <c r="F21" s="324"/>
      <c r="G21" s="324"/>
      <c r="H21" s="324"/>
      <c r="I21" s="324"/>
    </row>
    <row r="22" spans="1:9" x14ac:dyDescent="0.2">
      <c r="A22" s="324"/>
      <c r="B22" s="324"/>
      <c r="C22" s="324"/>
      <c r="D22" s="324"/>
      <c r="E22" s="324"/>
      <c r="F22" s="324"/>
      <c r="G22" s="324"/>
      <c r="H22" s="324"/>
      <c r="I22" s="324"/>
    </row>
    <row r="23" spans="1:9" x14ac:dyDescent="0.2">
      <c r="A23" s="324"/>
      <c r="B23" s="324"/>
      <c r="C23" s="324"/>
      <c r="D23" s="324"/>
      <c r="E23" s="324"/>
      <c r="F23" s="324"/>
      <c r="G23" s="324"/>
      <c r="H23" s="324"/>
      <c r="I23" s="324"/>
    </row>
    <row r="24" spans="1:9" x14ac:dyDescent="0.2">
      <c r="A24" s="324"/>
      <c r="B24" s="324"/>
      <c r="C24" s="324"/>
      <c r="D24" s="324"/>
      <c r="E24" s="324"/>
      <c r="F24" s="324"/>
      <c r="G24" s="324"/>
      <c r="H24" s="324"/>
      <c r="I24" s="324"/>
    </row>
    <row r="25" spans="1:9" x14ac:dyDescent="0.2">
      <c r="A25" s="324"/>
      <c r="B25" s="324"/>
      <c r="C25" s="324"/>
      <c r="D25" s="324"/>
      <c r="E25" s="324"/>
      <c r="F25" s="324"/>
      <c r="G25" s="324"/>
      <c r="H25" s="324"/>
      <c r="I25" s="324"/>
    </row>
    <row r="26" spans="1:9" x14ac:dyDescent="0.2">
      <c r="A26" s="324"/>
      <c r="B26" s="324"/>
      <c r="C26" s="324"/>
      <c r="D26" s="324"/>
      <c r="E26" s="324"/>
      <c r="F26" s="324"/>
      <c r="G26" s="324"/>
      <c r="H26" s="324"/>
      <c r="I26" s="324"/>
    </row>
    <row r="27" spans="1:9" x14ac:dyDescent="0.2">
      <c r="A27" s="324"/>
      <c r="B27" s="324"/>
      <c r="C27" s="324"/>
      <c r="D27" s="324"/>
      <c r="E27" s="324"/>
      <c r="F27" s="324"/>
      <c r="G27" s="324"/>
      <c r="H27" s="324"/>
      <c r="I27" s="324"/>
    </row>
    <row r="28" spans="1:9" x14ac:dyDescent="0.2">
      <c r="A28" s="324"/>
      <c r="B28" s="324"/>
      <c r="C28" s="324"/>
      <c r="D28" s="324"/>
      <c r="E28" s="324"/>
      <c r="F28" s="324"/>
      <c r="G28" s="324"/>
      <c r="H28" s="324"/>
      <c r="I28" s="324"/>
    </row>
    <row r="29" spans="1:9" x14ac:dyDescent="0.2">
      <c r="A29" s="324"/>
      <c r="B29" s="324"/>
      <c r="C29" s="324"/>
      <c r="D29" s="324"/>
      <c r="E29" s="324"/>
      <c r="F29" s="324"/>
      <c r="G29" s="324"/>
      <c r="H29" s="324"/>
      <c r="I29" s="324"/>
    </row>
    <row r="30" spans="1:9" ht="54.75" customHeight="1" x14ac:dyDescent="0.2">
      <c r="A30" s="324"/>
      <c r="B30" s="324"/>
      <c r="C30" s="324"/>
      <c r="D30" s="324"/>
      <c r="E30" s="324"/>
      <c r="F30" s="324"/>
      <c r="G30" s="324"/>
      <c r="H30" s="324"/>
      <c r="I30" s="324"/>
    </row>
    <row r="31" spans="1:9" x14ac:dyDescent="0.2">
      <c r="A31" s="324"/>
      <c r="B31" s="324"/>
      <c r="C31" s="324"/>
      <c r="D31" s="324"/>
      <c r="E31" s="324"/>
      <c r="F31" s="324"/>
      <c r="G31" s="324"/>
      <c r="H31" s="324"/>
      <c r="I31" s="324"/>
    </row>
    <row r="32" spans="1:9" x14ac:dyDescent="0.2">
      <c r="A32" s="324"/>
      <c r="B32" s="324"/>
      <c r="C32" s="324"/>
      <c r="D32" s="324"/>
      <c r="E32" s="324"/>
      <c r="F32" s="324"/>
      <c r="G32" s="324"/>
      <c r="H32" s="324"/>
      <c r="I32" s="324"/>
    </row>
  </sheetData>
  <mergeCells count="1">
    <mergeCell ref="A1:I32"/>
  </mergeCells>
  <pageMargins left="0.7" right="0.7" top="0.75" bottom="0.75" header="0.3" footer="0.3"/>
  <pageSetup paperSize="9" scale="9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DF4A76-605D-40F1-9D34-630BCD81426F}">
  <ds:schemaRef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22baa3bd-a2fa-4ea9-9ebb-3a9c6a55952b"/>
    <ds:schemaRef ds:uri="d8745bc5-821e-4205-946a-621c2da728c8"/>
    <ds:schemaRef ds:uri="http://www.w3.org/XML/1998/namespace"/>
  </ds:schemaRefs>
</ds:datastoreItem>
</file>

<file path=customXml/itemProps2.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346429-6537-4A94-ACE3-4C883F3FB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Administrator</cp:lastModifiedBy>
  <cp:lastPrinted>2019-04-25T14:49:42Z</cp:lastPrinted>
  <dcterms:created xsi:type="dcterms:W3CDTF">2008-10-17T11:51:54Z</dcterms:created>
  <dcterms:modified xsi:type="dcterms:W3CDTF">2020-03-13T14:29:46Z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