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83fe40fc88545/DU/Waves and Optics/Practical/"/>
    </mc:Choice>
  </mc:AlternateContent>
  <xr:revisionPtr revIDLastSave="14" documentId="8_{D9EEE822-DC09-4CB1-B322-93EED0038FD3}" xr6:coauthVersionLast="46" xr6:coauthVersionMax="46" xr10:uidLastSave="{749D5C28-592B-4582-80C3-0ABD4ADDEE1D}"/>
  <bookViews>
    <workbookView xWindow="-120" yWindow="-120" windowWidth="20730" windowHeight="11160" xr2:uid="{2A39C132-4F46-4794-B1F1-42AE8526F0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N12" i="1"/>
  <c r="N13" i="1"/>
  <c r="O13" i="1" s="1"/>
  <c r="N14" i="1"/>
  <c r="N15" i="1"/>
  <c r="N16" i="1"/>
  <c r="N17" i="1"/>
  <c r="N11" i="1"/>
  <c r="O11" i="1"/>
  <c r="R2" i="1"/>
  <c r="P2" i="1"/>
  <c r="J11" i="1"/>
  <c r="Q2" i="1"/>
  <c r="O12" i="1"/>
  <c r="O14" i="1"/>
  <c r="O15" i="1"/>
  <c r="O16" i="1"/>
  <c r="O17" i="1"/>
  <c r="O3" i="1"/>
  <c r="O4" i="1"/>
  <c r="O5" i="1"/>
  <c r="O6" i="1"/>
  <c r="O7" i="1"/>
  <c r="O8" i="1"/>
  <c r="O2" i="1"/>
  <c r="N3" i="1"/>
  <c r="N4" i="1"/>
  <c r="N5" i="1"/>
  <c r="N6" i="1"/>
  <c r="N7" i="1"/>
  <c r="N8" i="1"/>
  <c r="N2" i="1"/>
  <c r="E11" i="1"/>
  <c r="K11" i="1"/>
  <c r="K17" i="1"/>
  <c r="K16" i="1"/>
  <c r="K15" i="1"/>
  <c r="K14" i="1"/>
  <c r="K13" i="1"/>
  <c r="K12" i="1"/>
  <c r="K3" i="1"/>
  <c r="K4" i="1"/>
  <c r="K5" i="1"/>
  <c r="K6" i="1"/>
  <c r="L6" i="1" s="1"/>
  <c r="K7" i="1"/>
  <c r="K8" i="1"/>
  <c r="K2" i="1"/>
  <c r="L2" i="1" s="1"/>
  <c r="L3" i="1"/>
  <c r="L4" i="1"/>
  <c r="L5" i="1"/>
  <c r="L7" i="1"/>
  <c r="L8" i="1"/>
  <c r="M2" i="1"/>
  <c r="J12" i="1"/>
  <c r="J13" i="1"/>
  <c r="J14" i="1"/>
  <c r="J15" i="1"/>
  <c r="J16" i="1"/>
  <c r="J17" i="1"/>
  <c r="J3" i="1"/>
  <c r="J4" i="1"/>
  <c r="J5" i="1"/>
  <c r="J6" i="1"/>
  <c r="J7" i="1"/>
  <c r="J8" i="1"/>
  <c r="G12" i="1"/>
  <c r="G13" i="1"/>
  <c r="G14" i="1"/>
  <c r="G15" i="1"/>
  <c r="G16" i="1"/>
  <c r="G17" i="1"/>
  <c r="G11" i="1"/>
  <c r="G3" i="1"/>
  <c r="G4" i="1"/>
  <c r="G5" i="1"/>
  <c r="G6" i="1"/>
  <c r="G7" i="1"/>
  <c r="G8" i="1"/>
  <c r="G2" i="1"/>
  <c r="E3" i="1"/>
  <c r="E4" i="1"/>
  <c r="E5" i="1"/>
  <c r="E6" i="1"/>
  <c r="E7" i="1"/>
  <c r="E8" i="1"/>
  <c r="E12" i="1"/>
  <c r="E13" i="1"/>
  <c r="E14" i="1"/>
  <c r="E15" i="1"/>
  <c r="E16" i="1"/>
  <c r="E17" i="1"/>
  <c r="E2" i="1"/>
  <c r="Q11" i="1" l="1"/>
  <c r="P11" i="1"/>
  <c r="H5" i="1"/>
  <c r="H8" i="1"/>
  <c r="H4" i="1"/>
  <c r="H17" i="1"/>
  <c r="L17" i="1"/>
  <c r="H12" i="1"/>
  <c r="L12" i="1"/>
  <c r="H7" i="1"/>
  <c r="H3" i="1"/>
  <c r="H15" i="1"/>
  <c r="L15" i="1"/>
  <c r="H11" i="1"/>
  <c r="L11" i="1"/>
  <c r="L14" i="1"/>
  <c r="H14" i="1"/>
  <c r="H13" i="1"/>
  <c r="L13" i="1"/>
  <c r="H16" i="1"/>
  <c r="L16" i="1"/>
  <c r="H6" i="1"/>
  <c r="H2" i="1"/>
  <c r="H9" i="1" l="1"/>
  <c r="L18" i="1"/>
  <c r="H18" i="1"/>
</calcChain>
</file>

<file path=xl/sharedStrings.xml><?xml version="1.0" encoding="utf-8"?>
<sst xmlns="http://schemas.openxmlformats.org/spreadsheetml/2006/main" count="23" uniqueCount="21">
  <si>
    <t>Mode of Vibration</t>
  </si>
  <si>
    <t>Longitudinal</t>
  </si>
  <si>
    <t>Sr No</t>
  </si>
  <si>
    <t>No. of Loops(P)</t>
  </si>
  <si>
    <t>Length of Thread between 'P' Loops ( cm)</t>
  </si>
  <si>
    <t>Length of one loop I = l/P(CM)</t>
  </si>
  <si>
    <t>Load M(g)</t>
  </si>
  <si>
    <t>Tension T = (M+Mp)g(dynes)</t>
  </si>
  <si>
    <t>Frequency(Hz)</t>
  </si>
  <si>
    <t>Transverse</t>
  </si>
  <si>
    <t>sqrt(t/m)</t>
  </si>
  <si>
    <t>fre*sqrt</t>
  </si>
  <si>
    <t>Average</t>
  </si>
  <si>
    <t>Frequency</t>
  </si>
  <si>
    <t>mass per unit length</t>
  </si>
  <si>
    <t>lamda</t>
  </si>
  <si>
    <t>Frequency 1/2l</t>
  </si>
  <si>
    <t>1/l</t>
  </si>
  <si>
    <t>lamda_sq</t>
  </si>
  <si>
    <t>slope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</si>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</sst>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05279-4507-4114-BAA2-8A206F25134D}">
  <dimension ref="A1:R18"/>
  <sheetViews>
    <sheetView tabSelected="1" topLeftCell="F1" workbookViewId="0">
      <selection activeCell="L14" sqref="L14"/>
    </sheetView>
  </sheetViews>
  <sheetFormatPr defaultRowHeight="15" x14ac:dyDescent="0.25"/>
  <cols>
    <col min="1" max="1" width="19" style="1" customWidth="1"/>
    <col min="2" max="2" width="9.140625" style="1"/>
    <col min="3" max="3" width="15.5703125" style="1" customWidth="1"/>
    <col min="4" max="4" width="38.140625" style="1" customWidth="1"/>
    <col min="5" max="5" width="22.140625" style="1" customWidth="1"/>
    <col min="6" max="6" width="9.140625" style="1" customWidth="1"/>
    <col min="7" max="7" width="25.28515625" style="1" customWidth="1"/>
    <col min="8" max="9" width="9.140625" style="1"/>
    <col min="10" max="10" width="13.28515625" style="1" customWidth="1"/>
    <col min="11" max="12" width="9.140625" style="1"/>
    <col min="13" max="13" width="18.7109375" style="1" customWidth="1"/>
    <col min="14" max="16384" width="9.140625" style="1"/>
  </cols>
  <sheetData>
    <row r="1" spans="1:18" ht="44.2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J1" s="1" t="s">
        <v>16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18</v>
      </c>
      <c r="P1" s="1" t="s">
        <v>19</v>
      </c>
      <c r="Q1" s="1" t="s">
        <v>20</v>
      </c>
      <c r="R1" s="1" t="s">
        <v>14</v>
      </c>
    </row>
    <row r="2" spans="1:18" x14ac:dyDescent="0.25">
      <c r="A2" s="1" t="s">
        <v>9</v>
      </c>
      <c r="B2" s="1">
        <v>1</v>
      </c>
      <c r="C2" s="1">
        <v>2</v>
      </c>
      <c r="D2" s="1">
        <v>7.3</v>
      </c>
      <c r="E2" s="1">
        <f>D2/C2</f>
        <v>3.65</v>
      </c>
      <c r="F2" s="1">
        <v>100</v>
      </c>
      <c r="G2" s="1">
        <f>(F2+100.02)*980</f>
        <v>196019.59999999998</v>
      </c>
      <c r="H2" s="1">
        <f>J2*K2</f>
        <v>85.951105084646571</v>
      </c>
      <c r="J2" s="1">
        <f>1/(2*E2)</f>
        <v>0.13698630136986301</v>
      </c>
      <c r="K2" s="1">
        <f>SQRT(G2/0.49791)</f>
        <v>627.44306711792001</v>
      </c>
      <c r="L2" s="1">
        <f>J2*K2</f>
        <v>85.951105084646571</v>
      </c>
      <c r="M2" s="1">
        <f>50.04/100.5</f>
        <v>0.49791044776119403</v>
      </c>
      <c r="N2" s="1">
        <f>2*E2</f>
        <v>7.3</v>
      </c>
      <c r="O2" s="1">
        <f>N2*N2</f>
        <v>53.29</v>
      </c>
      <c r="P2" s="1">
        <f>SLOPE(O2:O8,G2:G8)</f>
        <v>8.0114975603336582E-4</v>
      </c>
      <c r="Q2" s="1">
        <f>INTERCEPT(O2:O8,G2:G8)</f>
        <v>-94.7137095788691</v>
      </c>
      <c r="R2" s="1">
        <f>50.04/100.5</f>
        <v>0.49791044776119403</v>
      </c>
    </row>
    <row r="3" spans="1:18" x14ac:dyDescent="0.25">
      <c r="B3" s="1">
        <v>2</v>
      </c>
      <c r="C3" s="1">
        <v>3</v>
      </c>
      <c r="D3" s="1">
        <v>19.100000000000001</v>
      </c>
      <c r="E3" s="1">
        <f t="shared" ref="E3:E17" si="0">D3/C3</f>
        <v>6.3666666666666671</v>
      </c>
      <c r="F3" s="1">
        <v>200</v>
      </c>
      <c r="G3" s="1">
        <f t="shared" ref="G3:G8" si="1">(F3+100.02)*980</f>
        <v>294019.59999999998</v>
      </c>
      <c r="H3" s="1">
        <f t="shared" ref="H3:H8" si="2">J3*K3</f>
        <v>60.349073724253621</v>
      </c>
      <c r="J3" s="1">
        <f t="shared" ref="J3:J8" si="3">1/(2*E3)</f>
        <v>7.8534031413612565E-2</v>
      </c>
      <c r="K3" s="1">
        <f t="shared" ref="K3:K8" si="4">SQRT(G3/0.49791)</f>
        <v>768.44487208882947</v>
      </c>
      <c r="L3" s="1">
        <f t="shared" ref="L3:L8" si="5">J3*K3</f>
        <v>60.349073724253621</v>
      </c>
      <c r="N3" s="1">
        <f t="shared" ref="N3:N8" si="6">2*E3</f>
        <v>12.733333333333334</v>
      </c>
      <c r="O3" s="1">
        <f t="shared" ref="O3:O8" si="7">N3*N3</f>
        <v>162.13777777777781</v>
      </c>
    </row>
    <row r="4" spans="1:18" x14ac:dyDescent="0.25">
      <c r="B4" s="1">
        <v>3</v>
      </c>
      <c r="C4" s="1">
        <v>4</v>
      </c>
      <c r="D4" s="1">
        <v>29.9</v>
      </c>
      <c r="E4" s="1">
        <f t="shared" si="0"/>
        <v>7.4749999999999996</v>
      </c>
      <c r="F4" s="1">
        <v>300</v>
      </c>
      <c r="G4" s="1">
        <f t="shared" si="1"/>
        <v>392019.6</v>
      </c>
      <c r="H4" s="1">
        <f t="shared" si="2"/>
        <v>59.35226178017632</v>
      </c>
      <c r="J4" s="1">
        <f t="shared" si="3"/>
        <v>6.6889632107023408E-2</v>
      </c>
      <c r="K4" s="1">
        <f t="shared" si="4"/>
        <v>887.316313613636</v>
      </c>
      <c r="L4" s="1">
        <f t="shared" si="5"/>
        <v>59.35226178017632</v>
      </c>
      <c r="N4" s="1">
        <f t="shared" si="6"/>
        <v>14.95</v>
      </c>
      <c r="O4" s="1">
        <f t="shared" si="7"/>
        <v>223.50249999999997</v>
      </c>
    </row>
    <row r="5" spans="1:18" x14ac:dyDescent="0.25">
      <c r="B5" s="1">
        <v>4</v>
      </c>
      <c r="C5" s="1">
        <v>5</v>
      </c>
      <c r="D5" s="1">
        <v>42.9</v>
      </c>
      <c r="E5" s="1">
        <f t="shared" si="0"/>
        <v>8.58</v>
      </c>
      <c r="F5" s="1">
        <v>400</v>
      </c>
      <c r="G5" s="1">
        <f t="shared" si="1"/>
        <v>490019.6</v>
      </c>
      <c r="H5" s="1">
        <f t="shared" si="2"/>
        <v>57.811470709727253</v>
      </c>
      <c r="J5" s="1">
        <f t="shared" si="3"/>
        <v>5.8275058275058272E-2</v>
      </c>
      <c r="K5" s="1">
        <f t="shared" si="4"/>
        <v>992.04483737891974</v>
      </c>
      <c r="L5" s="1">
        <f t="shared" si="5"/>
        <v>57.811470709727253</v>
      </c>
      <c r="N5" s="1">
        <f t="shared" si="6"/>
        <v>17.16</v>
      </c>
      <c r="O5" s="1">
        <f t="shared" si="7"/>
        <v>294.46559999999999</v>
      </c>
    </row>
    <row r="6" spans="1:18" x14ac:dyDescent="0.25">
      <c r="B6" s="1">
        <v>5</v>
      </c>
      <c r="C6" s="1">
        <v>6</v>
      </c>
      <c r="D6" s="1">
        <v>51.2</v>
      </c>
      <c r="E6" s="1">
        <f t="shared" si="0"/>
        <v>8.5333333333333332</v>
      </c>
      <c r="F6" s="1">
        <v>500</v>
      </c>
      <c r="G6" s="1">
        <f t="shared" si="1"/>
        <v>588019.6</v>
      </c>
      <c r="H6" s="1">
        <f t="shared" si="2"/>
        <v>63.67541300866651</v>
      </c>
      <c r="J6" s="1">
        <f t="shared" si="3"/>
        <v>5.859375E-2</v>
      </c>
      <c r="K6" s="1">
        <f t="shared" si="4"/>
        <v>1086.7270486812417</v>
      </c>
      <c r="L6" s="1">
        <f t="shared" si="5"/>
        <v>63.67541300866651</v>
      </c>
      <c r="N6" s="1">
        <f t="shared" si="6"/>
        <v>17.066666666666666</v>
      </c>
      <c r="O6" s="1">
        <f t="shared" si="7"/>
        <v>291.27111111111111</v>
      </c>
    </row>
    <row r="7" spans="1:18" x14ac:dyDescent="0.25">
      <c r="B7" s="1">
        <v>6</v>
      </c>
      <c r="C7" s="1">
        <v>7</v>
      </c>
      <c r="D7" s="1">
        <v>83.3</v>
      </c>
      <c r="E7" s="1">
        <f t="shared" si="0"/>
        <v>11.9</v>
      </c>
      <c r="F7" s="1">
        <v>600</v>
      </c>
      <c r="G7" s="1">
        <f t="shared" si="1"/>
        <v>686019.6</v>
      </c>
      <c r="H7" s="1">
        <f t="shared" si="2"/>
        <v>49.319183784494015</v>
      </c>
      <c r="J7" s="1">
        <f t="shared" si="3"/>
        <v>4.2016806722689072E-2</v>
      </c>
      <c r="K7" s="1">
        <f t="shared" si="4"/>
        <v>1173.7965740709576</v>
      </c>
      <c r="L7" s="1">
        <f t="shared" si="5"/>
        <v>49.319183784494015</v>
      </c>
      <c r="N7" s="1">
        <f t="shared" si="6"/>
        <v>23.8</v>
      </c>
      <c r="O7" s="1">
        <f t="shared" si="7"/>
        <v>566.44000000000005</v>
      </c>
    </row>
    <row r="8" spans="1:18" x14ac:dyDescent="0.25">
      <c r="B8" s="1">
        <v>7</v>
      </c>
      <c r="C8" s="1">
        <v>8</v>
      </c>
      <c r="D8" s="1">
        <v>88.9</v>
      </c>
      <c r="E8" s="1">
        <f t="shared" si="0"/>
        <v>11.112500000000001</v>
      </c>
      <c r="F8" s="1">
        <v>700</v>
      </c>
      <c r="G8" s="1">
        <f t="shared" si="1"/>
        <v>784019.6</v>
      </c>
      <c r="H8" s="1">
        <f t="shared" si="2"/>
        <v>56.460701004677617</v>
      </c>
      <c r="J8" s="1">
        <f t="shared" si="3"/>
        <v>4.4994375703037118E-2</v>
      </c>
      <c r="K8" s="1">
        <f t="shared" si="4"/>
        <v>1254.8390798289602</v>
      </c>
      <c r="L8" s="1">
        <f t="shared" si="5"/>
        <v>56.460701004677617</v>
      </c>
      <c r="N8" s="1">
        <f t="shared" si="6"/>
        <v>22.225000000000001</v>
      </c>
      <c r="O8" s="1">
        <f t="shared" si="7"/>
        <v>493.95062500000006</v>
      </c>
    </row>
    <row r="9" spans="1:18" x14ac:dyDescent="0.25">
      <c r="A9" s="1" t="s">
        <v>12</v>
      </c>
      <c r="G9" s="1" t="s">
        <v>13</v>
      </c>
      <c r="H9" s="1">
        <f>SUM(H2:H8)/7</f>
        <v>61.845601299520276</v>
      </c>
    </row>
    <row r="10" spans="1:18" x14ac:dyDescent="0.25">
      <c r="J10" s="1" t="s">
        <v>17</v>
      </c>
    </row>
    <row r="11" spans="1:18" x14ac:dyDescent="0.25">
      <c r="A11" s="1" t="s">
        <v>1</v>
      </c>
      <c r="B11" s="1">
        <v>1</v>
      </c>
      <c r="C11" s="1">
        <v>2</v>
      </c>
      <c r="D11" s="1">
        <v>21.3</v>
      </c>
      <c r="E11" s="1">
        <f>D11/C11</f>
        <v>10.65</v>
      </c>
      <c r="F11" s="1">
        <v>100</v>
      </c>
      <c r="G11" s="1">
        <f>(F11+100.02)*980</f>
        <v>196019.59999999998</v>
      </c>
      <c r="H11" s="1">
        <f>J11*K11</f>
        <v>58.914841982903283</v>
      </c>
      <c r="J11" s="1">
        <f>1/(E11)</f>
        <v>9.3896713615023469E-2</v>
      </c>
      <c r="K11" s="1">
        <f>SQRT(G11/0.49791)</f>
        <v>627.44306711792001</v>
      </c>
      <c r="L11" s="1">
        <f>J11*K11</f>
        <v>58.914841982903283</v>
      </c>
      <c r="N11" s="1">
        <f>E11*2</f>
        <v>21.3</v>
      </c>
      <c r="O11" s="1">
        <f>N11*N11</f>
        <v>453.69000000000005</v>
      </c>
      <c r="P11" s="1">
        <f>SLOPE(O11:O17,G11:G17)</f>
        <v>2.4515509384937162E-3</v>
      </c>
      <c r="Q11" s="1">
        <f>INTERCEPT(O11:O17,G11:G17)</f>
        <v>-134.68517254570588</v>
      </c>
    </row>
    <row r="12" spans="1:18" x14ac:dyDescent="0.25">
      <c r="B12" s="1">
        <v>2</v>
      </c>
      <c r="C12" s="1">
        <v>3</v>
      </c>
      <c r="D12" s="1">
        <v>32.700000000000003</v>
      </c>
      <c r="E12" s="1">
        <f t="shared" si="0"/>
        <v>10.9</v>
      </c>
      <c r="F12" s="1">
        <v>200</v>
      </c>
      <c r="G12" s="1">
        <f t="shared" ref="G12:G17" si="8">(F12+100.02)*980</f>
        <v>294019.59999999998</v>
      </c>
      <c r="H12" s="1">
        <f t="shared" ref="H12:H17" si="9">J12*K12</f>
        <v>70.499529549433888</v>
      </c>
      <c r="J12" s="1">
        <f t="shared" ref="J12:J17" si="10">1/(E12)</f>
        <v>9.1743119266055037E-2</v>
      </c>
      <c r="K12" s="1">
        <f t="shared" ref="K12:K17" si="11">SQRT(G12/0.49791)</f>
        <v>768.44487208882947</v>
      </c>
      <c r="L12" s="1">
        <f t="shared" ref="L12:L17" si="12">J12*K12</f>
        <v>70.499529549433888</v>
      </c>
      <c r="N12" s="1">
        <f t="shared" ref="N12:N17" si="13">E12*2</f>
        <v>21.8</v>
      </c>
      <c r="O12" s="1">
        <f t="shared" ref="O12:O17" si="14">N12*N12</f>
        <v>475.24</v>
      </c>
    </row>
    <row r="13" spans="1:18" x14ac:dyDescent="0.25">
      <c r="B13" s="1">
        <v>3</v>
      </c>
      <c r="C13" s="1">
        <v>4</v>
      </c>
      <c r="D13" s="1">
        <v>60.4</v>
      </c>
      <c r="E13" s="1">
        <f t="shared" si="0"/>
        <v>15.1</v>
      </c>
      <c r="F13" s="1">
        <v>300</v>
      </c>
      <c r="G13" s="1">
        <f t="shared" si="8"/>
        <v>392019.6</v>
      </c>
      <c r="H13" s="1">
        <f t="shared" si="9"/>
        <v>58.762669775737486</v>
      </c>
      <c r="J13" s="1">
        <f t="shared" si="10"/>
        <v>6.6225165562913912E-2</v>
      </c>
      <c r="K13" s="1">
        <f t="shared" si="11"/>
        <v>887.316313613636</v>
      </c>
      <c r="L13" s="1">
        <f t="shared" si="12"/>
        <v>58.762669775737486</v>
      </c>
      <c r="N13" s="1">
        <f t="shared" si="13"/>
        <v>30.2</v>
      </c>
      <c r="O13" s="1">
        <f t="shared" si="14"/>
        <v>912.04</v>
      </c>
    </row>
    <row r="14" spans="1:18" x14ac:dyDescent="0.25">
      <c r="B14" s="1">
        <v>4</v>
      </c>
      <c r="C14" s="1">
        <v>5</v>
      </c>
      <c r="D14" s="1">
        <v>80.7</v>
      </c>
      <c r="E14" s="1">
        <f t="shared" si="0"/>
        <v>16.14</v>
      </c>
      <c r="F14" s="1">
        <v>400</v>
      </c>
      <c r="G14" s="1">
        <f t="shared" si="8"/>
        <v>490019.6</v>
      </c>
      <c r="H14" s="1">
        <f t="shared" si="9"/>
        <v>61.464983728557598</v>
      </c>
      <c r="J14" s="1">
        <f t="shared" si="10"/>
        <v>6.1957868649318459E-2</v>
      </c>
      <c r="K14" s="1">
        <f t="shared" si="11"/>
        <v>992.04483737891974</v>
      </c>
      <c r="L14" s="1">
        <f t="shared" si="12"/>
        <v>61.464983728557598</v>
      </c>
      <c r="N14" s="1">
        <f t="shared" si="13"/>
        <v>32.28</v>
      </c>
      <c r="O14" s="1">
        <f t="shared" si="14"/>
        <v>1041.9984000000002</v>
      </c>
    </row>
    <row r="15" spans="1:18" x14ac:dyDescent="0.25">
      <c r="B15" s="1">
        <v>5</v>
      </c>
      <c r="C15" s="1">
        <v>6</v>
      </c>
      <c r="D15" s="1">
        <v>98.6</v>
      </c>
      <c r="E15" s="1">
        <f t="shared" si="0"/>
        <v>16.433333333333334</v>
      </c>
      <c r="F15" s="1">
        <v>500</v>
      </c>
      <c r="G15" s="1">
        <f t="shared" si="8"/>
        <v>588019.6</v>
      </c>
      <c r="H15" s="1">
        <f t="shared" si="9"/>
        <v>66.129435011028903</v>
      </c>
      <c r="J15" s="1">
        <f t="shared" si="10"/>
        <v>6.0851926977687626E-2</v>
      </c>
      <c r="K15" s="1">
        <f t="shared" si="11"/>
        <v>1086.7270486812417</v>
      </c>
      <c r="L15" s="1">
        <f t="shared" si="12"/>
        <v>66.129435011028903</v>
      </c>
      <c r="N15" s="1">
        <f t="shared" si="13"/>
        <v>32.866666666666667</v>
      </c>
      <c r="O15" s="1">
        <f t="shared" si="14"/>
        <v>1080.2177777777779</v>
      </c>
    </row>
    <row r="16" spans="1:18" x14ac:dyDescent="0.25">
      <c r="B16" s="1">
        <v>6</v>
      </c>
      <c r="C16" s="1">
        <v>7</v>
      </c>
      <c r="D16" s="1">
        <v>141.69999999999999</v>
      </c>
      <c r="E16" s="1">
        <f t="shared" si="0"/>
        <v>20.24285714285714</v>
      </c>
      <c r="F16" s="1">
        <v>600</v>
      </c>
      <c r="G16" s="1">
        <f t="shared" si="8"/>
        <v>686019.6</v>
      </c>
      <c r="H16" s="1">
        <f t="shared" si="9"/>
        <v>57.985716432580837</v>
      </c>
      <c r="J16" s="1">
        <f t="shared" si="10"/>
        <v>4.9400141143260419E-2</v>
      </c>
      <c r="K16" s="1">
        <f t="shared" si="11"/>
        <v>1173.7965740709576</v>
      </c>
      <c r="L16" s="1">
        <f t="shared" si="12"/>
        <v>57.985716432580837</v>
      </c>
      <c r="N16" s="1">
        <f t="shared" si="13"/>
        <v>40.48571428571428</v>
      </c>
      <c r="O16" s="1">
        <f t="shared" si="14"/>
        <v>1639.0930612244895</v>
      </c>
    </row>
    <row r="17" spans="2:15" x14ac:dyDescent="0.25">
      <c r="B17" s="1">
        <v>7</v>
      </c>
      <c r="C17" s="1">
        <v>8</v>
      </c>
      <c r="D17" s="1">
        <v>172.7</v>
      </c>
      <c r="E17" s="1">
        <f t="shared" si="0"/>
        <v>21.587499999999999</v>
      </c>
      <c r="F17" s="1">
        <v>700</v>
      </c>
      <c r="G17" s="1">
        <f t="shared" si="8"/>
        <v>784019.6</v>
      </c>
      <c r="H17" s="1">
        <f t="shared" si="9"/>
        <v>58.128040756408119</v>
      </c>
      <c r="J17" s="1">
        <f t="shared" si="10"/>
        <v>4.6323103647944418E-2</v>
      </c>
      <c r="K17" s="1">
        <f t="shared" si="11"/>
        <v>1254.8390798289602</v>
      </c>
      <c r="L17" s="1">
        <f t="shared" si="12"/>
        <v>58.128040756408119</v>
      </c>
      <c r="N17" s="1">
        <f t="shared" si="13"/>
        <v>43.174999999999997</v>
      </c>
      <c r="O17" s="1">
        <f t="shared" si="14"/>
        <v>1864.0806249999998</v>
      </c>
    </row>
    <row r="18" spans="2:15" x14ac:dyDescent="0.25">
      <c r="G18" s="1" t="s">
        <v>13</v>
      </c>
      <c r="H18" s="1">
        <f>SUM(H11:H17)/7</f>
        <v>61.6978881766643</v>
      </c>
      <c r="L18" s="1">
        <f>SUM(L11:L17)/7</f>
        <v>61.6978881766643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preetpal singh</dc:creator>
  <cp:lastModifiedBy>preetpal singh</cp:lastModifiedBy>
  <dcterms:created xsi:type="dcterms:W3CDTF">2021-04-24T01:38:24Z</dcterms:created>
  <dcterms:modified xsi:type="dcterms:W3CDTF">2021-04-25T10:50:04Z</dcterms:modified>
</cp:coreProperties>
</file>