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codeName="ThisWorkbook"/>
  <xr:revisionPtr revIDLastSave="0" documentId="13_ncr:1_{58C5B26B-93F5-4587-9027-98F73A2C3EFD}" xr6:coauthVersionLast="47" xr6:coauthVersionMax="47" xr10:uidLastSave="{00000000-0000-0000-0000-000000000000}"/>
  <bookViews>
    <workbookView xWindow="-110" yWindow="-110" windowWidth="25820" windowHeight="15860" activeTab="2" xr2:uid="{00000000-000D-0000-FFFF-FFFF00000000}"/>
  </bookViews>
  <sheets>
    <sheet name="工作表1" sheetId="1" r:id="rId1"/>
    <sheet name="工作表3" sheetId="3" r:id="rId2"/>
    <sheet name="指令表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4" l="1"/>
  <c r="D27" i="4"/>
  <c r="E27" i="4"/>
  <c r="F27" i="4"/>
  <c r="G27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G26" i="4"/>
  <c r="G25" i="4" s="1"/>
  <c r="G24" i="4" s="1"/>
  <c r="G23" i="4" s="1"/>
  <c r="G22" i="4" s="1"/>
  <c r="G21" i="4" s="1"/>
  <c r="E2" i="4"/>
  <c r="E3" i="4"/>
  <c r="E4" i="4"/>
  <c r="E5" i="4"/>
  <c r="E6" i="4"/>
  <c r="E7" i="4"/>
  <c r="E8" i="4"/>
  <c r="E10" i="4"/>
  <c r="E11" i="4"/>
  <c r="E12" i="4"/>
  <c r="E9" i="4"/>
  <c r="F10" i="4"/>
  <c r="F11" i="4"/>
  <c r="F12" i="4"/>
  <c r="C12" i="4"/>
  <c r="C11" i="4"/>
  <c r="C10" i="4"/>
  <c r="C9" i="4"/>
  <c r="C8" i="4"/>
  <c r="C7" i="4"/>
  <c r="C6" i="4"/>
  <c r="C5" i="4"/>
  <c r="C4" i="4"/>
  <c r="C3" i="4"/>
  <c r="C2" i="4"/>
  <c r="F3" i="4"/>
  <c r="F4" i="4"/>
  <c r="F5" i="4"/>
  <c r="F6" i="4"/>
  <c r="F7" i="4"/>
  <c r="F8" i="4"/>
  <c r="F9" i="4"/>
  <c r="F2" i="4"/>
  <c r="G20" i="4" l="1"/>
  <c r="G19" i="4" s="1"/>
  <c r="G18" i="4" s="1"/>
  <c r="G17" i="4" s="1"/>
  <c r="G16" i="4" s="1"/>
  <c r="G15" i="4" s="1"/>
  <c r="G14" i="4" s="1"/>
  <c r="G13" i="4" s="1"/>
  <c r="D2" i="4"/>
  <c r="D3" i="4"/>
  <c r="D4" i="4"/>
  <c r="D5" i="4"/>
  <c r="D6" i="4"/>
  <c r="D7" i="4"/>
  <c r="D8" i="4"/>
  <c r="D9" i="4"/>
  <c r="D10" i="4"/>
  <c r="D11" i="4"/>
  <c r="D12" i="4"/>
  <c r="G12" i="4" l="1"/>
  <c r="G11" i="4" s="1"/>
  <c r="G10" i="4" s="1"/>
  <c r="G9" i="4" s="1"/>
  <c r="G8" i="4" s="1"/>
  <c r="G7" i="4" s="1"/>
  <c r="G6" i="4" s="1"/>
  <c r="G5" i="4" s="1"/>
  <c r="G4" i="4" s="1"/>
  <c r="G3" i="4" s="1"/>
  <c r="G2" i="4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  <c r="E55" i="1"/>
  <c r="E56" i="1"/>
  <c r="E57" i="1"/>
  <c r="E58" i="1"/>
  <c r="E59" i="1"/>
  <c r="E60" i="1"/>
  <c r="E61" i="1"/>
  <c r="E62" i="1"/>
  <c r="E63" i="1"/>
  <c r="E64" i="1"/>
  <c r="E52" i="1"/>
  <c r="E51" i="1"/>
  <c r="E47" i="1"/>
  <c r="E45" i="1"/>
  <c r="E40" i="1"/>
  <c r="E39" i="1"/>
  <c r="E34" i="1"/>
  <c r="E33" i="1"/>
  <c r="E29" i="1"/>
  <c r="E27" i="1"/>
  <c r="E23" i="1"/>
  <c r="E22" i="1"/>
  <c r="E21" i="1"/>
  <c r="E17" i="1"/>
  <c r="E16" i="1"/>
  <c r="E15" i="1"/>
  <c r="E9" i="1"/>
  <c r="E5" i="1"/>
  <c r="E4" i="1"/>
  <c r="E3" i="1"/>
  <c r="E2" i="1"/>
  <c r="E54" i="1"/>
  <c r="E44" i="1"/>
  <c r="E41" i="1"/>
  <c r="E36" i="1"/>
  <c r="E26" i="1"/>
  <c r="E18" i="1"/>
  <c r="E14" i="1"/>
  <c r="E11" i="1"/>
  <c r="E8" i="1"/>
  <c r="E46" i="1"/>
  <c r="E28" i="1"/>
  <c r="E10" i="1"/>
  <c r="E6" i="1"/>
  <c r="E7" i="1"/>
  <c r="E12" i="1"/>
  <c r="E13" i="1"/>
  <c r="E19" i="1"/>
  <c r="E20" i="1"/>
  <c r="E24" i="1"/>
  <c r="E25" i="1"/>
  <c r="E30" i="1"/>
  <c r="E31" i="1"/>
  <c r="E32" i="1"/>
  <c r="E35" i="1"/>
  <c r="E37" i="1"/>
  <c r="E38" i="1"/>
  <c r="E42" i="1"/>
  <c r="E43" i="1"/>
  <c r="E48" i="1"/>
  <c r="E49" i="1"/>
  <c r="E50" i="1"/>
  <c r="E53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</calcChain>
</file>

<file path=xl/sharedStrings.xml><?xml version="1.0" encoding="utf-8"?>
<sst xmlns="http://schemas.openxmlformats.org/spreadsheetml/2006/main" count="273" uniqueCount="270">
  <si>
    <t xml:space="preserve">  _INFORMATION,</t>
  </si>
  <si>
    <t xml:space="preserve">  _RESET,</t>
  </si>
  <si>
    <t xml:space="preserve">  _SAVE,</t>
  </si>
  <si>
    <t xml:space="preserve">  _ID,</t>
  </si>
  <si>
    <t xml:space="preserve">  _BAUD,</t>
  </si>
  <si>
    <t xml:space="preserve">  _PROTOCOLNUMBER,</t>
  </si>
  <si>
    <t xml:space="preserve">  _LOOP,</t>
  </si>
  <si>
    <t xml:space="preserve">  _OUT_CYCLE,</t>
  </si>
  <si>
    <t xml:space="preserve">  _IO_TYPE,</t>
  </si>
  <si>
    <t xml:space="preserve">  _RGB_TYPE,</t>
  </si>
  <si>
    <t xml:space="preserve">  _BAT_MAX,</t>
  </si>
  <si>
    <t xml:space="preserve">  _BAT_MIN,</t>
  </si>
  <si>
    <t xml:space="preserve">  _LORA_TYPE,</t>
  </si>
  <si>
    <t xml:space="preserve">  _LORA_READ,</t>
  </si>
  <si>
    <t xml:space="preserve">  _LORA_SAVE,</t>
  </si>
  <si>
    <t xml:space="preserve">  _LORA_MODE,</t>
  </si>
  <si>
    <t xml:space="preserve">  _LORA_ADDRESS,</t>
  </si>
  <si>
    <t xml:space="preserve">  _LORA_HEX_SPEED,</t>
  </si>
  <si>
    <t xml:space="preserve">  _LORA_HEX_CHEN,</t>
  </si>
  <si>
    <t xml:space="preserve">  _LORA_HEX_OPTION1,</t>
  </si>
  <si>
    <t xml:space="preserve">  _LORA_HEX_OPTION2,</t>
  </si>
  <si>
    <t xml:space="preserve">  _IO_HEX,</t>
  </si>
  <si>
    <t xml:space="preserve">  _INID0,</t>
  </si>
  <si>
    <t xml:space="preserve">  _INID1,</t>
  </si>
  <si>
    <t xml:space="preserve">  _INID2,</t>
  </si>
  <si>
    <t xml:space="preserve">  _INID3,</t>
  </si>
  <si>
    <t xml:space="preserve">  _LOCKTIME_KEY0,</t>
  </si>
  <si>
    <t xml:space="preserve">  _LOCKTIME_KEY1,</t>
  </si>
  <si>
    <t xml:space="preserve">  _LOCKTIME_KEY2,</t>
  </si>
  <si>
    <t xml:space="preserve">  _LOCKTIME_KEY3,</t>
  </si>
  <si>
    <t>指令表</t>
  </si>
  <si>
    <t>指令表</t>
    <phoneticPr fontId="1" type="noConversion"/>
  </si>
  <si>
    <t>預設參數</t>
    <phoneticPr fontId="1" type="noConversion"/>
  </si>
  <si>
    <t>預設值</t>
    <phoneticPr fontId="1" type="noConversion"/>
  </si>
  <si>
    <t>JSON等於寄存器</t>
    <phoneticPr fontId="1" type="noConversion"/>
  </si>
  <si>
    <t>估算大小用JSON</t>
    <phoneticPr fontId="1" type="noConversion"/>
  </si>
  <si>
    <t>敘述</t>
    <phoneticPr fontId="1" type="noConversion"/>
  </si>
  <si>
    <t>版本號和指令</t>
    <phoneticPr fontId="1" type="noConversion"/>
  </si>
  <si>
    <t>重置</t>
    <phoneticPr fontId="1" type="noConversion"/>
  </si>
  <si>
    <t>儲存</t>
    <phoneticPr fontId="1" type="noConversion"/>
  </si>
  <si>
    <t>ID</t>
  </si>
  <si>
    <t>ID</t>
    <phoneticPr fontId="1" type="noConversion"/>
  </si>
  <si>
    <t>鮑率</t>
  </si>
  <si>
    <t>鮑率</t>
    <phoneticPr fontId="1" type="noConversion"/>
  </si>
  <si>
    <t>協議編號</t>
  </si>
  <si>
    <t>協議編號</t>
    <phoneticPr fontId="1" type="noConversion"/>
  </si>
  <si>
    <t>自身是否接收</t>
    <phoneticPr fontId="1" type="noConversion"/>
  </si>
  <si>
    <t>發射頻率</t>
    <phoneticPr fontId="1" type="noConversion"/>
  </si>
  <si>
    <t>輸出模式</t>
  </si>
  <si>
    <t>燈號顯示模式</t>
  </si>
  <si>
    <t>0    指令表\n\</t>
  </si>
  <si>
    <t>1    回原廠設定\n\</t>
  </si>
  <si>
    <t>2    儲存設定\n\</t>
  </si>
  <si>
    <t>3    ID\n\</t>
  </si>
  <si>
    <t>4    鮑率\n\</t>
  </si>
  <si>
    <t>5    協議編號\n\</t>
  </si>
  <si>
    <t>6    是否接收自身的訊號\n\</t>
  </si>
  <si>
    <t>7    發射週期\n\</t>
  </si>
  <si>
    <t>8    輸出模式\n\</t>
  </si>
  <si>
    <t>9    燈號顯示模式\n\</t>
  </si>
  <si>
    <t>拆分敘述</t>
    <phoneticPr fontId="1" type="noConversion"/>
  </si>
  <si>
    <t>貼上程式敘述</t>
    <phoneticPr fontId="1" type="noConversion"/>
  </si>
  <si>
    <t>生成程式敘述</t>
    <phoneticPr fontId="1" type="noConversion"/>
  </si>
  <si>
    <t>回原廠設定</t>
  </si>
  <si>
    <t>儲存設定</t>
  </si>
  <si>
    <t>是否接收自身的訊號</t>
  </si>
  <si>
    <t>發射週期</t>
  </si>
  <si>
    <t>電池電量</t>
  </si>
  <si>
    <t>電池上限</t>
  </si>
  <si>
    <t>電池下限</t>
  </si>
  <si>
    <t>無線晶片設定讀取</t>
  </si>
  <si>
    <t>無線晶片設定存檔</t>
  </si>
  <si>
    <t>無線晶片包長</t>
  </si>
  <si>
    <t>無線晶片校驗方式</t>
  </si>
  <si>
    <t>無線晶片鮑率</t>
  </si>
  <si>
    <t>無線晶片空中速率</t>
  </si>
  <si>
    <t>無線晶片是否訊號強化</t>
  </si>
  <si>
    <t>無線晶片IO輸出方式</t>
  </si>
  <si>
    <t>無線晶片功率</t>
  </si>
  <si>
    <t>IO(16進制)</t>
  </si>
  <si>
    <t>指令表</t>
    <phoneticPr fontId="1" type="noConversion"/>
  </si>
  <si>
    <t>無線晶片型號</t>
    <phoneticPr fontId="1" type="noConversion"/>
  </si>
  <si>
    <t>無線晶片位址</t>
    <phoneticPr fontId="1" type="noConversion"/>
  </si>
  <si>
    <t>無線晶片模式</t>
    <phoneticPr fontId="1" type="noConversion"/>
  </si>
  <si>
    <t>無線晶片SPEED參數</t>
    <phoneticPr fontId="1" type="noConversion"/>
  </si>
  <si>
    <t>無線晶片CHEN參數</t>
    <phoneticPr fontId="1" type="noConversion"/>
  </si>
  <si>
    <t>無線晶片OPTION1參數</t>
    <phoneticPr fontId="1" type="noConversion"/>
  </si>
  <si>
    <t>無線晶片OPTION2參數</t>
    <phoneticPr fontId="1" type="noConversion"/>
  </si>
  <si>
    <t>無線晶片是否定點傳輸</t>
    <phoneticPr fontId="1" type="noConversion"/>
  </si>
  <si>
    <t>喚醒週期設定</t>
    <phoneticPr fontId="1" type="noConversion"/>
  </si>
  <si>
    <t>喚醒收發方設定</t>
    <phoneticPr fontId="1" type="noConversion"/>
  </si>
  <si>
    <t>密碼</t>
    <phoneticPr fontId="1" type="noConversion"/>
  </si>
  <si>
    <t>網路ID</t>
    <phoneticPr fontId="1" type="noConversion"/>
  </si>
  <si>
    <t>是否啟用中繼功能</t>
    <phoneticPr fontId="1" type="noConversion"/>
  </si>
  <si>
    <t>是否啟用RSSI讀取指令</t>
    <phoneticPr fontId="1" type="noConversion"/>
  </si>
  <si>
    <t>是否再傳輸數據後面附上信號強度</t>
    <phoneticPr fontId="1" type="noConversion"/>
  </si>
  <si>
    <t>測距模式下是否跳頻</t>
    <phoneticPr fontId="1" type="noConversion"/>
  </si>
  <si>
    <t>測距模式下是否啟用遠距離</t>
    <phoneticPr fontId="1" type="noConversion"/>
  </si>
  <si>
    <t>測距模式下的主從</t>
    <phoneticPr fontId="1" type="noConversion"/>
  </si>
  <si>
    <t>頻道</t>
    <phoneticPr fontId="1" type="noConversion"/>
  </si>
  <si>
    <t>10    電池電量\n\</t>
  </si>
  <si>
    <t>11    電池上限\n\</t>
  </si>
  <si>
    <t>12    電池下限\n\</t>
  </si>
  <si>
    <t>13    無線晶片型號\n\</t>
  </si>
  <si>
    <t>14    無線晶片設定讀取\n\</t>
  </si>
  <si>
    <t>15    無線晶片設定存檔\n\</t>
  </si>
  <si>
    <t>16    無線晶片模式\n\</t>
  </si>
  <si>
    <t>17    無線晶片位址\n\</t>
  </si>
  <si>
    <t>18    無線晶片SPEED參數\n\</t>
  </si>
  <si>
    <t>19    無線晶片CHEN參數\n\</t>
  </si>
  <si>
    <t>20    無線晶片OPTION1參數\n\</t>
  </si>
  <si>
    <t>21    無線晶片OPTION2參數\n\</t>
  </si>
  <si>
    <t>22    無線晶片校驗方式\n\</t>
  </si>
  <si>
    <t>23    無線晶片鮑率\n\</t>
  </si>
  <si>
    <t>24    無線晶片空中速率\n\</t>
  </si>
  <si>
    <t>25    無線晶片功率\n\</t>
  </si>
  <si>
    <t>26    無線晶片包長\n\</t>
  </si>
  <si>
    <t>27    無線晶片是否訊號強化\n\</t>
  </si>
  <si>
    <t>28    無線晶片是否定點傳輸\n\</t>
  </si>
  <si>
    <t>29    無線晶片IO輸出方式\n\</t>
  </si>
  <si>
    <t>30    喚醒週期設定\n\</t>
  </si>
  <si>
    <t>31    喚醒收發方設定\n\</t>
  </si>
  <si>
    <t>32    密碼\n\</t>
  </si>
  <si>
    <t>33    網路ID\n\</t>
  </si>
  <si>
    <t>34    是否啟用中繼功能\n\</t>
  </si>
  <si>
    <t>35    是否啟用RSSI讀取指令\n\</t>
  </si>
  <si>
    <t>36    是否再傳輸數據後面附上信號強度\n\</t>
  </si>
  <si>
    <t>37    測距模式下是否跳頻\n\</t>
  </si>
  <si>
    <t>38    測距模式下是否啟用遠距離\n\</t>
  </si>
  <si>
    <t>39    測距模式下的主從\n\</t>
  </si>
  <si>
    <t>40    頻道\n\</t>
  </si>
  <si>
    <t>41    IO(16進制)\n\</t>
  </si>
  <si>
    <t>42    輸入接點設定檔0\n\</t>
  </si>
  <si>
    <t>43    輸入接點設定檔1\n\</t>
  </si>
  <si>
    <t>44    輸入接點設定檔2\n\</t>
  </si>
  <si>
    <t>45    輸入接點設定檔3\n\</t>
  </si>
  <si>
    <t>46    輸入接點設定檔4\n\</t>
  </si>
  <si>
    <t>47    輸入接點設定檔5\n\</t>
  </si>
  <si>
    <t>48    輸入接點設定檔6\n\</t>
  </si>
  <si>
    <t>49    輸入接點設定檔7\n\</t>
  </si>
  <si>
    <t>50    輸出設定檔0\n\</t>
  </si>
  <si>
    <t>51    輸出設定檔1\n\</t>
  </si>
  <si>
    <t>52    輸出設定檔2\n\</t>
  </si>
  <si>
    <t>53    輸出設定檔3\n\</t>
  </si>
  <si>
    <t>54    輸出設定檔4\n\</t>
  </si>
  <si>
    <t>55    輸出設定檔5\n\</t>
  </si>
  <si>
    <t>56    輸出設定檔6\n\</t>
  </si>
  <si>
    <t>57    輸出設定檔7\n\</t>
  </si>
  <si>
    <t>58    模式|設定檔編號0\n\</t>
  </si>
  <si>
    <t>59    模式|設定檔編號1\n\</t>
  </si>
  <si>
    <t>60    模式|設定檔編號2\n\</t>
  </si>
  <si>
    <t>61    模式|設定檔編號3\n\</t>
  </si>
  <si>
    <t>62    模式|設定檔編號4\n\</t>
  </si>
  <si>
    <t>  _RESET,</t>
  </si>
  <si>
    <t>  _SAVE,</t>
  </si>
  <si>
    <t>  _ID,</t>
  </si>
  <si>
    <t>  _BAUD,</t>
  </si>
  <si>
    <t>  _PROTOCOLNUMBER,</t>
  </si>
  <si>
    <t>  _LOOP,</t>
  </si>
  <si>
    <t>  _OUT_CYCLE,</t>
  </si>
  <si>
    <t>  _IO_TYPE,</t>
  </si>
  <si>
    <t>  _RGB_TYPE,</t>
  </si>
  <si>
    <t>  _BAT_VAL,</t>
  </si>
  <si>
    <t>  _BAT_MAX,</t>
  </si>
  <si>
    <t>  _BAT_MIN,</t>
  </si>
  <si>
    <t>  _LORA_TYPE,</t>
  </si>
  <si>
    <t>  _LORA_READ,</t>
  </si>
  <si>
    <t>  _LORA_SAVE,</t>
  </si>
  <si>
    <t>  _LORA_MODE,</t>
  </si>
  <si>
    <t>  _LORA_ADDRESS,</t>
  </si>
  <si>
    <t>  _LORA_HEX_SPEED,</t>
  </si>
  <si>
    <t>  _LORA_HEX_CHEN,</t>
  </si>
  <si>
    <t>  _LORA_HEX_OPTION1,</t>
  </si>
  <si>
    <t>  _LORA_HEX_OPTION2,</t>
  </si>
  <si>
    <t>  _LORA_PARITY,</t>
  </si>
  <si>
    <t>  _LORA_BAUD,</t>
  </si>
  <si>
    <t>  _LORA_AIRSPEED,</t>
  </si>
  <si>
    <t>  _LORA_POWER,</t>
  </si>
  <si>
    <t>  _LORA_SUBCONTRACTLENGTH,</t>
  </si>
  <si>
    <t>  _LORA_LBT_FEC,</t>
  </si>
  <si>
    <t>  _LORA_FIXEDPOINT,</t>
  </si>
  <si>
    <t>  _LORA_OUTPUT,</t>
  </si>
  <si>
    <t>  _LORA_WOR_CYCLE,</t>
  </si>
  <si>
    <t>  _LORA_E22_WOR_MODE,</t>
  </si>
  <si>
    <t>  _LORA_E22_PASSWORD,</t>
  </si>
  <si>
    <t>  _LORA_E22_NETID,</t>
  </si>
  <si>
    <t>  _LORA_E22_CHECKPOINT,</t>
  </si>
  <si>
    <t>  _LORA_E22_RSSI_CMD,</t>
  </si>
  <si>
    <t>  _LORA_E22_RSSI_BYTE,</t>
  </si>
  <si>
    <t>  _LORA_E28_RANGING_FREQUENCYHOPPING,</t>
  </si>
  <si>
    <t>  _LORA_E28_RANGING_LONGDISTANCE,</t>
  </si>
  <si>
    <t>  _LORA_E28_RANGING_MS,</t>
  </si>
  <si>
    <t>  _LORA_E70_CHENCLE,</t>
  </si>
  <si>
    <t>  _IO_HEX,</t>
  </si>
  <si>
    <t>  _DATANUM</t>
  </si>
  <si>
    <t>_INFORMATION,</t>
  </si>
  <si>
    <t>  _NETID,</t>
  </si>
  <si>
    <t>  _NET_I,</t>
  </si>
  <si>
    <t>  _SET_I,</t>
  </si>
  <si>
    <t>  _NET0,</t>
  </si>
  <si>
    <t>  _SET0,</t>
  </si>
  <si>
    <t>  _NET1,</t>
  </si>
  <si>
    <t>  _SET1,</t>
  </si>
  <si>
    <t>  _NET2,</t>
  </si>
  <si>
    <t>  _SET2,</t>
  </si>
  <si>
    <t>  _NET3,</t>
  </si>
  <si>
    <t>  _SET3,</t>
  </si>
  <si>
    <t>  _NET4,</t>
  </si>
  <si>
    <t>  _SET4,</t>
  </si>
  <si>
    <t>  _NET5,</t>
  </si>
  <si>
    <t>  _SET5,</t>
  </si>
  <si>
    <t>  _NET6,</t>
  </si>
  <si>
    <t>  _SET6,</t>
  </si>
  <si>
    <t>  _NET7,</t>
  </si>
  <si>
    <t>  _SET7,</t>
  </si>
  <si>
    <t>  _PASSSET,</t>
  </si>
  <si>
    <t>開啟的頻道(2進制)</t>
    <phoneticPr fontId="1" type="noConversion"/>
  </si>
  <si>
    <t>頻道接收</t>
    <phoneticPr fontId="1" type="noConversion"/>
  </si>
  <si>
    <t>設定接收</t>
    <phoneticPr fontId="1" type="noConversion"/>
  </si>
  <si>
    <t>頻道輸出1</t>
  </si>
  <si>
    <t>設定輸出1</t>
  </si>
  <si>
    <t>頻道輸出0</t>
    <phoneticPr fontId="1" type="noConversion"/>
  </si>
  <si>
    <t>設定輸出0</t>
    <phoneticPr fontId="1" type="noConversion"/>
  </si>
  <si>
    <t>頻道輸出2</t>
  </si>
  <si>
    <t>設定輸出2</t>
  </si>
  <si>
    <t>頻道輸出3</t>
  </si>
  <si>
    <t>設定輸出3</t>
  </si>
  <si>
    <t>頻道輸出4</t>
  </si>
  <si>
    <t>設定輸出4</t>
  </si>
  <si>
    <t>頻道輸出5</t>
  </si>
  <si>
    <t>設定輸出5</t>
  </si>
  <si>
    <t>頻道輸出6</t>
  </si>
  <si>
    <t>設定輸出6</t>
  </si>
  <si>
    <t>頻道輸出7</t>
  </si>
  <si>
    <t>設定輸出7</t>
  </si>
  <si>
    <t>目前設定</t>
    <phoneticPr fontId="1" type="noConversion"/>
  </si>
  <si>
    <t>指令數</t>
    <phoneticPr fontId="1" type="noConversion"/>
  </si>
  <si>
    <t>指令表</t>
    <phoneticPr fontId="1" type="noConversion"/>
  </si>
  <si>
    <t>預設值</t>
    <phoneticPr fontId="1" type="noConversion"/>
  </si>
  <si>
    <t>編號</t>
    <phoneticPr fontId="1" type="noConversion"/>
  </si>
  <si>
    <t>敘述</t>
    <phoneticPr fontId="1" type="noConversion"/>
  </si>
  <si>
    <t>toJSON</t>
    <phoneticPr fontId="1" type="noConversion"/>
  </si>
  <si>
    <t>類型</t>
    <phoneticPr fontId="1" type="noConversion"/>
  </si>
  <si>
    <t>權限</t>
    <phoneticPr fontId="1" type="noConversion"/>
  </si>
  <si>
    <r>
      <t xml:space="preserve">    </t>
    </r>
    <r>
      <rPr>
        <sz val="9"/>
        <color rgb="FF4FC1FF"/>
        <rFont val="Consolas"/>
        <family val="3"/>
      </rPr>
      <t>_DATANUM</t>
    </r>
  </si>
  <si>
    <r>
      <t xml:space="preserve">    </t>
    </r>
    <r>
      <rPr>
        <sz val="9"/>
        <color rgb="FF4FC1FF"/>
        <rFont val="Consolas"/>
        <family val="3"/>
      </rPr>
      <t>_RESET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      // 回原廠設定{,S}</t>
    </r>
  </si>
  <si>
    <r>
      <t xml:space="preserve">    </t>
    </r>
    <r>
      <rPr>
        <sz val="9"/>
        <color rgb="FF4FC1FF"/>
        <rFont val="Consolas"/>
        <family val="3"/>
      </rPr>
      <t>_SAVE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       // 儲存設定{,S}</t>
    </r>
  </si>
  <si>
    <r>
      <t xml:space="preserve">    </t>
    </r>
    <r>
      <rPr>
        <sz val="9"/>
        <color rgb="FF4FC1FF"/>
        <rFont val="Consolas"/>
        <family val="3"/>
      </rPr>
      <t>_MODBUS_EN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  // Modbus啟用{1}</t>
    </r>
  </si>
  <si>
    <r>
      <t xml:space="preserve">    </t>
    </r>
    <r>
      <rPr>
        <sz val="9"/>
        <color rgb="FF4FC1FF"/>
        <rFont val="Consolas"/>
        <family val="3"/>
      </rPr>
      <t>_MODBUS_ID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  // 設備ID{1}</t>
    </r>
  </si>
  <si>
    <r>
      <t xml:space="preserve">    </t>
    </r>
    <r>
      <rPr>
        <sz val="9"/>
        <color rgb="FF4FC1FF"/>
        <rFont val="Consolas"/>
        <family val="3"/>
      </rPr>
      <t>_MODBUS_BAUD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// 鮑率{1152}</t>
    </r>
  </si>
  <si>
    <r>
      <t xml:space="preserve">    </t>
    </r>
    <r>
      <rPr>
        <sz val="9"/>
        <color rgb="FF4FC1FF"/>
        <rFont val="Consolas"/>
        <family val="3"/>
      </rPr>
      <t>_MODBUS_PROTOCOL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// 通訊協議編號{0}</t>
    </r>
  </si>
  <si>
    <r>
      <t xml:space="preserve">    </t>
    </r>
    <r>
      <rPr>
        <sz val="9"/>
        <color rgb="FF4FC1FF"/>
        <rFont val="Consolas"/>
        <family val="3"/>
      </rPr>
      <t>_MODULE_TYPE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// 模組類型{1}</t>
    </r>
  </si>
  <si>
    <r>
      <t xml:space="preserve">    </t>
    </r>
    <r>
      <rPr>
        <sz val="9"/>
        <color rgb="FF4FC1FF"/>
        <rFont val="Consolas"/>
        <family val="3"/>
      </rPr>
      <t>_WIFI_TYPE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  // 連線模式(0:OFF,1:STA,2:AP,3:APSTA){3}</t>
    </r>
  </si>
  <si>
    <r>
      <t xml:space="preserve">    </t>
    </r>
    <r>
      <rPr>
        <sz val="9"/>
        <color rgb="FF4FC1FF"/>
        <rFont val="Consolas"/>
        <family val="3"/>
      </rPr>
      <t>_SOCKETIO_PORT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// SocketIO端口{3000}</t>
    </r>
  </si>
  <si>
    <r>
      <t xml:space="preserve">    </t>
    </r>
    <r>
      <rPr>
        <sz val="9"/>
        <color rgb="FF4FC1FF"/>
        <rFont val="Consolas"/>
        <family val="3"/>
      </rPr>
      <t>_SOCKETIO_DELAYTIME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// SocketIO端口的loop時間(ms){100}</t>
    </r>
  </si>
  <si>
    <r>
      <t xml:space="preserve">    </t>
    </r>
    <r>
      <rPr>
        <sz val="9"/>
        <color rgb="FF4FC1FF"/>
        <rFont val="Consolas"/>
        <family val="3"/>
      </rPr>
      <t>_WIFI_CONNECT_TIME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// 嘗試連線次數{0}</t>
    </r>
  </si>
  <si>
    <r>
      <t xml:space="preserve">    </t>
    </r>
    <r>
      <rPr>
        <sz val="9"/>
        <color rgb="FF4FC1FF"/>
        <rFont val="Consolas"/>
        <family val="3"/>
      </rPr>
      <t>_MQTT_BROKER_PORT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// MQTT端口{1833}</t>
    </r>
  </si>
  <si>
    <r>
      <t xml:space="preserve">    </t>
    </r>
    <r>
      <rPr>
        <sz val="9"/>
        <color rgb="FF4FC1FF"/>
        <rFont val="Consolas"/>
        <family val="3"/>
      </rPr>
      <t>_MQTT_DELAYTIME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// MQTT的loop時間(ms){100}</t>
    </r>
  </si>
  <si>
    <r>
      <t xml:space="preserve">    </t>
    </r>
    <r>
      <rPr>
        <sz val="9"/>
        <color rgb="FF4FC1FF"/>
        <rFont val="Consolas"/>
        <family val="3"/>
      </rPr>
      <t>STA_SSID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 // 想連接的WIFI名稱{MissGame_B2}</t>
    </r>
  </si>
  <si>
    <r>
      <t xml:space="preserve">    </t>
    </r>
    <r>
      <rPr>
        <sz val="9"/>
        <color rgb="FF4FC1FF"/>
        <rFont val="Consolas"/>
        <family val="3"/>
      </rPr>
      <t>STA_PASSWORD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// 想連接的WIFI密碼{missgame,R,password}</t>
    </r>
  </si>
  <si>
    <r>
      <t xml:space="preserve">    </t>
    </r>
    <r>
      <rPr>
        <sz val="9"/>
        <color rgb="FF4FC1FF"/>
        <rFont val="Consolas"/>
        <family val="3"/>
      </rPr>
      <t>AP_SSID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  // 連結到設備用的WIFI名稱{}</t>
    </r>
  </si>
  <si>
    <r>
      <t xml:space="preserve">    </t>
    </r>
    <r>
      <rPr>
        <sz val="9"/>
        <color rgb="FF4FC1FF"/>
        <rFont val="Consolas"/>
        <family val="3"/>
      </rPr>
      <t>AP_PASSWORD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// 連結到設備用的WIFI密碼{00000000,R,password}</t>
    </r>
  </si>
  <si>
    <r>
      <t xml:space="preserve">    </t>
    </r>
    <r>
      <rPr>
        <sz val="9"/>
        <color rgb="FF4FC1FF"/>
        <rFont val="Consolas"/>
        <family val="3"/>
      </rPr>
      <t>WIFI_HOSTNAME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// 設備名稱{}</t>
    </r>
  </si>
  <si>
    <r>
      <t xml:space="preserve">    </t>
    </r>
    <r>
      <rPr>
        <sz val="9"/>
        <color rgb="FF4FC1FF"/>
        <rFont val="Consolas"/>
        <family val="3"/>
      </rPr>
      <t>WIFI_MDNSNAME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// 網域的主機名稱(後面加上.local即可透過瀏覽器瀏覽){}</t>
    </r>
  </si>
  <si>
    <r>
      <t xml:space="preserve">    </t>
    </r>
    <r>
      <rPr>
        <sz val="9"/>
        <color rgb="FF4FC1FF"/>
        <rFont val="Consolas"/>
        <family val="3"/>
      </rPr>
      <t>FIRMWAREURL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// 自動更新韌體的目標網址(空=不自動更新)例:FirmwareUpdata.local{}</t>
    </r>
  </si>
  <si>
    <r>
      <t xml:space="preserve">    </t>
    </r>
    <r>
      <rPr>
        <sz val="9"/>
        <color rgb="FF4FC1FF"/>
        <rFont val="Consolas"/>
        <family val="3"/>
      </rPr>
      <t>MQTT_BROKER_URL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// MQTT服務器網址(localhost.local){192.168.1.104}</t>
    </r>
  </si>
  <si>
    <r>
      <t xml:space="preserve">    </t>
    </r>
    <r>
      <rPr>
        <sz val="9"/>
        <color rgb="FF4FC1FF"/>
        <rFont val="Consolas"/>
        <family val="3"/>
      </rPr>
      <t>SOCKETIO_URL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// SocketIO伺服器網址(localhost.local){192.168.1.104}</t>
    </r>
  </si>
  <si>
    <r>
      <t xml:space="preserve">    </t>
    </r>
    <r>
      <rPr>
        <sz val="9"/>
        <color rgb="FF4FC1FF"/>
        <rFont val="Consolas"/>
        <family val="3"/>
      </rPr>
      <t>MQTT_CLIENT_NAME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// MQTT客戶端名稱{}</t>
    </r>
  </si>
  <si>
    <r>
      <t xml:space="preserve">    </t>
    </r>
    <r>
      <rPr>
        <sz val="9"/>
        <color rgb="FF4FC1FF"/>
        <rFont val="Consolas"/>
        <family val="3"/>
      </rPr>
      <t>_INFORMATION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// 版本資料{24001,W}</t>
    </r>
  </si>
  <si>
    <r>
      <t xml:space="preserve">    </t>
    </r>
    <r>
      <rPr>
        <sz val="9"/>
        <color rgb="FF4FC1FF"/>
        <rFont val="Consolas"/>
        <family val="3"/>
      </rPr>
      <t>_MODULE_ID</t>
    </r>
    <r>
      <rPr>
        <sz val="9"/>
        <color rgb="FFCCCCCC"/>
        <rFont val="Consolas"/>
        <family val="3"/>
      </rPr>
      <t>,</t>
    </r>
    <r>
      <rPr>
        <sz val="9"/>
        <color rgb="FF6A9955"/>
        <rFont val="Consolas"/>
        <family val="3"/>
      </rPr>
      <t xml:space="preserve">          // 模組在環境中唯一ID{99}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</si>
</sst>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CCCCCC"/>
      <name val="Consolas"/>
      <family val="3"/>
    </font>
    <font>
      <sz val="9"/>
      <color rgb="FFCCCCCC"/>
      <name val="Consolas"/>
      <family val="3"/>
    </font>
    <font>
      <sz val="9"/>
      <color rgb="FF4FC1FF"/>
      <name val="Consolas"/>
      <family val="3"/>
    </font>
    <font>
      <sz val="9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E64"/>
  <sheetViews>
    <sheetView workbookViewId="0">
      <selection activeCell="A2" sqref="A2"/>
    </sheetView>
  </sheetViews>
  <sheetFormatPr defaultRowHeight="14.5" x14ac:dyDescent="0.3"/>
  <cols>
    <col min="1" max="1" width="50.3984375" bestFit="1" customWidth="1"/>
    <col min="2" max="2" width="36.8984375" bestFit="1" customWidth="1"/>
    <col min="3" max="4" width="44" bestFit="1" customWidth="1"/>
    <col min="5" max="5" width="37.3984375" bestFit="1" customWidth="1"/>
  </cols>
  <sheetData>
    <row r="1" spans="1:5" s="2" customFormat="1" x14ac:dyDescent="0.3">
      <c r="A1" s="2" t="s">
        <v>80</v>
      </c>
      <c r="B1" s="2" t="s">
        <v>36</v>
      </c>
      <c r="C1" s="2" t="s">
        <v>62</v>
      </c>
      <c r="D1" s="2" t="s">
        <v>61</v>
      </c>
      <c r="E1" s="2" t="s">
        <v>60</v>
      </c>
    </row>
    <row r="2" spans="1:5" x14ac:dyDescent="0.3">
      <c r="A2" s="1" t="s">
        <v>195</v>
      </c>
      <c r="B2" t="s">
        <v>30</v>
      </c>
      <c r="C2" t="str">
        <f>LEFT(ROW()-2&amp;"     ",5)&amp;B2&amp;"\n\"</f>
        <v>0    指令表\n\</v>
      </c>
      <c r="D2" t="s">
        <v>50</v>
      </c>
      <c r="E2" t="str">
        <f>MID(D2,6,LEN(D2)-8)</f>
        <v>指令表</v>
      </c>
    </row>
    <row r="3" spans="1:5" x14ac:dyDescent="0.3">
      <c r="A3" t="s">
        <v>153</v>
      </c>
      <c r="B3" t="s">
        <v>63</v>
      </c>
      <c r="C3" t="str">
        <f t="shared" ref="C3:C64" si="0">LEFT(ROW()-2&amp;"     ",5)&amp;B3&amp;"\n\"</f>
        <v>1    回原廠設定\n\</v>
      </c>
      <c r="D3" t="s">
        <v>51</v>
      </c>
      <c r="E3" t="str">
        <f t="shared" ref="E3:E64" si="1">MID(D3,6,LEN(D3)-8)</f>
        <v>回原廠設定</v>
      </c>
    </row>
    <row r="4" spans="1:5" x14ac:dyDescent="0.3">
      <c r="A4" t="s">
        <v>154</v>
      </c>
      <c r="B4" t="s">
        <v>64</v>
      </c>
      <c r="C4" t="str">
        <f t="shared" si="0"/>
        <v>2    儲存設定\n\</v>
      </c>
      <c r="D4" t="s">
        <v>52</v>
      </c>
      <c r="E4" t="str">
        <f t="shared" si="1"/>
        <v>儲存設定</v>
      </c>
    </row>
    <row r="5" spans="1:5" x14ac:dyDescent="0.3">
      <c r="A5" t="s">
        <v>155</v>
      </c>
      <c r="B5" t="s">
        <v>40</v>
      </c>
      <c r="C5" t="str">
        <f t="shared" si="0"/>
        <v>3    ID\n\</v>
      </c>
      <c r="D5" t="s">
        <v>53</v>
      </c>
      <c r="E5" t="str">
        <f t="shared" si="1"/>
        <v>ID</v>
      </c>
    </row>
    <row r="6" spans="1:5" x14ac:dyDescent="0.3">
      <c r="A6" t="s">
        <v>156</v>
      </c>
      <c r="B6" t="s">
        <v>42</v>
      </c>
      <c r="C6" t="str">
        <f t="shared" si="0"/>
        <v>4    鮑率\n\</v>
      </c>
      <c r="D6" t="s">
        <v>54</v>
      </c>
      <c r="E6" t="str">
        <f t="shared" si="1"/>
        <v>鮑率</v>
      </c>
    </row>
    <row r="7" spans="1:5" x14ac:dyDescent="0.3">
      <c r="A7" t="s">
        <v>157</v>
      </c>
      <c r="B7" t="s">
        <v>44</v>
      </c>
      <c r="C7" t="str">
        <f t="shared" si="0"/>
        <v>5    協議編號\n\</v>
      </c>
      <c r="D7" t="s">
        <v>55</v>
      </c>
      <c r="E7" t="str">
        <f t="shared" si="1"/>
        <v>協議編號</v>
      </c>
    </row>
    <row r="8" spans="1:5" x14ac:dyDescent="0.3">
      <c r="A8" t="s">
        <v>158</v>
      </c>
      <c r="B8" t="s">
        <v>65</v>
      </c>
      <c r="C8" t="str">
        <f t="shared" si="0"/>
        <v>6    是否接收自身的訊號\n\</v>
      </c>
      <c r="D8" t="s">
        <v>56</v>
      </c>
      <c r="E8" t="str">
        <f t="shared" si="1"/>
        <v>是否接收自身的訊號</v>
      </c>
    </row>
    <row r="9" spans="1:5" x14ac:dyDescent="0.3">
      <c r="A9" t="s">
        <v>159</v>
      </c>
      <c r="B9" t="s">
        <v>66</v>
      </c>
      <c r="C9" t="str">
        <f t="shared" si="0"/>
        <v>7    發射週期\n\</v>
      </c>
      <c r="D9" t="s">
        <v>57</v>
      </c>
      <c r="E9" t="str">
        <f t="shared" si="1"/>
        <v>發射週期</v>
      </c>
    </row>
    <row r="10" spans="1:5" x14ac:dyDescent="0.3">
      <c r="A10" t="s">
        <v>160</v>
      </c>
      <c r="B10" t="s">
        <v>48</v>
      </c>
      <c r="C10" t="str">
        <f t="shared" si="0"/>
        <v>8    輸出模式\n\</v>
      </c>
      <c r="D10" t="s">
        <v>58</v>
      </c>
      <c r="E10" t="str">
        <f t="shared" si="1"/>
        <v>輸出模式</v>
      </c>
    </row>
    <row r="11" spans="1:5" x14ac:dyDescent="0.3">
      <c r="A11" t="s">
        <v>161</v>
      </c>
      <c r="B11" t="s">
        <v>49</v>
      </c>
      <c r="C11" t="str">
        <f t="shared" si="0"/>
        <v>9    燈號顯示模式\n\</v>
      </c>
      <c r="D11" t="s">
        <v>59</v>
      </c>
      <c r="E11" t="str">
        <f t="shared" si="1"/>
        <v>燈號顯示模式</v>
      </c>
    </row>
    <row r="12" spans="1:5" x14ac:dyDescent="0.3">
      <c r="A12" t="s">
        <v>162</v>
      </c>
      <c r="B12" t="s">
        <v>67</v>
      </c>
      <c r="C12" t="str">
        <f t="shared" si="0"/>
        <v>10   電池電量\n\</v>
      </c>
      <c r="D12" t="s">
        <v>100</v>
      </c>
      <c r="E12" t="str">
        <f t="shared" si="1"/>
        <v xml:space="preserve"> 電池電量</v>
      </c>
    </row>
    <row r="13" spans="1:5" x14ac:dyDescent="0.3">
      <c r="A13" t="s">
        <v>163</v>
      </c>
      <c r="B13" t="s">
        <v>68</v>
      </c>
      <c r="C13" t="str">
        <f t="shared" si="0"/>
        <v>11   電池上限\n\</v>
      </c>
      <c r="D13" t="s">
        <v>101</v>
      </c>
      <c r="E13" t="str">
        <f t="shared" si="1"/>
        <v xml:space="preserve"> 電池上限</v>
      </c>
    </row>
    <row r="14" spans="1:5" x14ac:dyDescent="0.3">
      <c r="A14" t="s">
        <v>164</v>
      </c>
      <c r="B14" t="s">
        <v>69</v>
      </c>
      <c r="C14" t="str">
        <f t="shared" si="0"/>
        <v>12   電池下限\n\</v>
      </c>
      <c r="D14" t="s">
        <v>102</v>
      </c>
      <c r="E14" t="str">
        <f t="shared" si="1"/>
        <v xml:space="preserve"> 電池下限</v>
      </c>
    </row>
    <row r="15" spans="1:5" x14ac:dyDescent="0.3">
      <c r="A15" t="s">
        <v>165</v>
      </c>
      <c r="B15" t="s">
        <v>81</v>
      </c>
      <c r="C15" t="str">
        <f t="shared" si="0"/>
        <v>13   無線晶片型號\n\</v>
      </c>
      <c r="D15" t="s">
        <v>103</v>
      </c>
      <c r="E15" t="str">
        <f t="shared" si="1"/>
        <v xml:space="preserve"> 無線晶片型號</v>
      </c>
    </row>
    <row r="16" spans="1:5" x14ac:dyDescent="0.3">
      <c r="A16" t="s">
        <v>166</v>
      </c>
      <c r="B16" t="s">
        <v>70</v>
      </c>
      <c r="C16" t="str">
        <f t="shared" si="0"/>
        <v>14   無線晶片設定讀取\n\</v>
      </c>
      <c r="D16" t="s">
        <v>104</v>
      </c>
      <c r="E16" t="str">
        <f t="shared" si="1"/>
        <v xml:space="preserve"> 無線晶片設定讀取</v>
      </c>
    </row>
    <row r="17" spans="1:5" x14ac:dyDescent="0.3">
      <c r="A17" t="s">
        <v>167</v>
      </c>
      <c r="B17" t="s">
        <v>71</v>
      </c>
      <c r="C17" t="str">
        <f t="shared" si="0"/>
        <v>15   無線晶片設定存檔\n\</v>
      </c>
      <c r="D17" t="s">
        <v>105</v>
      </c>
      <c r="E17" t="str">
        <f t="shared" si="1"/>
        <v xml:space="preserve"> 無線晶片設定存檔</v>
      </c>
    </row>
    <row r="18" spans="1:5" x14ac:dyDescent="0.3">
      <c r="A18" t="s">
        <v>168</v>
      </c>
      <c r="B18" t="s">
        <v>83</v>
      </c>
      <c r="C18" t="str">
        <f t="shared" si="0"/>
        <v>16   無線晶片模式\n\</v>
      </c>
      <c r="D18" t="s">
        <v>106</v>
      </c>
      <c r="E18" t="str">
        <f t="shared" si="1"/>
        <v xml:space="preserve"> 無線晶片模式</v>
      </c>
    </row>
    <row r="19" spans="1:5" x14ac:dyDescent="0.3">
      <c r="A19" t="s">
        <v>169</v>
      </c>
      <c r="B19" t="s">
        <v>82</v>
      </c>
      <c r="C19" t="str">
        <f t="shared" si="0"/>
        <v>17   無線晶片位址\n\</v>
      </c>
      <c r="D19" t="s">
        <v>107</v>
      </c>
      <c r="E19" t="str">
        <f t="shared" si="1"/>
        <v xml:space="preserve"> 無線晶片位址</v>
      </c>
    </row>
    <row r="20" spans="1:5" x14ac:dyDescent="0.3">
      <c r="A20" t="s">
        <v>170</v>
      </c>
      <c r="B20" t="s">
        <v>84</v>
      </c>
      <c r="C20" t="str">
        <f t="shared" si="0"/>
        <v>18   無線晶片SPEED參數\n\</v>
      </c>
      <c r="D20" t="s">
        <v>108</v>
      </c>
      <c r="E20" t="str">
        <f t="shared" si="1"/>
        <v xml:space="preserve"> 無線晶片SPEED參數</v>
      </c>
    </row>
    <row r="21" spans="1:5" x14ac:dyDescent="0.3">
      <c r="A21" t="s">
        <v>171</v>
      </c>
      <c r="B21" t="s">
        <v>85</v>
      </c>
      <c r="C21" t="str">
        <f t="shared" si="0"/>
        <v>19   無線晶片CHEN參數\n\</v>
      </c>
      <c r="D21" t="s">
        <v>109</v>
      </c>
      <c r="E21" t="str">
        <f t="shared" si="1"/>
        <v xml:space="preserve"> 無線晶片CHEN參數</v>
      </c>
    </row>
    <row r="22" spans="1:5" x14ac:dyDescent="0.3">
      <c r="A22" t="s">
        <v>172</v>
      </c>
      <c r="B22" t="s">
        <v>86</v>
      </c>
      <c r="C22" t="str">
        <f t="shared" si="0"/>
        <v>20   無線晶片OPTION1參數\n\</v>
      </c>
      <c r="D22" t="s">
        <v>110</v>
      </c>
      <c r="E22" t="str">
        <f t="shared" si="1"/>
        <v xml:space="preserve"> 無線晶片OPTION1參數</v>
      </c>
    </row>
    <row r="23" spans="1:5" x14ac:dyDescent="0.3">
      <c r="A23" t="s">
        <v>173</v>
      </c>
      <c r="B23" t="s">
        <v>87</v>
      </c>
      <c r="C23" t="str">
        <f t="shared" si="0"/>
        <v>21   無線晶片OPTION2參數\n\</v>
      </c>
      <c r="D23" t="s">
        <v>111</v>
      </c>
      <c r="E23" t="str">
        <f t="shared" si="1"/>
        <v xml:space="preserve"> 無線晶片OPTION2參數</v>
      </c>
    </row>
    <row r="24" spans="1:5" x14ac:dyDescent="0.3">
      <c r="A24" t="s">
        <v>174</v>
      </c>
      <c r="B24" t="s">
        <v>73</v>
      </c>
      <c r="C24" t="str">
        <f t="shared" si="0"/>
        <v>22   無線晶片校驗方式\n\</v>
      </c>
      <c r="D24" t="s">
        <v>112</v>
      </c>
      <c r="E24" t="str">
        <f t="shared" si="1"/>
        <v xml:space="preserve"> 無線晶片校驗方式</v>
      </c>
    </row>
    <row r="25" spans="1:5" x14ac:dyDescent="0.3">
      <c r="A25" t="s">
        <v>175</v>
      </c>
      <c r="B25" t="s">
        <v>74</v>
      </c>
      <c r="C25" t="str">
        <f t="shared" si="0"/>
        <v>23   無線晶片鮑率\n\</v>
      </c>
      <c r="D25" t="s">
        <v>113</v>
      </c>
      <c r="E25" t="str">
        <f t="shared" si="1"/>
        <v xml:space="preserve"> 無線晶片鮑率</v>
      </c>
    </row>
    <row r="26" spans="1:5" x14ac:dyDescent="0.3">
      <c r="A26" t="s">
        <v>176</v>
      </c>
      <c r="B26" t="s">
        <v>75</v>
      </c>
      <c r="C26" t="str">
        <f t="shared" si="0"/>
        <v>24   無線晶片空中速率\n\</v>
      </c>
      <c r="D26" t="s">
        <v>114</v>
      </c>
      <c r="E26" t="str">
        <f t="shared" si="1"/>
        <v xml:space="preserve"> 無線晶片空中速率</v>
      </c>
    </row>
    <row r="27" spans="1:5" x14ac:dyDescent="0.3">
      <c r="A27" t="s">
        <v>177</v>
      </c>
      <c r="B27" t="s">
        <v>78</v>
      </c>
      <c r="C27" t="str">
        <f t="shared" si="0"/>
        <v>25   無線晶片功率\n\</v>
      </c>
      <c r="D27" t="s">
        <v>115</v>
      </c>
      <c r="E27" t="str">
        <f t="shared" si="1"/>
        <v xml:space="preserve"> 無線晶片功率</v>
      </c>
    </row>
    <row r="28" spans="1:5" x14ac:dyDescent="0.3">
      <c r="A28" t="s">
        <v>178</v>
      </c>
      <c r="B28" t="s">
        <v>72</v>
      </c>
      <c r="C28" t="str">
        <f t="shared" si="0"/>
        <v>26   無線晶片包長\n\</v>
      </c>
      <c r="D28" t="s">
        <v>116</v>
      </c>
      <c r="E28" t="str">
        <f t="shared" si="1"/>
        <v xml:space="preserve"> 無線晶片包長</v>
      </c>
    </row>
    <row r="29" spans="1:5" x14ac:dyDescent="0.3">
      <c r="A29" t="s">
        <v>179</v>
      </c>
      <c r="B29" t="s">
        <v>76</v>
      </c>
      <c r="C29" t="str">
        <f t="shared" si="0"/>
        <v>27   無線晶片是否訊號強化\n\</v>
      </c>
      <c r="D29" t="s">
        <v>117</v>
      </c>
      <c r="E29" t="str">
        <f t="shared" si="1"/>
        <v xml:space="preserve"> 無線晶片是否訊號強化</v>
      </c>
    </row>
    <row r="30" spans="1:5" x14ac:dyDescent="0.3">
      <c r="A30" t="s">
        <v>180</v>
      </c>
      <c r="B30" t="s">
        <v>88</v>
      </c>
      <c r="C30" t="str">
        <f t="shared" si="0"/>
        <v>28   無線晶片是否定點傳輸\n\</v>
      </c>
      <c r="D30" t="s">
        <v>118</v>
      </c>
      <c r="E30" t="str">
        <f t="shared" si="1"/>
        <v xml:space="preserve"> 無線晶片是否定點傳輸</v>
      </c>
    </row>
    <row r="31" spans="1:5" x14ac:dyDescent="0.3">
      <c r="A31" t="s">
        <v>181</v>
      </c>
      <c r="B31" t="s">
        <v>77</v>
      </c>
      <c r="C31" t="str">
        <f t="shared" si="0"/>
        <v>29   無線晶片IO輸出方式\n\</v>
      </c>
      <c r="D31" t="s">
        <v>119</v>
      </c>
      <c r="E31" t="str">
        <f t="shared" si="1"/>
        <v xml:space="preserve"> 無線晶片IO輸出方式</v>
      </c>
    </row>
    <row r="32" spans="1:5" x14ac:dyDescent="0.3">
      <c r="A32" t="s">
        <v>182</v>
      </c>
      <c r="B32" t="s">
        <v>89</v>
      </c>
      <c r="C32" t="str">
        <f t="shared" si="0"/>
        <v>30   喚醒週期設定\n\</v>
      </c>
      <c r="D32" t="s">
        <v>120</v>
      </c>
      <c r="E32" t="str">
        <f t="shared" si="1"/>
        <v xml:space="preserve"> 喚醒週期設定</v>
      </c>
    </row>
    <row r="33" spans="1:5" x14ac:dyDescent="0.3">
      <c r="A33" t="s">
        <v>183</v>
      </c>
      <c r="B33" t="s">
        <v>90</v>
      </c>
      <c r="C33" t="str">
        <f t="shared" si="0"/>
        <v>31   喚醒收發方設定\n\</v>
      </c>
      <c r="D33" t="s">
        <v>121</v>
      </c>
      <c r="E33" t="str">
        <f t="shared" si="1"/>
        <v xml:space="preserve"> 喚醒收發方設定</v>
      </c>
    </row>
    <row r="34" spans="1:5" x14ac:dyDescent="0.3">
      <c r="A34" t="s">
        <v>184</v>
      </c>
      <c r="B34" t="s">
        <v>91</v>
      </c>
      <c r="C34" t="str">
        <f t="shared" si="0"/>
        <v>32   密碼\n\</v>
      </c>
      <c r="D34" t="s">
        <v>122</v>
      </c>
      <c r="E34" t="str">
        <f t="shared" si="1"/>
        <v xml:space="preserve"> 密碼</v>
      </c>
    </row>
    <row r="35" spans="1:5" x14ac:dyDescent="0.3">
      <c r="A35" t="s">
        <v>185</v>
      </c>
      <c r="B35" t="s">
        <v>92</v>
      </c>
      <c r="C35" t="str">
        <f t="shared" si="0"/>
        <v>33   網路ID\n\</v>
      </c>
      <c r="D35" t="s">
        <v>123</v>
      </c>
      <c r="E35" t="str">
        <f t="shared" si="1"/>
        <v xml:space="preserve"> 網路ID</v>
      </c>
    </row>
    <row r="36" spans="1:5" x14ac:dyDescent="0.3">
      <c r="A36" t="s">
        <v>186</v>
      </c>
      <c r="B36" t="s">
        <v>93</v>
      </c>
      <c r="C36" t="str">
        <f t="shared" si="0"/>
        <v>34   是否啟用中繼功能\n\</v>
      </c>
      <c r="D36" t="s">
        <v>124</v>
      </c>
      <c r="E36" t="str">
        <f t="shared" si="1"/>
        <v xml:space="preserve"> 是否啟用中繼功能</v>
      </c>
    </row>
    <row r="37" spans="1:5" x14ac:dyDescent="0.3">
      <c r="A37" t="s">
        <v>187</v>
      </c>
      <c r="B37" t="s">
        <v>94</v>
      </c>
      <c r="C37" t="str">
        <f t="shared" si="0"/>
        <v>35   是否啟用RSSI讀取指令\n\</v>
      </c>
      <c r="D37" t="s">
        <v>125</v>
      </c>
      <c r="E37" t="str">
        <f t="shared" si="1"/>
        <v xml:space="preserve"> 是否啟用RSSI讀取指令</v>
      </c>
    </row>
    <row r="38" spans="1:5" x14ac:dyDescent="0.3">
      <c r="A38" t="s">
        <v>188</v>
      </c>
      <c r="B38" t="s">
        <v>95</v>
      </c>
      <c r="C38" t="str">
        <f t="shared" si="0"/>
        <v>36   是否再傳輸數據後面附上信號強度\n\</v>
      </c>
      <c r="D38" t="s">
        <v>126</v>
      </c>
      <c r="E38" t="str">
        <f t="shared" si="1"/>
        <v xml:space="preserve"> 是否再傳輸數據後面附上信號強度</v>
      </c>
    </row>
    <row r="39" spans="1:5" x14ac:dyDescent="0.3">
      <c r="A39" t="s">
        <v>189</v>
      </c>
      <c r="B39" t="s">
        <v>96</v>
      </c>
      <c r="C39" t="str">
        <f t="shared" si="0"/>
        <v>37   測距模式下是否跳頻\n\</v>
      </c>
      <c r="D39" t="s">
        <v>127</v>
      </c>
      <c r="E39" t="str">
        <f t="shared" si="1"/>
        <v xml:space="preserve"> 測距模式下是否跳頻</v>
      </c>
    </row>
    <row r="40" spans="1:5" x14ac:dyDescent="0.3">
      <c r="A40" t="s">
        <v>190</v>
      </c>
      <c r="B40" t="s">
        <v>97</v>
      </c>
      <c r="C40" t="str">
        <f t="shared" si="0"/>
        <v>38   測距模式下是否啟用遠距離\n\</v>
      </c>
      <c r="D40" t="s">
        <v>128</v>
      </c>
      <c r="E40" t="str">
        <f t="shared" si="1"/>
        <v xml:space="preserve"> 測距模式下是否啟用遠距離</v>
      </c>
    </row>
    <row r="41" spans="1:5" x14ac:dyDescent="0.3">
      <c r="A41" t="s">
        <v>191</v>
      </c>
      <c r="B41" t="s">
        <v>98</v>
      </c>
      <c r="C41" t="str">
        <f t="shared" si="0"/>
        <v>39   測距模式下的主從\n\</v>
      </c>
      <c r="D41" t="s">
        <v>129</v>
      </c>
      <c r="E41" t="str">
        <f t="shared" si="1"/>
        <v xml:space="preserve"> 測距模式下的主從</v>
      </c>
    </row>
    <row r="42" spans="1:5" x14ac:dyDescent="0.3">
      <c r="A42" t="s">
        <v>192</v>
      </c>
      <c r="B42" t="s">
        <v>99</v>
      </c>
      <c r="C42" t="str">
        <f t="shared" si="0"/>
        <v>40   頻道\n\</v>
      </c>
      <c r="D42" t="s">
        <v>130</v>
      </c>
      <c r="E42" t="str">
        <f t="shared" si="1"/>
        <v xml:space="preserve"> 頻道</v>
      </c>
    </row>
    <row r="43" spans="1:5" x14ac:dyDescent="0.3">
      <c r="A43" t="s">
        <v>193</v>
      </c>
      <c r="B43" t="s">
        <v>79</v>
      </c>
      <c r="C43" t="str">
        <f t="shared" si="0"/>
        <v>41   IO(16進制)\n\</v>
      </c>
      <c r="D43" t="s">
        <v>131</v>
      </c>
      <c r="E43" t="str">
        <f t="shared" si="1"/>
        <v xml:space="preserve"> IO(16進制)</v>
      </c>
    </row>
    <row r="44" spans="1:5" x14ac:dyDescent="0.3">
      <c r="A44" t="s">
        <v>196</v>
      </c>
      <c r="B44" t="s">
        <v>216</v>
      </c>
      <c r="C44" t="str">
        <f t="shared" si="0"/>
        <v>42   開啟的頻道(2進制)\n\</v>
      </c>
      <c r="D44" t="s">
        <v>132</v>
      </c>
      <c r="E44" t="str">
        <f t="shared" si="1"/>
        <v xml:space="preserve"> 輸入接點設定檔0</v>
      </c>
    </row>
    <row r="45" spans="1:5" x14ac:dyDescent="0.3">
      <c r="A45" t="s">
        <v>197</v>
      </c>
      <c r="B45" t="s">
        <v>217</v>
      </c>
      <c r="C45" t="str">
        <f t="shared" si="0"/>
        <v>43   頻道接收\n\</v>
      </c>
      <c r="D45" t="s">
        <v>133</v>
      </c>
      <c r="E45" t="str">
        <f t="shared" si="1"/>
        <v xml:space="preserve"> 輸入接點設定檔1</v>
      </c>
    </row>
    <row r="46" spans="1:5" x14ac:dyDescent="0.3">
      <c r="A46" t="s">
        <v>198</v>
      </c>
      <c r="B46" t="s">
        <v>218</v>
      </c>
      <c r="C46" t="str">
        <f t="shared" si="0"/>
        <v>44   設定接收\n\</v>
      </c>
      <c r="D46" t="s">
        <v>134</v>
      </c>
      <c r="E46" t="str">
        <f t="shared" si="1"/>
        <v xml:space="preserve"> 輸入接點設定檔2</v>
      </c>
    </row>
    <row r="47" spans="1:5" x14ac:dyDescent="0.3">
      <c r="A47" t="s">
        <v>199</v>
      </c>
      <c r="B47" t="s">
        <v>221</v>
      </c>
      <c r="C47" t="str">
        <f t="shared" si="0"/>
        <v>45   頻道輸出0\n\</v>
      </c>
      <c r="D47" t="s">
        <v>135</v>
      </c>
      <c r="E47" t="str">
        <f t="shared" si="1"/>
        <v xml:space="preserve"> 輸入接點設定檔3</v>
      </c>
    </row>
    <row r="48" spans="1:5" x14ac:dyDescent="0.3">
      <c r="A48" t="s">
        <v>200</v>
      </c>
      <c r="B48" t="s">
        <v>222</v>
      </c>
      <c r="C48" t="str">
        <f t="shared" si="0"/>
        <v>46   設定輸出0\n\</v>
      </c>
      <c r="D48" t="s">
        <v>136</v>
      </c>
      <c r="E48" t="str">
        <f t="shared" si="1"/>
        <v xml:space="preserve"> 輸入接點設定檔4</v>
      </c>
    </row>
    <row r="49" spans="1:5" x14ac:dyDescent="0.3">
      <c r="A49" t="s">
        <v>201</v>
      </c>
      <c r="B49" t="s">
        <v>219</v>
      </c>
      <c r="C49" t="str">
        <f t="shared" si="0"/>
        <v>47   頻道輸出1\n\</v>
      </c>
      <c r="D49" t="s">
        <v>137</v>
      </c>
      <c r="E49" t="str">
        <f t="shared" si="1"/>
        <v xml:space="preserve"> 輸入接點設定檔5</v>
      </c>
    </row>
    <row r="50" spans="1:5" x14ac:dyDescent="0.3">
      <c r="A50" t="s">
        <v>202</v>
      </c>
      <c r="B50" t="s">
        <v>220</v>
      </c>
      <c r="C50" t="str">
        <f t="shared" si="0"/>
        <v>48   設定輸出1\n\</v>
      </c>
      <c r="D50" t="s">
        <v>138</v>
      </c>
      <c r="E50" t="str">
        <f t="shared" si="1"/>
        <v xml:space="preserve"> 輸入接點設定檔6</v>
      </c>
    </row>
    <row r="51" spans="1:5" x14ac:dyDescent="0.3">
      <c r="A51" t="s">
        <v>203</v>
      </c>
      <c r="B51" t="s">
        <v>223</v>
      </c>
      <c r="C51" t="str">
        <f t="shared" si="0"/>
        <v>49   頻道輸出2\n\</v>
      </c>
      <c r="D51" t="s">
        <v>139</v>
      </c>
      <c r="E51" t="str">
        <f t="shared" si="1"/>
        <v xml:space="preserve"> 輸入接點設定檔7</v>
      </c>
    </row>
    <row r="52" spans="1:5" x14ac:dyDescent="0.3">
      <c r="A52" t="s">
        <v>204</v>
      </c>
      <c r="B52" t="s">
        <v>224</v>
      </c>
      <c r="C52" t="str">
        <f t="shared" si="0"/>
        <v>50   設定輸出2\n\</v>
      </c>
      <c r="D52" t="s">
        <v>140</v>
      </c>
      <c r="E52" t="str">
        <f t="shared" si="1"/>
        <v xml:space="preserve"> 輸出設定檔0</v>
      </c>
    </row>
    <row r="53" spans="1:5" x14ac:dyDescent="0.3">
      <c r="A53" t="s">
        <v>205</v>
      </c>
      <c r="B53" t="s">
        <v>225</v>
      </c>
      <c r="C53" t="str">
        <f t="shared" si="0"/>
        <v>51   頻道輸出3\n\</v>
      </c>
      <c r="D53" t="s">
        <v>141</v>
      </c>
      <c r="E53" t="str">
        <f t="shared" si="1"/>
        <v xml:space="preserve"> 輸出設定檔1</v>
      </c>
    </row>
    <row r="54" spans="1:5" x14ac:dyDescent="0.3">
      <c r="A54" t="s">
        <v>206</v>
      </c>
      <c r="B54" t="s">
        <v>226</v>
      </c>
      <c r="C54" t="str">
        <f t="shared" si="0"/>
        <v>52   設定輸出3\n\</v>
      </c>
      <c r="D54" t="s">
        <v>142</v>
      </c>
      <c r="E54" t="str">
        <f t="shared" si="1"/>
        <v xml:space="preserve"> 輸出設定檔2</v>
      </c>
    </row>
    <row r="55" spans="1:5" x14ac:dyDescent="0.3">
      <c r="A55" t="s">
        <v>207</v>
      </c>
      <c r="B55" t="s">
        <v>227</v>
      </c>
      <c r="C55" t="str">
        <f t="shared" si="0"/>
        <v>53   頻道輸出4\n\</v>
      </c>
      <c r="D55" t="s">
        <v>143</v>
      </c>
      <c r="E55" t="str">
        <f t="shared" si="1"/>
        <v xml:space="preserve"> 輸出設定檔3</v>
      </c>
    </row>
    <row r="56" spans="1:5" x14ac:dyDescent="0.3">
      <c r="A56" t="s">
        <v>208</v>
      </c>
      <c r="B56" t="s">
        <v>228</v>
      </c>
      <c r="C56" t="str">
        <f t="shared" si="0"/>
        <v>54   設定輸出4\n\</v>
      </c>
      <c r="D56" t="s">
        <v>144</v>
      </c>
      <c r="E56" t="str">
        <f t="shared" si="1"/>
        <v xml:space="preserve"> 輸出設定檔4</v>
      </c>
    </row>
    <row r="57" spans="1:5" x14ac:dyDescent="0.3">
      <c r="A57" t="s">
        <v>209</v>
      </c>
      <c r="B57" t="s">
        <v>229</v>
      </c>
      <c r="C57" t="str">
        <f t="shared" si="0"/>
        <v>55   頻道輸出5\n\</v>
      </c>
      <c r="D57" t="s">
        <v>145</v>
      </c>
      <c r="E57" t="str">
        <f t="shared" si="1"/>
        <v xml:space="preserve"> 輸出設定檔5</v>
      </c>
    </row>
    <row r="58" spans="1:5" x14ac:dyDescent="0.3">
      <c r="A58" t="s">
        <v>210</v>
      </c>
      <c r="B58" t="s">
        <v>230</v>
      </c>
      <c r="C58" t="str">
        <f t="shared" si="0"/>
        <v>56   設定輸出5\n\</v>
      </c>
      <c r="D58" t="s">
        <v>146</v>
      </c>
      <c r="E58" t="str">
        <f t="shared" si="1"/>
        <v xml:space="preserve"> 輸出設定檔6</v>
      </c>
    </row>
    <row r="59" spans="1:5" x14ac:dyDescent="0.3">
      <c r="A59" t="s">
        <v>211</v>
      </c>
      <c r="B59" t="s">
        <v>231</v>
      </c>
      <c r="C59" t="str">
        <f t="shared" si="0"/>
        <v>57   頻道輸出6\n\</v>
      </c>
      <c r="D59" t="s">
        <v>147</v>
      </c>
      <c r="E59" t="str">
        <f t="shared" si="1"/>
        <v xml:space="preserve"> 輸出設定檔7</v>
      </c>
    </row>
    <row r="60" spans="1:5" x14ac:dyDescent="0.3">
      <c r="A60" t="s">
        <v>212</v>
      </c>
      <c r="B60" t="s">
        <v>232</v>
      </c>
      <c r="C60" t="str">
        <f t="shared" si="0"/>
        <v>58   設定輸出6\n\</v>
      </c>
      <c r="D60" t="s">
        <v>148</v>
      </c>
      <c r="E60" t="str">
        <f t="shared" si="1"/>
        <v xml:space="preserve"> 模式|設定檔編號0</v>
      </c>
    </row>
    <row r="61" spans="1:5" x14ac:dyDescent="0.3">
      <c r="A61" t="s">
        <v>213</v>
      </c>
      <c r="B61" t="s">
        <v>233</v>
      </c>
      <c r="C61" t="str">
        <f t="shared" si="0"/>
        <v>59   頻道輸出7\n\</v>
      </c>
      <c r="D61" t="s">
        <v>149</v>
      </c>
      <c r="E61" t="str">
        <f t="shared" si="1"/>
        <v xml:space="preserve"> 模式|設定檔編號1</v>
      </c>
    </row>
    <row r="62" spans="1:5" x14ac:dyDescent="0.3">
      <c r="A62" t="s">
        <v>214</v>
      </c>
      <c r="B62" t="s">
        <v>234</v>
      </c>
      <c r="C62" t="str">
        <f t="shared" si="0"/>
        <v>60   設定輸出7\n\</v>
      </c>
      <c r="D62" t="s">
        <v>150</v>
      </c>
      <c r="E62" t="str">
        <f t="shared" si="1"/>
        <v xml:space="preserve"> 模式|設定檔編號2</v>
      </c>
    </row>
    <row r="63" spans="1:5" x14ac:dyDescent="0.3">
      <c r="A63" t="s">
        <v>215</v>
      </c>
      <c r="B63" t="s">
        <v>235</v>
      </c>
      <c r="C63" t="str">
        <f t="shared" si="0"/>
        <v>61   目前設定\n\</v>
      </c>
      <c r="D63" t="s">
        <v>151</v>
      </c>
      <c r="E63" t="str">
        <f t="shared" si="1"/>
        <v xml:space="preserve"> 模式|設定檔編號3</v>
      </c>
    </row>
    <row r="64" spans="1:5" x14ac:dyDescent="0.3">
      <c r="A64" t="s">
        <v>194</v>
      </c>
      <c r="B64" t="s">
        <v>236</v>
      </c>
      <c r="C64" t="str">
        <f t="shared" si="0"/>
        <v>62   指令數\n\</v>
      </c>
      <c r="D64" t="s">
        <v>152</v>
      </c>
      <c r="E64" t="str">
        <f t="shared" si="1"/>
        <v xml:space="preserve"> 模式|設定檔編號4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F31"/>
  <sheetViews>
    <sheetView workbookViewId="0">
      <selection sqref="A1:XFD1"/>
    </sheetView>
  </sheetViews>
  <sheetFormatPr defaultRowHeight="14.5" x14ac:dyDescent="0.3"/>
  <cols>
    <col min="1" max="1" width="28.296875" customWidth="1"/>
    <col min="2" max="2" width="9.69921875" bestFit="1" customWidth="1"/>
    <col min="3" max="3" width="15.09765625" bestFit="1" customWidth="1"/>
    <col min="4" max="4" width="72.3984375" customWidth="1"/>
    <col min="5" max="5" width="50.3984375" bestFit="1" customWidth="1"/>
    <col min="6" max="6" width="29.296875" bestFit="1" customWidth="1"/>
  </cols>
  <sheetData>
    <row r="1" spans="1:6" s="2" customFormat="1" x14ac:dyDescent="0.3">
      <c r="A1" s="2" t="s">
        <v>31</v>
      </c>
      <c r="B1" s="2" t="s">
        <v>32</v>
      </c>
      <c r="C1" s="2" t="s">
        <v>36</v>
      </c>
      <c r="D1" s="2" t="s">
        <v>34</v>
      </c>
      <c r="E1" s="2" t="s">
        <v>33</v>
      </c>
      <c r="F1" s="2" t="s">
        <v>35</v>
      </c>
    </row>
    <row r="2" spans="1:6" x14ac:dyDescent="0.3">
      <c r="A2" t="s">
        <v>0</v>
      </c>
      <c r="B2">
        <v>20210929</v>
      </c>
      <c r="C2" t="s">
        <v>37</v>
      </c>
      <c r="D2" t="str">
        <f>"doc["&amp;CHAR(34)&amp;TRIM(SUBSTITUTE(A2,",",""))&amp;CHAR(34)&amp;"] ="&amp;"*Address_Table(data,"&amp;(SUBSTITUTE(A2,",",""))&amp;");"</f>
        <v>doc["_INFORMATION"] =*Address_Table(data,  _INFORMATION);</v>
      </c>
      <c r="E2" t="str">
        <f t="shared" ref="E2:E31" si="0">"*Address_Table(data,"&amp;(SUBSTITUTE(A2,",",""))&amp;")="&amp;B2&amp;";"</f>
        <v>*Address_Table(data,  _INFORMATION)=20210929;</v>
      </c>
      <c r="F2" t="str">
        <f t="shared" ref="F2:F31" si="1">CHAR(34)&amp;TRIM(SUBSTITUTE(A2,",",""))&amp;CHAR(34)&amp;":"&amp;B2&amp;","</f>
        <v>"_INFORMATION":20210929,</v>
      </c>
    </row>
    <row r="3" spans="1:6" x14ac:dyDescent="0.3">
      <c r="A3" t="s">
        <v>1</v>
      </c>
      <c r="B3">
        <v>0</v>
      </c>
      <c r="C3" t="s">
        <v>38</v>
      </c>
      <c r="D3" t="str">
        <f t="shared" ref="D3:D31" si="2">"doc["&amp;CHAR(34)&amp;TRIM(SUBSTITUTE(A3,",",""))&amp;CHAR(34)&amp;"] ="&amp;"*Address_Table(data,"&amp;(SUBSTITUTE(A3,",",""))&amp;");"</f>
        <v>doc["_RESET"] =*Address_Table(data,  _RESET);</v>
      </c>
      <c r="E3" t="str">
        <f t="shared" si="0"/>
        <v>*Address_Table(data,  _RESET)=0;</v>
      </c>
      <c r="F3" t="str">
        <f t="shared" si="1"/>
        <v>"_RESET":0,</v>
      </c>
    </row>
    <row r="4" spans="1:6" x14ac:dyDescent="0.3">
      <c r="A4" t="s">
        <v>2</v>
      </c>
      <c r="B4">
        <v>0</v>
      </c>
      <c r="C4" t="s">
        <v>39</v>
      </c>
      <c r="D4" t="str">
        <f t="shared" si="2"/>
        <v>doc["_SAVE"] =*Address_Table(data,  _SAVE);</v>
      </c>
      <c r="E4" t="str">
        <f t="shared" si="0"/>
        <v>*Address_Table(data,  _SAVE)=0;</v>
      </c>
      <c r="F4" t="str">
        <f t="shared" si="1"/>
        <v>"_SAVE":0,</v>
      </c>
    </row>
    <row r="5" spans="1:6" x14ac:dyDescent="0.3">
      <c r="A5" t="s">
        <v>3</v>
      </c>
      <c r="B5">
        <v>1</v>
      </c>
      <c r="C5" t="s">
        <v>41</v>
      </c>
      <c r="D5" t="str">
        <f t="shared" si="2"/>
        <v>doc["_ID"] =*Address_Table(data,  _ID);</v>
      </c>
      <c r="E5" t="str">
        <f t="shared" si="0"/>
        <v>*Address_Table(data,  _ID)=1;</v>
      </c>
      <c r="F5" t="str">
        <f t="shared" si="1"/>
        <v>"_ID":1,</v>
      </c>
    </row>
    <row r="6" spans="1:6" x14ac:dyDescent="0.3">
      <c r="A6" t="s">
        <v>4</v>
      </c>
      <c r="B6">
        <v>96</v>
      </c>
      <c r="C6" t="s">
        <v>43</v>
      </c>
      <c r="D6" t="str">
        <f t="shared" si="2"/>
        <v>doc["_BAUD"] =*Address_Table(data,  _BAUD);</v>
      </c>
      <c r="E6" t="str">
        <f t="shared" si="0"/>
        <v>*Address_Table(data,  _BAUD)=96;</v>
      </c>
      <c r="F6" t="str">
        <f t="shared" si="1"/>
        <v>"_BAUD":96,</v>
      </c>
    </row>
    <row r="7" spans="1:6" x14ac:dyDescent="0.3">
      <c r="A7" t="s">
        <v>5</v>
      </c>
      <c r="B7">
        <v>0</v>
      </c>
      <c r="C7" t="s">
        <v>45</v>
      </c>
      <c r="D7" t="str">
        <f t="shared" si="2"/>
        <v>doc["_PROTOCOLNUMBER"] =*Address_Table(data,  _PROTOCOLNUMBER);</v>
      </c>
      <c r="E7" t="str">
        <f t="shared" si="0"/>
        <v>*Address_Table(data,  _PROTOCOLNUMBER)=0;</v>
      </c>
      <c r="F7" t="str">
        <f t="shared" si="1"/>
        <v>"_PROTOCOLNUMBER":0,</v>
      </c>
    </row>
    <row r="8" spans="1:6" x14ac:dyDescent="0.3">
      <c r="A8" t="s">
        <v>6</v>
      </c>
      <c r="B8">
        <v>1</v>
      </c>
      <c r="C8" t="s">
        <v>46</v>
      </c>
      <c r="D8" t="str">
        <f t="shared" si="2"/>
        <v>doc["_LOOP"] =*Address_Table(data,  _LOOP);</v>
      </c>
      <c r="E8" t="str">
        <f t="shared" si="0"/>
        <v>*Address_Table(data,  _LOOP)=1;</v>
      </c>
      <c r="F8" t="str">
        <f t="shared" si="1"/>
        <v>"_LOOP":1,</v>
      </c>
    </row>
    <row r="9" spans="1:6" x14ac:dyDescent="0.3">
      <c r="A9" t="s">
        <v>7</v>
      </c>
      <c r="B9">
        <v>300</v>
      </c>
      <c r="C9" t="s">
        <v>47</v>
      </c>
      <c r="D9" t="str">
        <f t="shared" si="2"/>
        <v>doc["_OUT_CYCLE"] =*Address_Table(data,  _OUT_CYCLE);</v>
      </c>
      <c r="E9" t="str">
        <f t="shared" si="0"/>
        <v>*Address_Table(data,  _OUT_CYCLE)=300;</v>
      </c>
      <c r="F9" t="str">
        <f t="shared" si="1"/>
        <v>"_OUT_CYCLE":300,</v>
      </c>
    </row>
    <row r="10" spans="1:6" x14ac:dyDescent="0.3">
      <c r="A10" t="s">
        <v>8</v>
      </c>
      <c r="B10">
        <v>0</v>
      </c>
      <c r="C10" t="s">
        <v>48</v>
      </c>
      <c r="D10" t="str">
        <f t="shared" si="2"/>
        <v>doc["_IO_TYPE"] =*Address_Table(data,  _IO_TYPE);</v>
      </c>
      <c r="E10" t="str">
        <f t="shared" si="0"/>
        <v>*Address_Table(data,  _IO_TYPE)=0;</v>
      </c>
      <c r="F10" t="str">
        <f t="shared" si="1"/>
        <v>"_IO_TYPE":0,</v>
      </c>
    </row>
    <row r="11" spans="1:6" x14ac:dyDescent="0.3">
      <c r="A11" t="s">
        <v>9</v>
      </c>
      <c r="B11">
        <v>0</v>
      </c>
      <c r="C11" t="s">
        <v>49</v>
      </c>
      <c r="D11" t="str">
        <f t="shared" si="2"/>
        <v>doc["_RGB_TYPE"] =*Address_Table(data,  _RGB_TYPE);</v>
      </c>
      <c r="E11" t="str">
        <f t="shared" si="0"/>
        <v>*Address_Table(data,  _RGB_TYPE)=0;</v>
      </c>
      <c r="F11" t="str">
        <f t="shared" si="1"/>
        <v>"_RGB_TYPE":0,</v>
      </c>
    </row>
    <row r="12" spans="1:6" x14ac:dyDescent="0.3">
      <c r="A12" t="s">
        <v>10</v>
      </c>
      <c r="B12">
        <v>4200</v>
      </c>
      <c r="D12" t="str">
        <f t="shared" si="2"/>
        <v>doc["_BAT_MAX"] =*Address_Table(data,  _BAT_MAX);</v>
      </c>
      <c r="E12" t="str">
        <f t="shared" si="0"/>
        <v>*Address_Table(data,  _BAT_MAX)=4200;</v>
      </c>
      <c r="F12" t="str">
        <f t="shared" si="1"/>
        <v>"_BAT_MAX":4200,</v>
      </c>
    </row>
    <row r="13" spans="1:6" x14ac:dyDescent="0.3">
      <c r="A13" t="s">
        <v>11</v>
      </c>
      <c r="B13">
        <v>3400</v>
      </c>
      <c r="D13" t="str">
        <f t="shared" si="2"/>
        <v>doc["_BAT_MIN"] =*Address_Table(data,  _BAT_MIN);</v>
      </c>
      <c r="E13" t="str">
        <f t="shared" si="0"/>
        <v>*Address_Table(data,  _BAT_MIN)=3400;</v>
      </c>
      <c r="F13" t="str">
        <f t="shared" si="1"/>
        <v>"_BAT_MIN":3400,</v>
      </c>
    </row>
    <row r="14" spans="1:6" x14ac:dyDescent="0.3">
      <c r="A14" t="s">
        <v>12</v>
      </c>
      <c r="B14">
        <v>1</v>
      </c>
      <c r="D14" t="str">
        <f t="shared" si="2"/>
        <v>doc["_LORA_TYPE"] =*Address_Table(data,  _LORA_TYPE);</v>
      </c>
      <c r="E14" t="str">
        <f t="shared" si="0"/>
        <v>*Address_Table(data,  _LORA_TYPE)=1;</v>
      </c>
      <c r="F14" t="str">
        <f t="shared" si="1"/>
        <v>"_LORA_TYPE":1,</v>
      </c>
    </row>
    <row r="15" spans="1:6" x14ac:dyDescent="0.3">
      <c r="A15" t="s">
        <v>13</v>
      </c>
      <c r="B15">
        <v>0</v>
      </c>
      <c r="D15" t="str">
        <f t="shared" si="2"/>
        <v>doc["_LORA_READ"] =*Address_Table(data,  _LORA_READ);</v>
      </c>
      <c r="E15" t="str">
        <f t="shared" si="0"/>
        <v>*Address_Table(data,  _LORA_READ)=0;</v>
      </c>
      <c r="F15" t="str">
        <f t="shared" si="1"/>
        <v>"_LORA_READ":0,</v>
      </c>
    </row>
    <row r="16" spans="1:6" x14ac:dyDescent="0.3">
      <c r="A16" t="s">
        <v>14</v>
      </c>
      <c r="B16">
        <v>0</v>
      </c>
      <c r="D16" t="str">
        <f t="shared" si="2"/>
        <v>doc["_LORA_SAVE"] =*Address_Table(data,  _LORA_SAVE);</v>
      </c>
      <c r="E16" t="str">
        <f t="shared" si="0"/>
        <v>*Address_Table(data,  _LORA_SAVE)=0;</v>
      </c>
      <c r="F16" t="str">
        <f t="shared" si="1"/>
        <v>"_LORA_SAVE":0,</v>
      </c>
    </row>
    <row r="17" spans="1:6" x14ac:dyDescent="0.3">
      <c r="A17" t="s">
        <v>15</v>
      </c>
      <c r="B17">
        <v>0</v>
      </c>
      <c r="D17" t="str">
        <f t="shared" si="2"/>
        <v>doc["_LORA_MODE"] =*Address_Table(data,  _LORA_MODE);</v>
      </c>
      <c r="E17" t="str">
        <f t="shared" si="0"/>
        <v>*Address_Table(data,  _LORA_MODE)=0;</v>
      </c>
      <c r="F17" t="str">
        <f t="shared" si="1"/>
        <v>"_LORA_MODE":0,</v>
      </c>
    </row>
    <row r="18" spans="1:6" x14ac:dyDescent="0.3">
      <c r="A18" t="s">
        <v>16</v>
      </c>
      <c r="B18">
        <v>0</v>
      </c>
      <c r="D18" t="str">
        <f t="shared" si="2"/>
        <v>doc["_LORA_ADDRESS"] =*Address_Table(data,  _LORA_ADDRESS);</v>
      </c>
      <c r="E18" t="str">
        <f t="shared" si="0"/>
        <v>*Address_Table(data,  _LORA_ADDRESS)=0;</v>
      </c>
      <c r="F18" t="str">
        <f t="shared" si="1"/>
        <v>"_LORA_ADDRESS":0,</v>
      </c>
    </row>
    <row r="19" spans="1:6" x14ac:dyDescent="0.3">
      <c r="A19" t="s">
        <v>17</v>
      </c>
      <c r="B19">
        <v>0</v>
      </c>
      <c r="D19" t="str">
        <f t="shared" si="2"/>
        <v>doc["_LORA_HEX_SPEED"] =*Address_Table(data,  _LORA_HEX_SPEED);</v>
      </c>
      <c r="E19" t="str">
        <f t="shared" si="0"/>
        <v>*Address_Table(data,  _LORA_HEX_SPEED)=0;</v>
      </c>
      <c r="F19" t="str">
        <f t="shared" si="1"/>
        <v>"_LORA_HEX_SPEED":0,</v>
      </c>
    </row>
    <row r="20" spans="1:6" x14ac:dyDescent="0.3">
      <c r="A20" t="s">
        <v>18</v>
      </c>
      <c r="B20">
        <v>0</v>
      </c>
      <c r="D20" t="str">
        <f t="shared" si="2"/>
        <v>doc["_LORA_HEX_CHEN"] =*Address_Table(data,  _LORA_HEX_CHEN);</v>
      </c>
      <c r="E20" t="str">
        <f t="shared" si="0"/>
        <v>*Address_Table(data,  _LORA_HEX_CHEN)=0;</v>
      </c>
      <c r="F20" t="str">
        <f t="shared" si="1"/>
        <v>"_LORA_HEX_CHEN":0,</v>
      </c>
    </row>
    <row r="21" spans="1:6" x14ac:dyDescent="0.3">
      <c r="A21" t="s">
        <v>19</v>
      </c>
      <c r="B21">
        <v>0</v>
      </c>
      <c r="D21" t="str">
        <f t="shared" si="2"/>
        <v>doc["_LORA_HEX_OPTION1"] =*Address_Table(data,  _LORA_HEX_OPTION1);</v>
      </c>
      <c r="E21" t="str">
        <f t="shared" si="0"/>
        <v>*Address_Table(data,  _LORA_HEX_OPTION1)=0;</v>
      </c>
      <c r="F21" t="str">
        <f t="shared" si="1"/>
        <v>"_LORA_HEX_OPTION1":0,</v>
      </c>
    </row>
    <row r="22" spans="1:6" x14ac:dyDescent="0.3">
      <c r="A22" t="s">
        <v>20</v>
      </c>
      <c r="B22">
        <v>0</v>
      </c>
      <c r="D22" t="str">
        <f t="shared" si="2"/>
        <v>doc["_LORA_HEX_OPTION2"] =*Address_Table(data,  _LORA_HEX_OPTION2);</v>
      </c>
      <c r="E22" t="str">
        <f t="shared" si="0"/>
        <v>*Address_Table(data,  _LORA_HEX_OPTION2)=0;</v>
      </c>
      <c r="F22" t="str">
        <f t="shared" si="1"/>
        <v>"_LORA_HEX_OPTION2":0,</v>
      </c>
    </row>
    <row r="23" spans="1:6" x14ac:dyDescent="0.3">
      <c r="A23" t="s">
        <v>21</v>
      </c>
      <c r="B23">
        <v>0</v>
      </c>
      <c r="D23" t="str">
        <f t="shared" si="2"/>
        <v>doc["_IO_HEX"] =*Address_Table(data,  _IO_HEX);</v>
      </c>
      <c r="E23" t="str">
        <f t="shared" si="0"/>
        <v>*Address_Table(data,  _IO_HEX)=0;</v>
      </c>
      <c r="F23" t="str">
        <f t="shared" si="1"/>
        <v>"_IO_HEX":0,</v>
      </c>
    </row>
    <row r="24" spans="1:6" x14ac:dyDescent="0.3">
      <c r="A24" t="s">
        <v>22</v>
      </c>
      <c r="B24">
        <v>259</v>
      </c>
      <c r="D24" t="str">
        <f t="shared" si="2"/>
        <v>doc["_INID0"] =*Address_Table(data,  _INID0);</v>
      </c>
      <c r="E24" t="str">
        <f t="shared" si="0"/>
        <v>*Address_Table(data,  _INID0)=259;</v>
      </c>
      <c r="F24" t="str">
        <f t="shared" si="1"/>
        <v>"_INID0":259,</v>
      </c>
    </row>
    <row r="25" spans="1:6" x14ac:dyDescent="0.3">
      <c r="A25" t="s">
        <v>23</v>
      </c>
      <c r="B25">
        <v>513</v>
      </c>
      <c r="D25" t="str">
        <f t="shared" si="2"/>
        <v>doc["_INID1"] =*Address_Table(data,  _INID1);</v>
      </c>
      <c r="E25" t="str">
        <f t="shared" si="0"/>
        <v>*Address_Table(data,  _INID1)=513;</v>
      </c>
      <c r="F25" t="str">
        <f t="shared" si="1"/>
        <v>"_INID1":513,</v>
      </c>
    </row>
    <row r="26" spans="1:6" x14ac:dyDescent="0.3">
      <c r="A26" t="s">
        <v>24</v>
      </c>
      <c r="B26">
        <v>1028</v>
      </c>
      <c r="D26" t="str">
        <f t="shared" si="2"/>
        <v>doc["_INID2"] =*Address_Table(data,  _INID2);</v>
      </c>
      <c r="E26" t="str">
        <f t="shared" si="0"/>
        <v>*Address_Table(data,  _INID2)=1028;</v>
      </c>
      <c r="F26" t="str">
        <f t="shared" si="1"/>
        <v>"_INID2":1028,</v>
      </c>
    </row>
    <row r="27" spans="1:6" x14ac:dyDescent="0.3">
      <c r="A27" t="s">
        <v>25</v>
      </c>
      <c r="B27">
        <v>65282</v>
      </c>
      <c r="D27" t="str">
        <f t="shared" si="2"/>
        <v>doc["_INID3"] =*Address_Table(data,  _INID3);</v>
      </c>
      <c r="E27" t="str">
        <f t="shared" si="0"/>
        <v>*Address_Table(data,  _INID3)=65282;</v>
      </c>
      <c r="F27" t="str">
        <f t="shared" si="1"/>
        <v>"_INID3":65282,</v>
      </c>
    </row>
    <row r="28" spans="1:6" x14ac:dyDescent="0.3">
      <c r="A28" t="s">
        <v>26</v>
      </c>
      <c r="B28">
        <v>257</v>
      </c>
      <c r="D28" t="str">
        <f t="shared" si="2"/>
        <v>doc["_LOCKTIME_KEY0"] =*Address_Table(data,  _LOCKTIME_KEY0);</v>
      </c>
      <c r="E28" t="str">
        <f t="shared" si="0"/>
        <v>*Address_Table(data,  _LOCKTIME_KEY0)=257;</v>
      </c>
      <c r="F28" t="str">
        <f t="shared" si="1"/>
        <v>"_LOCKTIME_KEY0":257,</v>
      </c>
    </row>
    <row r="29" spans="1:6" x14ac:dyDescent="0.3">
      <c r="A29" t="s">
        <v>27</v>
      </c>
      <c r="B29">
        <v>2</v>
      </c>
      <c r="D29" t="str">
        <f t="shared" si="2"/>
        <v>doc["_LOCKTIME_KEY1"] =*Address_Table(data,  _LOCKTIME_KEY1);</v>
      </c>
      <c r="E29" t="str">
        <f t="shared" si="0"/>
        <v>*Address_Table(data,  _LOCKTIME_KEY1)=2;</v>
      </c>
      <c r="F29" t="str">
        <f t="shared" si="1"/>
        <v>"_LOCKTIME_KEY1":2,</v>
      </c>
    </row>
    <row r="30" spans="1:6" x14ac:dyDescent="0.3">
      <c r="A30" t="s">
        <v>28</v>
      </c>
      <c r="B30">
        <v>1795</v>
      </c>
      <c r="D30" t="str">
        <f t="shared" si="2"/>
        <v>doc["_LOCKTIME_KEY2"] =*Address_Table(data,  _LOCKTIME_KEY2);</v>
      </c>
      <c r="E30" t="str">
        <f t="shared" si="0"/>
        <v>*Address_Table(data,  _LOCKTIME_KEY2)=1795;</v>
      </c>
      <c r="F30" t="str">
        <f t="shared" si="1"/>
        <v>"_LOCKTIME_KEY2":1795,</v>
      </c>
    </row>
    <row r="31" spans="1:6" x14ac:dyDescent="0.3">
      <c r="A31" t="s">
        <v>29</v>
      </c>
      <c r="B31">
        <v>25604</v>
      </c>
      <c r="D31" t="str">
        <f t="shared" si="2"/>
        <v>doc["_LOCKTIME_KEY3"] =*Address_Table(data,  _LOCKTIME_KEY3);</v>
      </c>
      <c r="E31" t="str">
        <f t="shared" si="0"/>
        <v>*Address_Table(data,  _LOCKTIME_KEY3)=25604;</v>
      </c>
      <c r="F31" t="str">
        <f t="shared" si="1"/>
        <v>"_LOCKTIME_KEY3":25604,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:G96"/>
  <sheetViews>
    <sheetView tabSelected="1" topLeftCell="E1" zoomScaleNormal="100" workbookViewId="0">
      <selection activeCell="G27" sqref="G2:G27"/>
    </sheetView>
  </sheetViews>
  <sheetFormatPr defaultColWidth="9.09765625" defaultRowHeight="14.5" x14ac:dyDescent="0.3"/>
  <cols>
    <col min="1" max="1" width="29.8984375" style="3" customWidth="1"/>
    <col min="2" max="2" width="6" bestFit="1" customWidth="1"/>
    <col min="3" max="3" width="32.296875" customWidth="1"/>
    <col min="4" max="4" width="55.3984375" bestFit="1" customWidth="1"/>
    <col min="5" max="5" width="17.3984375" bestFit="1" customWidth="1"/>
    <col min="6" max="6" width="15.69921875" customWidth="1"/>
    <col min="7" max="7" width="99" customWidth="1"/>
    <col min="8" max="8" width="10.296875" bestFit="1" customWidth="1"/>
  </cols>
  <sheetData>
    <row r="1" spans="1:7" x14ac:dyDescent="0.3">
      <c r="A1" s="3" t="s">
        <v>237</v>
      </c>
      <c r="B1" t="s">
        <v>239</v>
      </c>
      <c r="C1" t="s">
        <v>238</v>
      </c>
      <c r="D1" t="s">
        <v>240</v>
      </c>
      <c r="E1" t="s">
        <v>243</v>
      </c>
      <c r="F1" t="s">
        <v>242</v>
      </c>
      <c r="G1" t="s">
        <v>241</v>
      </c>
    </row>
    <row r="2" spans="1:7" x14ac:dyDescent="0.3">
      <c r="A2" s="5" t="s">
        <v>258</v>
      </c>
      <c r="C2" t="str">
        <f t="shared" ref="C2:C24" si="0">IFERROR(MID(A2,FIND("{",A2)+1,MIN(IFERROR(FIND(",",A2,FIND("{",A2)+1)-FIND("{",A2)-1,999),IFERROR(FIND("}",A2,LEN(A2)-1)-FIND("{",A2)-1,999))),"")</f>
        <v>MissGame_B2</v>
      </c>
      <c r="D2" t="str">
        <f t="shared" ref="D2:D24" si="1">IFERROR(MID(A2,FIND("//",A2)+2,IFERROR(FIND("{",A2)-FIND("//",A2)-2,LEN(A2))),"")</f>
        <v xml:space="preserve"> 想連接的WIFI名稱</v>
      </c>
      <c r="E2" t="str">
        <f t="shared" ref="E2:E8" si="2">IFERROR(MID(A2,FIND(",",A2,FIND("{",A2)+1)+1,
MIN(
IFERROR(FIND(",",A2,FIND(",",A2,FIND("{",A2)+1)+1)-FIND(",",A2,FIND("{",A2)+1),999),
IFERROR(FIND("}",A2)-FIND(",",A2,FIND("{",A2)+1),999)
)-1),"")</f>
        <v/>
      </c>
      <c r="F2" t="str">
        <f>IFERROR(MID(A2,FIND(",",A2,FIND(",",A2,FIND("{",A2)+1)+1)+1,(FIND("}",A2)-FIND(",",A2,FIND(",",A2,FIND("{",A2)+1)+1)-1)),"")</f>
        <v/>
      </c>
      <c r="G2" t="str">
        <f t="shared" ref="G2:G19" si="3">IFERROR(IF(A2&lt;&gt;"",IF(ROW()&lt;&gt;2,"","{")&amp;
CHAR(34)&amp;CLEAN(SUBSTITUTE(MID(A2,1,MIN(IFERROR(FIND(",",A2)-1,LEN(A2)),IFERROR(FIND(";",A2)-1,LEN(A2)))),"  ",""))&amp;CHAR(34)&amp;":{"&amp;
CHAR(34)&amp;"Default"&amp;CHAR(34)&amp;":"&amp;IFERROR(IF(ISNUMBER(B2),INT(C2),CHAR(34)&amp;C2&amp;CHAR(34)),IF(B2&lt;&gt;"",0,CHAR(34)&amp;C2&amp;CHAR(34)))&amp;","&amp;
IF(E2&lt;&gt;"",CHAR(34)&amp;"Limit"&amp;CHAR(34)&amp;":"&amp;CHAR(34)&amp;E2&amp;CHAR(34)&amp;",","")&amp;
IF(B2&lt;&gt;"",CHAR(34)&amp;"Register"&amp;CHAR(34)&amp;":"&amp;IFERROR(INT(IF(ISBLANK(B2),"",B2)),CHAR(34)&amp;IF(ISBLANK(B2),"",B2)&amp;CHAR(34))&amp;",","")&amp;
CHAR(34)&amp;"Description"&amp;CHAR(34)&amp;":"&amp;IFERROR(INT(D2),CHAR(34)&amp;D2&amp;CHAR(34))&amp;
IF(F2&lt;&gt;"",","&amp;CHAR(34)&amp;"Type"&amp;CHAR(34)&amp;":"&amp;CHAR(34)&amp;F2&amp;CHAR(34),"")&amp;"}"&amp;
IF(G3&lt;&gt;"",",","}"),""),"")</f>
        <v>{"STA_SSID":{"Default":"MissGame_B2","Description":" 想連接的WIFI名稱"},</v>
      </c>
    </row>
    <row r="3" spans="1:7" x14ac:dyDescent="0.3">
      <c r="A3" s="5" t="s">
        <v>259</v>
      </c>
      <c r="C3" t="str">
        <f t="shared" si="0"/>
        <v>missgame</v>
      </c>
      <c r="D3" t="str">
        <f t="shared" si="1"/>
        <v xml:space="preserve"> 想連接的WIFI密碼</v>
      </c>
      <c r="E3" t="str">
        <f t="shared" si="2"/>
        <v>R</v>
      </c>
      <c r="F3" t="str">
        <f t="shared" ref="F3:F9" si="4">IFERROR(MID(A3,FIND(",",A3,FIND(",",A3,FIND("{",A3)+1)+1)+1,(FIND("}",A3)-FIND(",",A3,FIND(",",A3,FIND("{",A3)+1)+1)-1)),"")</f>
        <v>password</v>
      </c>
      <c r="G3" t="str">
        <f t="shared" si="3"/>
        <v>"STA_PASSWORD":{"Default":"missgame","Limit":"R","Description":" 想連接的WIFI密碼","Type":"password"},</v>
      </c>
    </row>
    <row r="4" spans="1:7" x14ac:dyDescent="0.3">
      <c r="A4" s="5" t="s">
        <v>260</v>
      </c>
      <c r="C4" t="str">
        <f t="shared" si="0"/>
        <v/>
      </c>
      <c r="D4" t="str">
        <f t="shared" si="1"/>
        <v xml:space="preserve"> 連結到設備用的WIFI名稱</v>
      </c>
      <c r="E4" t="str">
        <f t="shared" si="2"/>
        <v/>
      </c>
      <c r="F4" t="str">
        <f t="shared" si="4"/>
        <v/>
      </c>
      <c r="G4" t="str">
        <f t="shared" si="3"/>
        <v>"AP_SSID":{"Default":"","Description":" 連結到設備用的WIFI名稱"},</v>
      </c>
    </row>
    <row r="5" spans="1:7" x14ac:dyDescent="0.3">
      <c r="A5" s="5" t="s">
        <v>261</v>
      </c>
      <c r="C5" t="str">
        <f t="shared" si="0"/>
        <v>00000000</v>
      </c>
      <c r="D5" t="str">
        <f t="shared" si="1"/>
        <v xml:space="preserve"> 連結到設備用的WIFI密碼</v>
      </c>
      <c r="E5" t="str">
        <f t="shared" si="2"/>
        <v>R</v>
      </c>
      <c r="F5" t="str">
        <f t="shared" si="4"/>
        <v>password</v>
      </c>
      <c r="G5" t="str">
        <f t="shared" si="3"/>
        <v>"AP_PASSWORD":{"Default":"00000000","Limit":"R","Description":" 連結到設備用的WIFI密碼","Type":"password"},</v>
      </c>
    </row>
    <row r="6" spans="1:7" x14ac:dyDescent="0.3">
      <c r="A6" s="5" t="s">
        <v>262</v>
      </c>
      <c r="C6" t="str">
        <f t="shared" si="0"/>
        <v/>
      </c>
      <c r="D6" t="str">
        <f t="shared" si="1"/>
        <v xml:space="preserve"> 設備名稱</v>
      </c>
      <c r="E6" t="str">
        <f t="shared" si="2"/>
        <v/>
      </c>
      <c r="F6" t="str">
        <f t="shared" si="4"/>
        <v/>
      </c>
      <c r="G6" t="str">
        <f t="shared" si="3"/>
        <v>"WIFI_HOSTNAME":{"Default":"","Description":" 設備名稱"},</v>
      </c>
    </row>
    <row r="7" spans="1:7" x14ac:dyDescent="0.3">
      <c r="A7" s="5" t="s">
        <v>263</v>
      </c>
      <c r="C7" t="str">
        <f t="shared" si="0"/>
        <v/>
      </c>
      <c r="D7" t="str">
        <f t="shared" si="1"/>
        <v xml:space="preserve"> 網域的主機名稱(後面加上.local即可透過瀏覽器瀏覽)</v>
      </c>
      <c r="E7" t="str">
        <f t="shared" si="2"/>
        <v/>
      </c>
      <c r="F7" t="str">
        <f t="shared" si="4"/>
        <v/>
      </c>
      <c r="G7" t="str">
        <f t="shared" si="3"/>
        <v>"WIFI_MDNSNAME":{"Default":"","Description":" 網域的主機名稱(後面加上.local即可透過瀏覽器瀏覽)"},</v>
      </c>
    </row>
    <row r="8" spans="1:7" x14ac:dyDescent="0.3">
      <c r="A8" s="5" t="s">
        <v>264</v>
      </c>
      <c r="C8" t="str">
        <f t="shared" si="0"/>
        <v/>
      </c>
      <c r="D8" t="str">
        <f t="shared" si="1"/>
        <v xml:space="preserve"> 自動更新韌體的目標網址(空=不自動更新)例:FirmwareUpdata.local</v>
      </c>
      <c r="E8" t="str">
        <f t="shared" si="2"/>
        <v/>
      </c>
      <c r="F8" t="str">
        <f t="shared" si="4"/>
        <v/>
      </c>
      <c r="G8" t="str">
        <f t="shared" si="3"/>
        <v>"FIRMWAREURL":{"Default":"","Description":" 自動更新韌體的目標網址(空=不自動更新)例:FirmwareUpdata.local"},</v>
      </c>
    </row>
    <row r="9" spans="1:7" x14ac:dyDescent="0.3">
      <c r="A9" s="5" t="s">
        <v>265</v>
      </c>
      <c r="C9" t="str">
        <f t="shared" si="0"/>
        <v>192.168.1.104</v>
      </c>
      <c r="D9" t="str">
        <f t="shared" si="1"/>
        <v xml:space="preserve"> MQTT服務器網址(localhost.local)</v>
      </c>
      <c r="E9" t="str">
        <f>IFERROR(MID(A9,FIND(",",A9,FIND("{",A9)+1)+1,
MIN(
IFERROR(FIND(",",A9,FIND(",",A9,FIND("{",A9)+1)+1)-FIND(",",A9,FIND("{",A9)+1),999),
IFERROR(FIND("}",A9)-FIND(",",A9,FIND("{",A9)+1),999)
)-1),"")</f>
        <v/>
      </c>
      <c r="F9" t="str">
        <f t="shared" si="4"/>
        <v/>
      </c>
      <c r="G9" t="str">
        <f t="shared" si="3"/>
        <v>"MQTT_BROKER_URL":{"Default":"192.168.1.104","Description":" MQTT服務器網址(localhost.local)"},</v>
      </c>
    </row>
    <row r="10" spans="1:7" x14ac:dyDescent="0.3">
      <c r="A10" s="5" t="s">
        <v>266</v>
      </c>
      <c r="C10" t="str">
        <f t="shared" si="0"/>
        <v>192.168.1.104</v>
      </c>
      <c r="D10" t="str">
        <f t="shared" si="1"/>
        <v xml:space="preserve"> SocketIO伺服器網址(localhost.local)</v>
      </c>
      <c r="E10" t="str">
        <f t="shared" ref="E10:E24" si="5">IFERROR(MID(A10,FIND(",",A10,FIND("{",A10)+1)+1,
MIN(
IFERROR(FIND(",",A10,FIND(",",A10,FIND("{",A10)+1)+1)-FIND(",",A10,FIND("{",A10)+1),999),
IFERROR(FIND("}",A10)-FIND(",",A10,FIND("{",A10)+1),999)
)-1),"")</f>
        <v/>
      </c>
      <c r="F10" t="str">
        <f t="shared" ref="F10:F24" si="6">IFERROR(MID(A10,FIND(",",A10,FIND(",",A10,FIND("{",A10)+1)+1)+1,(FIND("}",A10)-FIND(",",A10,FIND(",",A10,FIND("{",A10)+1)+1)-1)),"")</f>
        <v/>
      </c>
      <c r="G10" t="str">
        <f t="shared" si="3"/>
        <v>"SOCKETIO_URL":{"Default":"192.168.1.104","Description":" SocketIO伺服器網址(localhost.local)"},</v>
      </c>
    </row>
    <row r="11" spans="1:7" x14ac:dyDescent="0.3">
      <c r="A11" s="5" t="s">
        <v>267</v>
      </c>
      <c r="C11" t="str">
        <f t="shared" si="0"/>
        <v/>
      </c>
      <c r="D11" t="str">
        <f t="shared" si="1"/>
        <v xml:space="preserve"> MQTT客戶端名稱</v>
      </c>
      <c r="E11" t="str">
        <f t="shared" si="5"/>
        <v/>
      </c>
      <c r="F11" t="str">
        <f t="shared" si="6"/>
        <v/>
      </c>
      <c r="G11" t="str">
        <f t="shared" si="3"/>
        <v>"MQTT_CLIENT_NAME":{"Default":"","Description":" MQTT客戶端名稱"},</v>
      </c>
    </row>
    <row r="12" spans="1:7" x14ac:dyDescent="0.3">
      <c r="A12" s="5" t="s">
        <v>268</v>
      </c>
      <c r="B12">
        <v>0</v>
      </c>
      <c r="C12" t="str">
        <f t="shared" si="0"/>
        <v>24001</v>
      </c>
      <c r="D12" t="str">
        <f t="shared" si="1"/>
        <v xml:space="preserve"> 版本資料</v>
      </c>
      <c r="E12" t="str">
        <f t="shared" si="5"/>
        <v>W</v>
      </c>
      <c r="F12" t="str">
        <f t="shared" si="6"/>
        <v/>
      </c>
      <c r="G12" t="str">
        <f t="shared" si="3"/>
        <v>"_INFORMATION":{"Default":24001,"Limit":"W","Register":0,"Description":" 版本資料"},</v>
      </c>
    </row>
    <row r="13" spans="1:7" x14ac:dyDescent="0.3">
      <c r="A13" s="5" t="s">
        <v>245</v>
      </c>
      <c r="B13">
        <v>1</v>
      </c>
      <c r="C13" t="str">
        <f t="shared" ref="C13:C27" si="7">IFERROR(MID(A13,FIND("{",A13)+1,MIN(IFERROR(FIND(",",A13,FIND("{",A13)+1)-FIND("{",A13)-1,999),IFERROR(FIND("}",A13,LEN(A13)-1)-FIND("{",A13)-1,999))),"")</f>
        <v/>
      </c>
      <c r="D13" t="str">
        <f t="shared" ref="D13:D27" si="8">IFERROR(MID(A13,FIND("//",A13)+2,IFERROR(FIND("{",A13)-FIND("//",A13)-2,LEN(A13))),"")</f>
        <v xml:space="preserve"> 回原廠設定</v>
      </c>
      <c r="E13" t="str">
        <f t="shared" ref="E13:E27" si="9">IFERROR(MID(A13,FIND(",",A13,FIND("{",A13)+1)+1,
MIN(
IFERROR(FIND(",",A13,FIND(",",A13,FIND("{",A13)+1)+1)-FIND(",",A13,FIND("{",A13)+1),999),
IFERROR(FIND("}",A13)-FIND(",",A13,FIND("{",A13)+1),999)
)-1),"")</f>
        <v>S</v>
      </c>
      <c r="F13" t="str">
        <f t="shared" ref="F13:F27" si="10">IFERROR(MID(A13,FIND(",",A13,FIND(",",A13,FIND("{",A13)+1)+1)+1,(FIND("}",A13)-FIND(",",A13,FIND(",",A13,FIND("{",A13)+1)+1)-1)),"")</f>
        <v/>
      </c>
      <c r="G13" t="str">
        <f t="shared" ref="G13:G27" si="11">IFERROR(IF(A13&lt;&gt;"",IF(ROW()&lt;&gt;2,"","{")&amp;
CHAR(34)&amp;CLEAN(SUBSTITUTE(MID(A13,1,MIN(IFERROR(FIND(",",A13)-1,LEN(A13)),IFERROR(FIND(";",A13)-1,LEN(A13)))),"  ",""))&amp;CHAR(34)&amp;":{"&amp;
CHAR(34)&amp;"Default"&amp;CHAR(34)&amp;":"&amp;IFERROR(IF(ISNUMBER(B13),INT(C13),CHAR(34)&amp;C13&amp;CHAR(34)),IF(B13&lt;&gt;"",0,CHAR(34)&amp;C13&amp;CHAR(34)))&amp;","&amp;
IF(E13&lt;&gt;"",CHAR(34)&amp;"Limit"&amp;CHAR(34)&amp;":"&amp;CHAR(34)&amp;E13&amp;CHAR(34)&amp;",","")&amp;
IF(B13&lt;&gt;"",CHAR(34)&amp;"Register"&amp;CHAR(34)&amp;":"&amp;IFERROR(INT(IF(ISBLANK(B13),"",B13)),CHAR(34)&amp;IF(ISBLANK(B13),"",B13)&amp;CHAR(34))&amp;",","")&amp;
CHAR(34)&amp;"Description"&amp;CHAR(34)&amp;":"&amp;IFERROR(INT(D13),CHAR(34)&amp;D13&amp;CHAR(34))&amp;
IF(F13&lt;&gt;"",","&amp;CHAR(34)&amp;"Type"&amp;CHAR(34)&amp;":"&amp;CHAR(34)&amp;F13&amp;CHAR(34),"")&amp;"}"&amp;
IF(G14&lt;&gt;"",",","}"),""),"")</f>
        <v>"_RESET":{"Default":0,"Limit":"S","Register":1,"Description":" 回原廠設定"},</v>
      </c>
    </row>
    <row r="14" spans="1:7" x14ac:dyDescent="0.3">
      <c r="A14" s="5" t="s">
        <v>246</v>
      </c>
      <c r="B14">
        <v>2</v>
      </c>
      <c r="C14" t="str">
        <f t="shared" si="7"/>
        <v/>
      </c>
      <c r="D14" t="str">
        <f t="shared" si="8"/>
        <v xml:space="preserve"> 儲存設定</v>
      </c>
      <c r="E14" t="str">
        <f t="shared" si="9"/>
        <v>S</v>
      </c>
      <c r="F14" t="str">
        <f t="shared" si="10"/>
        <v/>
      </c>
      <c r="G14" t="str">
        <f t="shared" si="11"/>
        <v>"_SAVE":{"Default":0,"Limit":"S","Register":2,"Description":" 儲存設定"},</v>
      </c>
    </row>
    <row r="15" spans="1:7" x14ac:dyDescent="0.3">
      <c r="A15" s="5" t="s">
        <v>247</v>
      </c>
      <c r="B15">
        <v>3</v>
      </c>
      <c r="C15" t="str">
        <f t="shared" si="7"/>
        <v>1</v>
      </c>
      <c r="D15" t="str">
        <f t="shared" si="8"/>
        <v xml:space="preserve"> Modbus啟用</v>
      </c>
      <c r="E15" t="str">
        <f t="shared" si="9"/>
        <v/>
      </c>
      <c r="F15" t="str">
        <f t="shared" si="10"/>
        <v/>
      </c>
      <c r="G15" t="str">
        <f t="shared" si="11"/>
        <v>"_MODBUS_EN":{"Default":1,"Register":3,"Description":" Modbus啟用"},</v>
      </c>
    </row>
    <row r="16" spans="1:7" x14ac:dyDescent="0.3">
      <c r="A16" s="5" t="s">
        <v>248</v>
      </c>
      <c r="B16">
        <v>4</v>
      </c>
      <c r="C16" t="str">
        <f t="shared" si="7"/>
        <v>1</v>
      </c>
      <c r="D16" t="str">
        <f t="shared" si="8"/>
        <v xml:space="preserve"> 設備ID</v>
      </c>
      <c r="E16" t="str">
        <f t="shared" si="9"/>
        <v/>
      </c>
      <c r="F16" t="str">
        <f t="shared" si="10"/>
        <v/>
      </c>
      <c r="G16" t="str">
        <f t="shared" si="11"/>
        <v>"_MODBUS_ID":{"Default":1,"Register":4,"Description":" 設備ID"},</v>
      </c>
    </row>
    <row r="17" spans="1:7" x14ac:dyDescent="0.3">
      <c r="A17" s="5" t="s">
        <v>249</v>
      </c>
      <c r="B17">
        <v>5</v>
      </c>
      <c r="C17" t="str">
        <f t="shared" si="7"/>
        <v>1152</v>
      </c>
      <c r="D17" t="str">
        <f t="shared" si="8"/>
        <v xml:space="preserve"> 鮑率</v>
      </c>
      <c r="E17" t="str">
        <f t="shared" si="9"/>
        <v/>
      </c>
      <c r="F17" t="str">
        <f t="shared" si="10"/>
        <v/>
      </c>
      <c r="G17" t="str">
        <f t="shared" si="11"/>
        <v>"_MODBUS_BAUD":{"Default":1152,"Register":5,"Description":" 鮑率"},</v>
      </c>
    </row>
    <row r="18" spans="1:7" x14ac:dyDescent="0.3">
      <c r="A18" s="5" t="s">
        <v>250</v>
      </c>
      <c r="B18">
        <v>6</v>
      </c>
      <c r="C18" t="str">
        <f t="shared" si="7"/>
        <v>0</v>
      </c>
      <c r="D18" t="str">
        <f t="shared" si="8"/>
        <v xml:space="preserve"> 通訊協議編號</v>
      </c>
      <c r="E18" t="str">
        <f t="shared" si="9"/>
        <v/>
      </c>
      <c r="F18" t="str">
        <f t="shared" si="10"/>
        <v/>
      </c>
      <c r="G18" t="str">
        <f t="shared" si="11"/>
        <v>"_MODBUS_PROTOCOL":{"Default":0,"Register":6,"Description":" 通訊協議編號"},</v>
      </c>
    </row>
    <row r="19" spans="1:7" x14ac:dyDescent="0.3">
      <c r="A19" s="5" t="s">
        <v>251</v>
      </c>
      <c r="B19">
        <v>7</v>
      </c>
      <c r="C19" t="str">
        <f t="shared" si="7"/>
        <v>1</v>
      </c>
      <c r="D19" t="str">
        <f t="shared" si="8"/>
        <v xml:space="preserve"> 模組類型</v>
      </c>
      <c r="E19" t="str">
        <f t="shared" si="9"/>
        <v/>
      </c>
      <c r="F19" t="str">
        <f t="shared" si="10"/>
        <v/>
      </c>
      <c r="G19" t="str">
        <f t="shared" si="11"/>
        <v>"_MODULE_TYPE":{"Default":1,"Register":7,"Description":" 模組類型"},</v>
      </c>
    </row>
    <row r="20" spans="1:7" x14ac:dyDescent="0.3">
      <c r="A20" s="5" t="s">
        <v>252</v>
      </c>
      <c r="B20">
        <v>8</v>
      </c>
      <c r="C20" t="str">
        <f t="shared" si="7"/>
        <v>3</v>
      </c>
      <c r="D20" t="str">
        <f t="shared" si="8"/>
        <v xml:space="preserve"> 連線模式(0:OFF,1:STA,2:AP,3:APSTA)</v>
      </c>
      <c r="E20" t="str">
        <f t="shared" si="9"/>
        <v/>
      </c>
      <c r="F20" t="str">
        <f t="shared" si="10"/>
        <v/>
      </c>
      <c r="G20" t="str">
        <f t="shared" si="11"/>
        <v>"_WIFI_TYPE":{"Default":3,"Register":8,"Description":" 連線模式(0:OFF,1:STA,2:AP,3:APSTA)"},</v>
      </c>
    </row>
    <row r="21" spans="1:7" x14ac:dyDescent="0.3">
      <c r="A21" s="5" t="s">
        <v>255</v>
      </c>
      <c r="B21">
        <v>9</v>
      </c>
      <c r="C21" t="str">
        <f t="shared" si="7"/>
        <v>0</v>
      </c>
      <c r="D21" t="str">
        <f t="shared" si="8"/>
        <v xml:space="preserve"> 嘗試連線次數</v>
      </c>
      <c r="E21" t="str">
        <f t="shared" si="9"/>
        <v/>
      </c>
      <c r="F21" t="str">
        <f t="shared" si="10"/>
        <v/>
      </c>
      <c r="G21" t="str">
        <f t="shared" si="11"/>
        <v>"_WIFI_CONNECT_TIME":{"Default":0,"Register":9,"Description":" 嘗試連線次數"},</v>
      </c>
    </row>
    <row r="22" spans="1:7" x14ac:dyDescent="0.3">
      <c r="A22" s="5" t="s">
        <v>256</v>
      </c>
      <c r="B22">
        <v>10</v>
      </c>
      <c r="C22" t="str">
        <f t="shared" si="7"/>
        <v>1833</v>
      </c>
      <c r="D22" t="str">
        <f t="shared" si="8"/>
        <v xml:space="preserve"> MQTT端口</v>
      </c>
      <c r="E22" t="str">
        <f t="shared" si="9"/>
        <v/>
      </c>
      <c r="F22" t="str">
        <f t="shared" si="10"/>
        <v/>
      </c>
      <c r="G22" t="str">
        <f t="shared" si="11"/>
        <v>"_MQTT_BROKER_PORT":{"Default":1833,"Register":10,"Description":" MQTT端口"},</v>
      </c>
    </row>
    <row r="23" spans="1:7" x14ac:dyDescent="0.3">
      <c r="A23" s="5" t="s">
        <v>257</v>
      </c>
      <c r="B23">
        <v>11</v>
      </c>
      <c r="C23" t="str">
        <f t="shared" si="7"/>
        <v>100</v>
      </c>
      <c r="D23" t="str">
        <f t="shared" si="8"/>
        <v xml:space="preserve"> MQTT的loop時間(ms)</v>
      </c>
      <c r="E23" t="str">
        <f t="shared" si="9"/>
        <v/>
      </c>
      <c r="F23" t="str">
        <f t="shared" si="10"/>
        <v/>
      </c>
      <c r="G23" t="str">
        <f t="shared" si="11"/>
        <v>"_MQTT_DELAYTIME":{"Default":100,"Register":11,"Description":" MQTT的loop時間(ms)"},</v>
      </c>
    </row>
    <row r="24" spans="1:7" x14ac:dyDescent="0.3">
      <c r="A24" s="5" t="s">
        <v>253</v>
      </c>
      <c r="B24">
        <v>12</v>
      </c>
      <c r="C24" t="str">
        <f t="shared" si="7"/>
        <v>3000</v>
      </c>
      <c r="D24" t="str">
        <f t="shared" si="8"/>
        <v xml:space="preserve"> SocketIO端口</v>
      </c>
      <c r="E24" t="str">
        <f t="shared" si="9"/>
        <v/>
      </c>
      <c r="F24" t="str">
        <f t="shared" si="10"/>
        <v/>
      </c>
      <c r="G24" t="str">
        <f t="shared" si="11"/>
        <v>"_SOCKETIO_PORT":{"Default":3000,"Register":12,"Description":" SocketIO端口"},</v>
      </c>
    </row>
    <row r="25" spans="1:7" x14ac:dyDescent="0.3">
      <c r="A25" s="5" t="s">
        <v>254</v>
      </c>
      <c r="B25">
        <v>13</v>
      </c>
      <c r="C25" t="str">
        <f t="shared" si="7"/>
        <v>100</v>
      </c>
      <c r="D25" t="str">
        <f t="shared" si="8"/>
        <v xml:space="preserve"> SocketIO端口的loop時間(ms)</v>
      </c>
      <c r="E25" t="str">
        <f t="shared" si="9"/>
        <v/>
      </c>
      <c r="F25" t="str">
        <f t="shared" si="10"/>
        <v/>
      </c>
      <c r="G25" t="str">
        <f t="shared" si="11"/>
        <v>"_SOCKETIO_DELAYTIME":{"Default":100,"Register":13,"Description":" SocketIO端口的loop時間(ms)"},</v>
      </c>
    </row>
    <row r="26" spans="1:7" x14ac:dyDescent="0.3">
      <c r="A26" s="5" t="s">
        <v>269</v>
      </c>
      <c r="B26">
        <v>14</v>
      </c>
      <c r="C26" t="str">
        <f t="shared" si="7"/>
        <v>99</v>
      </c>
      <c r="D26" t="str">
        <f t="shared" si="8"/>
        <v xml:space="preserve"> 模組在環境中唯一ID</v>
      </c>
      <c r="E26" t="str">
        <f t="shared" si="9"/>
        <v/>
      </c>
      <c r="F26" t="str">
        <f t="shared" si="10"/>
        <v/>
      </c>
      <c r="G26" t="str">
        <f t="shared" si="11"/>
        <v>"_MODULE_ID":{"Default":99,"Register":14,"Description":" 模組在環境中唯一ID"},</v>
      </c>
    </row>
    <row r="27" spans="1:7" x14ac:dyDescent="0.3">
      <c r="A27" s="5" t="s">
        <v>244</v>
      </c>
      <c r="B27">
        <v>15</v>
      </c>
      <c r="C27" t="str">
        <f t="shared" si="7"/>
        <v/>
      </c>
      <c r="D27" t="str">
        <f t="shared" si="8"/>
        <v/>
      </c>
      <c r="E27" t="str">
        <f t="shared" si="9"/>
        <v/>
      </c>
      <c r="F27" t="str">
        <f t="shared" si="10"/>
        <v/>
      </c>
      <c r="G27" t="str">
        <f t="shared" si="11"/>
        <v>"_DATANUM":{"Default":0,"Register":15,"Description":""}}</v>
      </c>
    </row>
    <row r="28" spans="1:7" x14ac:dyDescent="0.3">
      <c r="A28" s="4"/>
    </row>
    <row r="29" spans="1:7" x14ac:dyDescent="0.3">
      <c r="A29" s="4"/>
    </row>
    <row r="30" spans="1:7" x14ac:dyDescent="0.3">
      <c r="A30" s="4"/>
    </row>
    <row r="31" spans="1:7" x14ac:dyDescent="0.3">
      <c r="A31" s="4"/>
    </row>
    <row r="32" spans="1:7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指令表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2024-03-05T08:11:30Z</dcterms:modified>
</cp:coreProperties>
</file>