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ylopilato/Desktop/"/>
    </mc:Choice>
  </mc:AlternateContent>
  <xr:revisionPtr revIDLastSave="0" documentId="8_{F9B4DF6E-8486-9443-9657-99A78B76C7EF}" xr6:coauthVersionLast="47" xr6:coauthVersionMax="47" xr10:uidLastSave="{00000000-0000-0000-0000-000000000000}"/>
  <bookViews>
    <workbookView xWindow="0" yWindow="520" windowWidth="28800" windowHeight="16360" activeTab="5" xr2:uid="{00000000-000D-0000-FFFF-FFFF00000000}"/>
  </bookViews>
  <sheets>
    <sheet name="Crowdfunding" sheetId="1" r:id="rId1"/>
    <sheet name="Success of campaigns - category" sheetId="7" r:id="rId2"/>
    <sheet name="Success of campaigns - sub-cat" sheetId="8" r:id="rId3"/>
    <sheet name="Success of campaigns - year" sheetId="12" r:id="rId4"/>
    <sheet name="Outcomes based on goals" sheetId="16" r:id="rId5"/>
    <sheet name="Statistical analysis" sheetId="19" r:id="rId6"/>
  </sheets>
  <definedNames>
    <definedName name="_xlnm._FilterDatabase" localSheetId="0" hidden="1">Crowdfunding!$R$1:$R$1001</definedName>
    <definedName name="_xlnm._FilterDatabase" localSheetId="5" hidden="1">'Statistical analysis'!$C$1:$D$365</definedName>
    <definedName name="_xlchart.v1.0" hidden="1">'Statistical analysis'!$A$2:$A$566</definedName>
    <definedName name="_xlchart.v1.1" hidden="1">'Statistical analysis'!$B$1</definedName>
    <definedName name="_xlchart.v1.2" hidden="1">'Statistical analysis'!$B$2:$B$566</definedName>
    <definedName name="_xlchart.v1.3" hidden="1">'Statistical analysis'!$C$1</definedName>
    <definedName name="_xlchart.v1.4" hidden="1">'Statistical analysis'!$C$2:$C$566</definedName>
    <definedName name="_xlchart.v1.5" hidden="1">'Statistical analysis'!$D$1</definedName>
    <definedName name="_xlchart.v1.6" hidden="1">'Statistical analysis'!$D$2:$D$566</definedName>
  </definedNames>
  <calcPr calcId="191029"/>
  <pivotCaches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9" l="1"/>
  <c r="H22" i="19"/>
  <c r="H21" i="19"/>
  <c r="H20" i="19"/>
  <c r="H19" i="19"/>
  <c r="G23" i="19"/>
  <c r="G22" i="19"/>
  <c r="G21" i="19"/>
  <c r="G20" i="19"/>
  <c r="G19" i="19"/>
  <c r="G11" i="19"/>
  <c r="G12" i="19"/>
  <c r="G13" i="19"/>
  <c r="G14" i="19"/>
  <c r="G15" i="19"/>
  <c r="H15" i="19"/>
  <c r="H14" i="19"/>
  <c r="H13" i="19"/>
  <c r="H12" i="19"/>
  <c r="H11" i="19"/>
  <c r="H10" i="19"/>
  <c r="G10" i="19"/>
  <c r="H3" i="16"/>
  <c r="H4" i="16"/>
  <c r="H5" i="16"/>
  <c r="H6" i="16"/>
  <c r="H7" i="16"/>
  <c r="H8" i="16"/>
  <c r="H9" i="16"/>
  <c r="H10" i="16"/>
  <c r="H11" i="16"/>
  <c r="H12" i="16"/>
  <c r="H13" i="16"/>
  <c r="H2" i="16"/>
  <c r="G3" i="16"/>
  <c r="G4" i="16"/>
  <c r="G5" i="16"/>
  <c r="G6" i="16"/>
  <c r="G7" i="16"/>
  <c r="G8" i="16"/>
  <c r="G9" i="16"/>
  <c r="G10" i="16"/>
  <c r="G11" i="16"/>
  <c r="G12" i="16"/>
  <c r="G13" i="16"/>
  <c r="G2" i="16"/>
  <c r="F3" i="16"/>
  <c r="F4" i="16"/>
  <c r="F5" i="16"/>
  <c r="F6" i="16"/>
  <c r="F7" i="16"/>
  <c r="F8" i="16"/>
  <c r="F9" i="16"/>
  <c r="F10" i="16"/>
  <c r="F11" i="16"/>
  <c r="F12" i="16"/>
  <c r="F13" i="16"/>
  <c r="F2" i="16"/>
  <c r="E3" i="16"/>
  <c r="E4" i="16"/>
  <c r="E5" i="16"/>
  <c r="E6" i="16"/>
  <c r="E7" i="16"/>
  <c r="E8" i="16"/>
  <c r="E9" i="16"/>
  <c r="E10" i="16"/>
  <c r="E11" i="16"/>
  <c r="E12" i="16"/>
  <c r="E13" i="16"/>
  <c r="E2" i="16"/>
  <c r="D7" i="16"/>
  <c r="D13" i="16"/>
  <c r="D12" i="16"/>
  <c r="D11" i="16"/>
  <c r="D10" i="16"/>
  <c r="D9" i="16"/>
  <c r="D8" i="16"/>
  <c r="D6" i="16"/>
  <c r="D5" i="16"/>
  <c r="D4" i="16"/>
  <c r="D3" i="16"/>
  <c r="D2" i="16"/>
  <c r="C2" i="16"/>
  <c r="C13" i="16"/>
  <c r="C12" i="16"/>
  <c r="C11" i="16"/>
  <c r="C10" i="16"/>
  <c r="C9" i="16"/>
  <c r="C8" i="16"/>
  <c r="C7" i="16"/>
  <c r="C6" i="16"/>
  <c r="C5" i="16"/>
  <c r="C4" i="16"/>
  <c r="C3" i="16"/>
  <c r="B2" i="16"/>
  <c r="B13" i="16"/>
  <c r="B12" i="16"/>
  <c r="B11" i="16"/>
  <c r="B10" i="16"/>
  <c r="B9" i="16"/>
  <c r="B8" i="16"/>
  <c r="B7" i="16"/>
  <c r="B6" i="16"/>
  <c r="B5" i="16"/>
  <c r="B4" i="16"/>
  <c r="B3" i="16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<sst xmlns="http://schemas.openxmlformats.org/spreadsheetml/2006/main" count="8070" uniqueCount="2096">
  <si>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</si>
  <si>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</si>
  <si>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</si>
  <si>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</si>
  <si>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</si>
  <si>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</si>
  <si>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</si>
  <si>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</si>
  <si>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</si>
  <si>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</si>
  <si>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</si>
  <si>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</si>
  <si>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</si>
  <si>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</si>
  <si>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</si>
  <si>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</si>
  <si>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</si>
  <si>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</si>
  <si>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</si>
  <si>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</si>
  <si>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</si>
  <si>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</si>
  <si>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</si>
  <si>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</si>
  <si>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</si>
  <si>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</si>
  <si>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</si>
  <si>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</si>
  <si>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</si>
  <si>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</si>
  <si>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</si>
  <si>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</si>
  <si>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</si>
  <si>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</si>
  <si>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</si>
  <si>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</si>
  <si>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</si>
  <si>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</si>
  <si>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</si>
  <si>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</si>
  <si>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</si>
  <si>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</si>
  <si>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</si>
  <si>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</si>
  <si>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</si>
  <si>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</si>
  <si>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</si>
  <si>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</si>
  <si>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</si>
  <si>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</si>
  <si>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</si>
  <si>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</si>
  <si>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</si>
  <si>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</si>
  <si>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</si>
  <si>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</si>
  <si>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</si>
  <si>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</si>
  <si>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</si>
  <si>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</si>
  <si>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</si>
  <si>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</si>
  <si>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</si>
  <si>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</si>
  <si>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</si>
  <si>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</si>
  <si>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</si>
  <si>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</si>
  <si>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</si>
  <si>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</si>
  <si>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</si>
  <si>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</si>
  <si>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</si>
  <si>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</si>
  <si>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</si>
  <si>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</si>
  <si>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</si>
  <si>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</si>
  <si>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</si>
  <si>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</si>
  <si>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</si>
  <si>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</si>
  <si>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</si>
  <si>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</si>
  <si>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</si>
  <si>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</si>
  <si>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</si>
  <si>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</si>
  <si>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</si>
  <si>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</si>
  <si>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</si>
  <si>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</si>
  <si>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</si>
  <si>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</si>
  <si>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</si>
  <si>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</si>
  <si>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</si>
  <si>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</si>
  <si>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</si>
  <si>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</si>
  <si>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</si>
  <si>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</si>
  <si>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</si>
  <si>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</si>
  <si>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</si>
  <si>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</si>
  <si>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</si>
  <si>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</si>
  <si>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</si>
  <si>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</si>
  <si>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</si>
  <si>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</si>
  <si>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</si>
  <si>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</si>
  <si>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</si>
  <si>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</si>
  <si>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</si>
  <si>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</si>
  <si>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</si>
  <si>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</si>
  <si>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</si>
  <si>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</si>
  <si>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</si>
  <si>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</si>
  <si>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</si>
  <si>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</si>
  <si>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</si>
  <si>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</si>
  <si>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</si>
  <si>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</si>
  <si>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</si>
  <si>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</si>
  <si>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</si>
  <si>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</si>
  <si>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</si>
  <si>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</si>
  <si>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</si>
  <si>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</si>
  <si>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</si>
  <si>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</si>
  <si>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</si>
  <si>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</si>
  <si>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</si>
  <si>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</si>
  <si>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</si>
  <si>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</si>
  <si>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</si>
  <si>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</si>
  <si>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</si>
  <si>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</si>
  <si>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</si>
  <si>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</si>
  <si>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</si>
  <si>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</si>
  <si>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</si>
  <si>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</si>
  <si>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</si>
  <si>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</si>
  <si>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</si>
  <si>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</si>
  <si>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</si>
  <si>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</si>
  <si>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</si>
  <si>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</si>
  <si>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</si>
  <si>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</si>
  <si>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</si>
  <si>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</si>
  <si>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</si>
  <si>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</si>
  <si>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</si>
  <si>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</si>
  <si>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</si>
  <si>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</si>
  <si>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</si>
  <si>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</si>
  <si>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</si>
  <si>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</si>
  <si>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</si>
  <si>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</si>
  <si>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</si>
  <si>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</si>
  <si>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</si>
  <si>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</si>
  <si>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</si>
  <si>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</si>
  <si>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</si>
  <si>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</si>
  <si>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</si>
  <si>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</si>
  <si>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</si>
  <si>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</si>
  <si>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</si>
  <si>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</si>
  <si>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</si>
  <si>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</si>
  <si>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</si>
  <si>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</si>
  <si>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</si>
  <si>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</si>
  <si>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</si>
  <si>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</si>
  <si>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</si>
  <si>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</si>
  <si>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</si>
  <si>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</si>
  <si>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</si>
  <si>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</si>
  <si>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</si>
  <si>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</si>
  <si>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</si>
  <si>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</si>
  <si>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</si>
  <si>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</si>
  <si>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</si>
  <si>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</si>
  <si>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</si>
  <si>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</si>
  <si>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</si>
  <si>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</si>
  <si>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</si>
  <si>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</si>
  <si>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</si>
  <si>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</si>
  <si>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</si>
  <si>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</si>
  <si>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</si>
  <si>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</si>
  <si>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</si>
  <si>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</si>
  <si>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</si>
  <si>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</si>
  <si>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</si>
  <si>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</si>
  <si>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</si>
  <si>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</si>
  <si>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</si>
  <si>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</si>
  <si>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</si>
  <si>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</si>
  <si>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</si>
  <si>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</si>
  <si>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</si>
  <si>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</si>
  <si>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</si>
  <si>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</si>
  <si>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</si>
  <si>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</si>
  <si>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</si>
  <si>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</si>
  <si>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</si>
  <si>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</si>
  <si>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</si>
  <si>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</si>
  <si>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</si>
  <si>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</si>
  <si>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</si>
  <si>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</si>
  <si>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</si>
  <si>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</si>
  <si>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</si>
  <si>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</si>
  <si>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</si>
  <si>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</si>
  <si>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</si>
  <si>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</si>
  <si>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</si>
  <si>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</si>
  <si>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</si>
  <si>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</si>
  <si>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</si>
  <si>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</si>
  <si>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</si>
  <si>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</si>
  <si>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</si>
  <si>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</si>
  <si>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</si>
  <si>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</si>
  <si>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</si>
  <si>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</si>
  <si>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</si>
  <si>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</si>
  <si>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</si>
  <si>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</si>
  <si>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</si>
  <si>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</si>
  <si>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</si>
  <si>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</si>
  <si>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</si>
  <si>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</si>
  <si>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</si>
  <si>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</si>
  <si>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</si>
  <si>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</si>
  <si>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</si>
  <si>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</si>
  <si>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</si>
  <si>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</si>
  <si>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</si>
  <si>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</si>
  <si>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</si>
  <si>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</si>
  <si>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</si>
  <si>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</si>
  <si>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</si>
  <si>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</si>
  <si>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</si>
  <si>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</si>
  <si>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</si>
  <si>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</si>
  <si>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</si>
  <si>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</si>
  <si>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</si>
  <si>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</si>
  <si>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</si>
  <si>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</si>
  <si>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</si>
  <si>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</si>
  <si>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</si>
  <si>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</si>
  <si>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</si>
  <si>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</si>
  <si>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</si>
  <si>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</si>
  <si>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</si>
  <si>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</si>
  <si>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</si>
  <si>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</si>
  <si>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</si>
  <si>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</si>
  <si>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</si>
  <si>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</si>
  <si>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</si>
  <si>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</si>
  <si>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</si>
  <si>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</si>
  <si>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</si>
  <si>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</si>
  <si>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</si>
  <si>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</si>
  <si>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</si>
  <si>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</si>
  <si>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</si>
  <si>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</si>
  <si>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</si>
  <si>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</si>
  <si>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</si>
  <si>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</si>
  <si>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</si>
  <si>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</si>
  <si>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</si>
  <si>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</si>
  <si>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</si>
  <si>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</si>
  <si>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</si>
  <si>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</si>
  <si>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</si>
  <si>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</si>
  <si>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</si>
  <si>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</si>
  <si>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</si>
  <si>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</si>
  <si>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</si>
  <si>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</si>
  <si>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</si>
  <si>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</si>
  <si>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</si>
  <si>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</si>
  <si>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</si>
  <si>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</si>
  <si>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</si>
  <si>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</si>
  <si>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</si>
  <si>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</si>
  <si>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</si>
  <si>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</si>
  <si>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</si>
  <si>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</si>
  <si>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</si>
  <si>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</si>
  <si>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</si>
  <si>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</si>
  <si>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</si>
  <si>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</si>
  <si>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</si>
  <si>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</si>
  <si>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</si>
  <si>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</si>
  <si>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</si>
  <si>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</si>
  <si>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</si>
  <si>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</si>
  <si>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</si>
  <si>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</si>
  <si>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</si>
  <si>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</si>
  <si>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</si>
  <si>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</si>
  <si>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</si>
  <si>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</si>
  <si>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</si>
  <si>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</si>
  <si>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</si>
  <si>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</si>
  <si>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</si>
  <si>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</si>
  <si>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</si>
  <si>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</si>
  <si>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</si>
  <si>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</si>
  <si>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</si>
  <si>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</si>
  <si>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</si>
  <si>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</si>
  <si>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</si>
  <si>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</si>
  <si>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</si>
  <si>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</si>
  <si>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</si>
  <si>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</si>
  <si>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</si>
  <si>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</si>
  <si>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</si>
  <si>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</si>
  <si>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</si>
  <si>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</si>
  <si>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</si>
  <si>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</si>
  <si>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</si>
  <si>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</si>
  <si>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</si>
  <si>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</si>
  <si>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</si>
  <si>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</si>
  <si>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</si>
  <si>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</si>
  <si>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</si>
  <si>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</si>
  <si>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</si>
  <si>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</si>
  <si>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</si>
  <si>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</si>
  <si>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</si>
  <si>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</si>
  <si>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</si>
  <si>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</si>
  <si>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</si>
  <si>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</si>
  <si>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</si>
  <si>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</si>
  <si>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</si>
  <si>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</si>
  <si>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</si>
  <si>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</si>
  <si>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</si>
  <si>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</si>
  <si>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</si>
  <si>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</si>
  <si>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</si>
  <si>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</si>
  <si>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</si>
  <si>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</si>
  <si>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</si>
  <si>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</si>
  <si>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</si>
  <si>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</si>
  <si>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</si>
  <si>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</si>
  <si>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</si>
  <si>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</si>
  <si>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</si>
  <si>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</si>
  <si>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</si>
  <si>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</si>
  <si>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</si>
  <si>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</si>
  <si>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</si>
  <si>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</si>
  <si>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</si>
  <si>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</si>
  <si>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</si>
  <si>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</si>
  <si>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</si>
  <si>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</si>
  <si>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</si>
  <si>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</si>
  <si>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</si>
  <si>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</si>
  <si>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</si>
  <si>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</si>
  <si>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</si>
  <si>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</si>
  <si>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</si>
  <si>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</si>
  <si>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</si>
  <si>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</si>
  <si>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</si>
  <si>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</si>
  <si>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</si>
  <si>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</si>
  <si>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</si>
  <si>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</si>
  <si>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</si>
  <si>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</si>
  <si>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</si>
  <si>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</si>
  <si>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</si>
  <si>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</si>
  <si>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</si>
  <si>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</si>
  <si>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</si>
  <si>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</si>
  <si>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</si>
  <si>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</si>
  <si>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</si>
  <si>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</si>
  <si>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</si>
  <si>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</si>
  <si>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</si>
  <si>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</si>
  <si>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</si>
  <si>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</si>
  <si>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</si>
  <si>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</si>
  <si>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</si>
  <si>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</si>
  <si>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</si>
  <si>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</si>
  <si>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</si>
  <si>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</si>
  <si>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</si>
  <si>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</si>
  <si>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</si>
  <si>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</si>
  <si>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</si>
  <si>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</si>
  <si>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</si>
  <si>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</si>
  <si>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</si>
  <si>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</si>
  <si>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</si>
  <si>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</si>
  <si>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</si>
  <si>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</si>
  <si>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</si>
  <si>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</si>
  <si>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</si>
  <si>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</si>
  <si>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</si>
  <si>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</si>
  <si>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</si>
  <si>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</si>
  <si>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</si>
  <si>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</si>
  <si>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</si>
  <si>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</si>
  <si>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</si>
  <si>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</si>
  <si>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</si>
  <si>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</si>
  <si>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</si>
  <si>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</si>
  <si>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</si>
  <si>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</si>
  <si>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</si>
  <si>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</si>
  <si>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</si>
  <si>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</si>
  <si>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</si>
  <si>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</si>
  <si>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</si>
  <si>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</si>
  <si>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</si>
  <si>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</si>
  <si>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</si>
  <si>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</si>
  <si>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</si>
  <si>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</si>
  <si>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</si>
  <si>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</si>
  <si>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</si>
  <si>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</si>
  <si>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</si>
  <si>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</si>
  <si>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</si>
  <si>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</si>
  <si>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</si>
  <si>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</si>
  <si>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</si>
  <si>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</si>
  <si>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</si>
  <si>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</si>
  <si>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</si>
  <si>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</si>
  <si>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</si>
  <si>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</si>
  <si>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</si>
  <si>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</si>
  <si>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</si>
  <si>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</si>
  <si>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</si>
  <si>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</si>
  <si>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</si>
  <si>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</si>
  <si>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</si>
  <si>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</si>
  <si>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</si>
  <si>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</si>
  <si>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</si>
  <si>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</si>
  <si>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</si>
  <si>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</si>
  <si>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</si>
  <si>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</si>
  <si>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</si>
  <si>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</si>
  <si>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</si>
  <si>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</si>
  <si>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</si>
  <si>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</si>
  <si>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</si>
  <si>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</si>
  <si>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</si>
  <si>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</si>
  <si>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</si>
  <si>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</si>
  <si>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</si>
  <si>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</si>
  <si>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</si>
  <si>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</si>
  <si>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</si>
  <si>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</si>
  <si>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</si>
  <si>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</si>
  <si>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</si>
  <si>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</si>
  <si>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</si>
  <si>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</si>
  <si>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</si>
  <si>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</si>
  <si>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</si>
  <si>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</si>
  <si>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</si>
  <si>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</si>
  <si>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</si>
  <si>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</si>
  <si>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</si>
  <si>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</si>
  <si>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</si>
  <si>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</si>
  <si>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</si>
  <si>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</si>
  <si>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</si>
  <si>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</si>
  <si>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</si>
  <si>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</si>
  <si>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</si>
  <si>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</si>
  <si>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</si>
  <si>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</si>
  <si>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</si>
  <si>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</si>
  <si>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</si>
  <si>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</si>
  <si>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</si>
  <si>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</si>
  <si>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</si>
  <si>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</si>
  <si>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</si>
  <si>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</si>
  <si>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</si>
  <si>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</si>
  <si>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</si>
  <si>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</si>
  <si>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</si>
  <si>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</si>
  <si>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</si>
  <si>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</si>
  <si>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</si>
  <si>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</si>
  <si>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</si>
  <si>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</si>
  <si>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</si>
  <si>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</si>
  <si>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</si>
  <si>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</si>
  <si>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</si>
  <si>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</si>
  <si>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</si>
  <si>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</si>
  <si>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</si>
  <si>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</si>
  <si>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</si>
  <si>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</si>
  <si>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</si>
  <si>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</si>
  <si>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</si>
  <si>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</si>
  <si>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</si>
  <si>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</si>
  <si>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</si>
  <si>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</si>
  <si>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</si>
  <si>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</si>
  <si>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</si>
  <si>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</si>
  <si>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</si>
  <si>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</si>
  <si>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</si>
  <si>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</si>
  <si>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</si>
  <si>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</si>
  <si>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</si>
  <si>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</si>
  <si>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</si>
  <si>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</si>
  <si>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</si>
  <si>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</si>
  <si>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</si>
  <si>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</si>
  <si>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</si>
  <si>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</si>
  <si>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</si>
  <si>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</si>
  <si>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</si>
  <si>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</si>
  <si>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</si>
  <si>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</si>
  <si>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</si>
  <si>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</si>
  <si>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</si>
  <si>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</si>
  <si>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</si>
  <si>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</si>
  <si>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</si>
  <si>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</si>
  <si>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</si>
  <si>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</si>
  <si>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</si>
  <si>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</si>
  <si>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</si>
  <si>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</si>
  <si>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</si>
  <si>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</si>
  <si>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</si>
  <si>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</si>
  <si>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</si>
  <si>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</si>
  <si>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</si>
  <si>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</si>
  <si>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</si>
  <si>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</si>
  <si>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</si>
  <si>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</si>
  <si>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</si>
  <si>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</si>
  <si>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</si>
  <si>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</si>
  <si>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</si>
  <si>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</si>
  <si>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</si>
  <si>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</si>
  <si>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</si>
  <si>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</si>
  <si>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</si>
  <si>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</si>
  <si>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</si>
  <si>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</si>
  <si>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</si>
  <si>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</si>
  <si>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</si>
  <si>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</si>
  <si>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</si>
  <si>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</si>
  <si>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</si>
  <si>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</si>
  <si>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</si>
  <si>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</si>
  <si>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</si>
  <si>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</si>
  <si>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</si>
  <si>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</si>
  <si>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</si>
  <si>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</si>
  <si>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</si>
  <si>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</si>
  <si>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</si>
  <si>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</si>
  <si>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</si>
  <si>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</si>
  <si>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</si>
  <si>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</si>
  <si>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</si>
  <si>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</si>
  <si>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</si>
  <si>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</si>
  <si>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</si>
  <si>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</si>
  <si>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</si>
  <si>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</si>
  <si>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</si>
  <si>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</si>
  <si>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</si>
  <si>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</si>
  <si>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</si>
  <si>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</si>
  <si>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</si>
  <si>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</si>
  <si>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</si>
  <si>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</si>
  <si>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</si>
  <si>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</si>
  <si>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</si>
  <si>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</si>
  <si>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</si>
  <si>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</si>
  <si>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</si>
  <si>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</si>
  <si>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</si>
  <si>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</si>
  <si>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</si>
  <si>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</si>
  <si>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</si>
  <si>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</si>
  <si>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</si>
  <si>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</si>
  <si>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</si>
  <si>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</si>
  <si>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</si>
  <si>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</si>
  <si>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</si>
  <si>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</si>
  <si>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</si>
  <si>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</si>
  <si>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</si>
  <si>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</si>
  <si>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</si>
  <si>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</si>
  <si>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</si>
  <si>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</si>
  <si>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</si>
  <si>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</si>
  <si>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</si>
  <si>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</si>
  <si>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</si>
  <si>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</si>
  <si>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</si>
  <si>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</si>
  <si>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</si>
  <si>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</si>
  <si>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</si>
  <si>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</si>
  <si>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</si>
  <si>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</si>
  <si>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</si>
  <si>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</si>
  <si>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</si>
  <si>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</si>
  <si>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</si>
  <si>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</si>
  <si>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</si>
  <si>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</si>
  <si>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</si>
  <si>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</si>
  <si>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</si>
  <si>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</si>
  <si>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</si>
  <si>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</si>
  <si>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</si>
  <si>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</si>
  <si>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</si>
  <si>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</si>
  <si>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</si>
  <si>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</si>
  <si>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</si>
  <si>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</si>
  <si>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</si>
  <si>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</si>
  <si>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</si>
  <si>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</si>
  <si>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</si>
  <si>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</si>
  <si>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</si>
  <si>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</si>
  <si>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</si>
  <si>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</si>
  <si>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</si>
  <si>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</si>
  <si>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</si>
  <si>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</si>
  <si>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</si>
  <si>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</si>
  <si>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</si>
  <si>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</si>
  <si>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</si>
  <si>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</si>
  <si>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</si>
  <si>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</si>
  <si>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</si>
  <si>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</si>
  <si>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</si>
  <si>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</si>
  <si>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</si>
  <si>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</si>
  <si>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</si>
  <si>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</si>
  <si>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</si>
  <si>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</si>
  <si>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</si>
  <si>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</si>
  <si>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</si>
  <si>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</si>
  <si>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</si>
  <si>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</si>
  <si>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</si>
  <si>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</si>
  <si>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</si>
  <si>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</si>
  <si>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</si>
  <si>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</si>
  <si>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</si>
  <si>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</si>
  <si>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</si>
  <si>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</si>
  <si>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</si>
  <si>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</si>
  <si>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</si>
  <si>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</si>
  <si>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</si>
  <si>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</si>
  <si>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</si>
  <si>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</si>
  <si>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</si>
  <si>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</si>
  <si>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</si>
  <si>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</si>
  <si>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</si>
  <si>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</si>
  <si>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</si>
  <si>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</si>
  <si>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</si>
  <si>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</si>
  <si>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</si>
  <si>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</si>
  <si>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</si>
  <si>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</si>
  <si>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</si>
  <si>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</si>
  <si>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</si>
  <si>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</si>
  <si>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</si>
  <si>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</si>
  <si>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</si>
  <si>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</si>
  <si>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</si>
  <si>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</si>
  <si>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</si>
  <si>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</si>
  <si>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</si>
  <si>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</si>
  <si>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</si>
  <si>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</si>
  <si>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</si>
  <si>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</si>
  <si>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</si>
  <si>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</si>
  <si>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</si>
  <si>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</si>
  <si>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</si>
  <si>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</si>
  <si>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</si>
  <si>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</si>
  <si>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</si>
  <si>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</si>
  <si>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</si>
  <si>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</si>
  <si>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</si>
  <si>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</si>
  <si>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</si>
  <si>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</si>
  <si>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</si>
  <si>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</si>
  <si>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</si>
  <si>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</si>
  <si>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</si>
  <si>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</si>
  <si>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</si>
  <si>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</si>
  <si>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</si>
  <si>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</si>
  <si>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</si>
  <si>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</si>
  <si>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</si>
  <si>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</si>
  <si>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</si>
  <si>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</si>
  <si>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</si>
  <si>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</si>
  <si>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</si>
  <si>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</si>
  <si>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</si>
  <si>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</si>
  <si>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</si>
  <si>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</si>
  <si>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</si>
  <si>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</si>
  <si>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</si>
  <si>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</si>
  <si>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</si>
  <si>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</si>
  <si>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</si>
  <si>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</si>
  <si>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</si>
  <si>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</si>
  <si>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</si>
  <si>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</si>
  <si>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</si>
  <si>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</si>
  <si>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</si>
  <si>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</si>
  <si>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</si>
  <si>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</si>
  <si>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</si>
  <si>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</si>
  <si>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</si>
  <si>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</si>
  <si>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</si>
  <si>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</si>
  <si>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</si>
  <si>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</si>
  <si>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</si>
  <si>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</si>
  <si>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</si>
  <si>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</si>
  <si>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</si>
  <si>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</si>
  <si>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</si>
  <si>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</si>
  <si>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</si>
  <si>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</si>
  <si>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</si>
  <si>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</si>
  <si>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</si>
  <si>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</si>
  <si>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</si>
  <si>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</si>
  <si>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</si>
  <si>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</si>
  <si>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</si>
  <si>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</si>
  <si>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</si>
  <si>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</si>
  <si>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</si>
  <si>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</si>
  <si>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</si>
  <si>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</si>
  <si>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</si>
  <si>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</si>
  <si>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</si>
  <si>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</si>
  <si>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</si>
  <si>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</si>
  <si>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</si>
  <si>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</si>
  <si>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</si>
  <si>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</si>
  <si>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</si>
  <si>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</si>
  <si>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</si>
  <si>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</si>
  <si>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</si>
  <si>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</si>
  <si>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</si>
  <si>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</si>
  <si>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</si>
  <si>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</si>
  <si>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</si>
  <si>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</si>
  <si>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</si>
  <si>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</si>
  <si>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</si>
  <si>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</si>
  <si>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</si>
  <si>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</si>
  <si>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</si>
  <si>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</si>
  <si>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</si>
  <si>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</si>
  <si>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</si>
  <si>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</si>
  <si>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</si>
  <si>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</si>
  <si>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</si>
  <si>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</si>
  <si>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</si>
  <si>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</si>
  <si>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</si>
  <si>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</si>
  <si>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</si>
  <si>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</si>
  <si>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</si>
  <si>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</si>
  <si>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</si>
  <si>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</si>
  <si>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</si>
  <si>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</si>
  <si>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</si>
  <si>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</si>
  <si>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</si>
  <si>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</si>
  <si>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</si>
  <si>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</si>
  <si>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</si>
  <si>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</si>
  <si>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</si>
  <si>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</si>
  <si>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</si>
  <si>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</si>
  <si>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</si>
  <si>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</si>
  <si>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</si>
  <si>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</si>
  <si>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</si>
  <si>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</si>
  <si>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</si>
  <si>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</si>
  <si>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</si>
  <si>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</si>
  <si>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</si>
  <si>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</si>
  <si>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</si>
  <si>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</si>
  <si>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</si>
  <si>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</si>
  <si>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</si>
  <si>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</si>
  <si>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</si>
  <si>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</si>
  <si>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</si>
  <si>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</si>
  <si>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</si>
  <si>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</si>
  <si>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</si>
  <si>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</si>
  <si>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</si>
  <si>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</si>
  <si>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</si>
  <si>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</si>
  <si>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</si>
  <si>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</si>
  <si>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</si>
  <si>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</si>
  <si>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</si>
  <si>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</si>
  <si>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</si>
  <si>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</si>
  <si>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</si>
  <si>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</si>
  <si>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</si>
  <si>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</si>
  <si>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</si>
  <si>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</si>
  <si>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</si>
  <si>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</si>
  <si>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</si>
  <si>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</si>
  <si>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</si>
  <si>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</si>
  <si>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</si>
  <si>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</si>
  <si>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</si>
  <si>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</si>
  <si>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</si>
  <si>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</si>
  <si>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</si>
  <si>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</si>
  <si>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</si>
  <si>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</si>
  <si>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</si>
  <si>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</si>
  <si>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</si>
  <si>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</si>
  <si>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</si>
  <si>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</si>
  <si>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</si>
  <si>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</si>
  <si>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</si>
  <si>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</si>
  <si>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</si>
  <si>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</si>
  <si>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</si>
  <si>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</si>
  <si>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</si>
  <si>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</si>
  <si>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</si>
  <si>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</si>
  <si>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</si>
  <si>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</si>
  <si>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</si>
  <si>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</si>
  <si>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</si>
  <si>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</si>
  <si>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</si>
  <si>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</si>
  <si>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</si>
  <si>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</si>
  <si>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</si>
  <si>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</si>
  <si>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</si>
  <si>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</si>
  <si>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</si>
  <si>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</si>
  <si>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</si>
  <si>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</si>
  <si>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</si>
  <si>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</si>
  <si>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</si>
  <si>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</si>
  <si>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</si>
  <si>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</si>
  <si>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</si>
  <si>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</si>
  <si>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</si>
  <si>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</si>
  <si>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</si>
  <si>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</si>
  <si>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</si>
  <si>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</si>
  <si>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</si>
  <si>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</si>
  <si>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</si>
  <si>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</si>
  <si>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</si>
  <si>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</si>
  <si>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</si>
  <si>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</si>
  <si>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</si>
  <si>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</si>
  <si>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</si>
  <si>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</si>
  <si>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</si>
  <si>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</si>
  <si>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</si>
  <si>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</si>
  <si>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</si>
  <si>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</si>
  <si>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</si>
  <si>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</si>
  <si>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</si>
  <si>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</si>
  <si>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</si>
  <si>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</si>
  <si>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</si>
  <si>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</si>
  <si>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</si>
  <si>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</si>
  <si>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</si>
  <si>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</si>
  <si>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</si>
  <si>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</si>
  <si>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</si>
  <si>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</si>
  <si>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</si>
  <si>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</si>
  <si>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</si>
  <si>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</si>
  <si>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</si>
  <si>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</si>
  <si>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</si>
  <si>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</si>
  <si>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</si>
  <si>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</si>
  <si>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</si>
  <si>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</si>
  <si>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</si>
  <si>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</si>
  <si>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</si>
  <si>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</si>
  <si>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</si>
  <si>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</si>
  <si>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</si>
  <si>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</si>
  <si>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</si>
  <si>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</si>
  <si>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</si>
  <si>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</si>
  <si>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</si>
  <si>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</si>
  <si>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</si>
  <si>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</si>
  <si>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</si>
  <si>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</si>
  <si>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</si>
  <si>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</si>
  <si>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</si>
  <si>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</si>
  <si>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</si>
  <si>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</si>
  <si>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</si>
  <si>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</si>
  <si>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</si>
  <si>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</si>
  <si>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</si>
  <si>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</si>
  <si>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</si>
  <si>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</si>
  <si>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</si>
  <si>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</si>
  <si>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</si>
  <si>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</si>
  <si>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</si>
  <si>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</si>
  <si>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</si>
  <si>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</si>
  <si>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</si>
  <si>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</si>
  <si>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</si>
  <si>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</si>
  <si>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</si>
  <si>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</si>
  <si>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</si>
  <si>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</si>
  <si>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</si>
  <si>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</si>
  <si>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</si>
  <si>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</si>
  <si>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</si>
  <si>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</si>
  <si>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</si>
  <si>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</si>
  <si>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</si>
  <si>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</si>
  <si>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</si>
  <si>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</si>
  <si>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</si>
  <si>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</si>
  <si>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</si>
  <si>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</si>
  <si>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</si>
  <si>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</si>
  <si>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</si>
  <si>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</si>
  <si>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</si>
  <si>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</si>
  <si>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</si>
  <si>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</si>
  <si>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</si>
  <si>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</si>
  <si>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</si>
  <si>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</si>
  <si>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</si>
  <si>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</si>
  <si>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</si>
  <si>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</si>
  <si>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</si>
  <si>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</si>
  <si>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</si>
  <si>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</si>
  <si>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</si>
  <si>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</si>
  <si>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</si>
  <si>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</si>
  <si>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</si>
  <si>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</si>
  <si>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</si>
  <si>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</si>
  <si>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</si>
  <si>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</si>
  <si>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</si>
  <si>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</si>
  <si>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</si>
  <si>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</si>
  <si>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</si>
  <si>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</si>
  <si>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</si>
  <si>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</si>
  <si>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</si>
  <si>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</si>
  <si>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</si>
  <si>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</si>
  <si>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</si>
  <si>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</si>
  <si>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</si>
  <si>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</si>
  <si>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</si>
  <si>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</si>
  <si>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</si>
  <si>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</si>
  <si>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</si>
  <si>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</si>
  <si>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</si>
  <si>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</si>
  <si>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</si>
  <si>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</si>
  <si>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</si>
  <si>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</si>
  <si>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</si>
  <si>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</si>
  <si>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</si>
  <si>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</si>
  <si>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</si>
  <si>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</si>
  <si>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</si>
  <si>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</si>
  <si>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</si>
  <si>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</si>
  <si>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</si>
  <si>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</si>
  <si>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</si>
  <si>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</si>
  <si>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</si>
  <si>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</si>
  <si>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</si>
  <si>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</si>
  <si>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</si>
  <si>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</si>
  <si>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</si>
  <si>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</si>
  <si>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</si>
  <si>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</si>
  <si>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</si>
  <si>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</si>
  <si>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</si>
  <si>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</si>
  <si>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</si>
  <si>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</si>
  <si>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</si>
  <si>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</si>
  <si>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</si>
  <si>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</si>
  <si>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</si>
  <si>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</si>
  <si>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</si>
  <si>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</si>
  <si>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</si>
  <si>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</si>
  <si>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</si>
  <si>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</si>
  <si>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</si>
  <si>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</si>
  <si>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</si>
  <si>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</si>
  <si>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</si>
  <si>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</si>
  <si>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</si>
  <si>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</si>
  <si>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</si>
  <si>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</si>
  <si>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</si>
  <si>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</si>
  <si>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</si>
  <si>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</si>
  <si>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</si>
  <si>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</si>
  <si>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</si>
  <si>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</si>
  <si>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</si>
  <si>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</si>
  <si>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</si>
  <si>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</si>
  <si>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</si>
  <si>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</si>
  <si>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</si>
  <si>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</si>
  <si>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</si>
  <si>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</si>
  <si>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</si>
  <si>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</si>
  <si>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</si>
  <si>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</si>
  <si>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</si>
  <si>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</si>
  <si>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</si>
  <si>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</si>
  <si>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</si>
  <si>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</si>
  <si>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</si>
  <si>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</si>
  <si>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</si>
  <si>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</si>
  <si>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</si>
  <si>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</si>
  <si>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</si>
  <si>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</si>
  <si>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</si>
  <si>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</si>
  <si>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</si>
  <si>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</si>
  <si>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</si>
  <si>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</si>
  <si>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</si>
  <si>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</si>
  <si>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</si>
  <si>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</si>
  <si>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</si>
  <si>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</si>
  <si>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</si>
  <si>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</si>
  <si>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</si>
  <si>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</si>
  <si>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</si>
  <si>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</si>
  <si>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</si>
  <si>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</si>
  <si>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</si>
  <si>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</si>
  <si>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</si>
  <si>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</si>
  <si>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</si>
  <si>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</si>
  <si>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</si>
  <si>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</si>
  <si>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</si>
  <si>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</si>
  <si>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</si>
  <si>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</si>
  <si>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</si>
  <si>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</si>
  <si>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</si>
  <si>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</si>
  <si>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</si>
  <si>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</si>
  <si>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</si>
  <si>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</si>
  <si>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</si>
  <si>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</si>
  <si>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</si>
  <si>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</si>
  <si>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</si>
  <si>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</si>
  <si>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</si>
  <si>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</si>
  <si>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</si>
  <si>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</si>
  <si>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</si>
  <si>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</si>
  <si>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</si>
  <si>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</si>
  <si>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</si>
  <si>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</si>
  <si>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</si>
  <si>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</si>
  <si>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</si>
  <si>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</si>
  <si>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</si>
  <si>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</si>
  <si>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</si>
  <si>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</si>
  <si>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</si>
  <si>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</si>
  <si>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</si>
  <si>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</si>
  <si>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</si>
  <si>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</si>
  <si>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</si>
  <si>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</si>
  <si>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</si>
  <si>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</si>
  <si>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</si>
  <si>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</si>
  <si>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</si>
  <si>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</si>
  <si>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</si>
  <si>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</si>
  <si>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</si>
  <si>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</si>
  <si>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</si>
  <si>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</si>
  <si>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</si>
  <si>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</si>
  <si>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</si>
  <si>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</si>
  <si>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</si>
  <si>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</si>
  <si>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</si>
  <si>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</si>
  <si>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</si>
  <si>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</si>
  <si>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</si>
  <si>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</si>
  <si>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</si>
  <si>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</si>
  <si>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</si>
  <si>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</si>
  <si>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</si>
  <si>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</si>
  <si>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</si>
  <si>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</si>
  <si>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</si>
  <si>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</si>
  <si>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</si>
  <si>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</si>
  <si>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</si>
  <si>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</si>
  <si>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</si>
  <si>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</si>
  <si>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</si>
  <si>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</si>
  <si>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</si>
  <si>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</si>
  <si>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</si>
  <si>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</si>
  <si>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</si>
  <si>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</si>
  <si>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</si>
  <si>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</si>
  <si>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</si>
  <si>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</si>
  <si>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</si>
  <si>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</si>
  <si>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</si>
  <si>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</si>
  <si>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</si>
  <si>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</si>
  <si>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</si>
  <si>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</si>
  <si>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</si>
  <si>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</si>
  <si>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</si>
  <si>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</si>
  <si>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</si>
  <si>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</si>
  <si>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</si>
  <si>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</si>
  <si>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</si>
  <si>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</si>
  <si>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</si>
  <si>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</si>
  <si>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</si>
  <si>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</si>
  <si>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</si>
  <si>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</si>
  <si>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</si>
  <si>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</si>
  <si>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</si>
  <si>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</si>
  <si>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</si>
  <si>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</si>
  <si>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</si>
  <si>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</si>
  <si>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</si>
  <si>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</si>
  <si>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</si>
  <si>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</si>
  <si>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</si>
  <si>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</si>
  <si>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</si>
  <si>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</si>
  <si>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</si>
  <si>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</si>
  <si>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</si>
  <si>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</si>
  <si>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</si>
  <si>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</si>
  <si>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</si>
  <si>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</si>
  <si>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</si>
  <si>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</si>
  <si>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</si>
  <si>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</si>
  <si>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</si>
  <si>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</si>
  <si>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</si>
  <si>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</si>
  <si>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</si>
  <si>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</si>
  <si>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</si>
  <si>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</si>
  <si>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</si>
  <si>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</si>
  <si>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</si>
  <si>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</si>
  <si>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</si>
  <si>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</si>
  <si>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</si>
  <si>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</si>
  <si>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</si>
  <si>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</si>
  <si>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</si>
  <si>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</si>
  <si>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</si>
  <si>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</si>
  <si>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</si>
  <si>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</si>
  <si>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</si>
  <si>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</si>
  <si>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</si>
  <si>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</si>
  <si>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</si>
  <si>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</si>
  <si>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</si>
  <si>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</si>
  <si>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</si>
  <si>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</si>
  <si>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</si>
  <si>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</si>
  <si>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</si>
  <si>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</si>
  <si>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</si>
  <si>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</si>
  <si>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</si>
  <si>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</si>
  <si>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</si>
  <si>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</si>
  <si>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</si>
  <si>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</si>
  <si>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</si>
  <si>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</si>
  <si>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</si>
  <si>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</si>
  <si>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</si>
  <si>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</si>
  <si>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</si>
  <si>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</si>
  <si>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</si>
  <si>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</si>
  <si>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</si>
  <si>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</si>
  <si>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</si>
  <si>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</si>
  <si>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</si>
  <si>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</si>
  <si>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</si>
  <si>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</si>
  <si>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</si>
  <si>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</si>
  <si>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</si>
  <si>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</si>
  <si>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</si>
  <si>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</si>
  <si>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</si>
  <si>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</si>
  <si>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</si>
  <si>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</si>
  <si>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</si>
  <si>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</si>
  <si>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</si>
  <si>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</si>
  <si>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</si>
  <si>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</si>
  <si>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</si>
  <si>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</si>
  <si>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</si>
  <si>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</si>
  <si>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</si>
  <si>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</si>
  <si>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</si>
  <si>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</si>
  <si>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</si>
  <si>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</si>
  <si>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</si>
  <si>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</si>
  <si>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</si>
  <si>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</si>
  <si>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</si>
  <si>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</si>
  <si>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</si>
  <si>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</si>
  <si>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</si>
  <si>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</si>
  <si>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</si>
  <si>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</si>
  <si>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</si>
  <si>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</si>
  <si>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</si>
  <si>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</si>
  <si>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</si>
  <si>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</si>
  <si>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</si>
  <si>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</si>
  <si>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</si>
  <si>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</si>
  <si>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</si>
  <si>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</si>
  <si>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</si>
  <si>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</si>
  <si>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</si>
  <si>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</si>
  <si>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</si>
  <si>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</si>
  <si>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</si>
  <si>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</si>
  <si>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</si>
  <si>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</si>
  <si>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</si>
  <si>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</si>
  <si>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</si>
  <si>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</si>
  <si>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</si>
  <si>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</si>
  <si>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</si>
  <si>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</si>
  <si>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</si>
  <si>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</si>
  <si>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</si>
  <si>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</si>
  <si>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</si>
  <si>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</si>
  <si>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</si>
  <si>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</si>
  <si>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</si>
  <si>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</si>
  <si>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</si>
  <si>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</si>
  <si>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</si>
  <si>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</si>
  <si>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</si>
  <si>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</si>
  <si>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</si>
  <si>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</si>
  <si>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</si>
  <si>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</si>
  <si>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</si>
  <si>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</si>
  <si>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</si>
  <si>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</si>
  <si>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</si>
  <si>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</si>
  <si>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</si>
  <si>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</si>
  <si>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</si>
  <si>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</si>
  <si>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</si>
  <si>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</si>
  <si>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</si>
  <si>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</si>
  <si>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</si>
  <si>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</si>
  <si>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</si>
  <si>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</si>
  <si>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</si>
  <si>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</si>
  <si>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</si>
  <si>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</si>
  <si>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</si>
  <si>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</si>
  <si>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</si>
  <si>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</si>
  <si>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</si>
  <si>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</si>
  <si>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</si>
  <si>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</si>
  <si>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</si>
  <si>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</si>
  <si>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</si>
  <si>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</si>
  <si>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</si>
  <si>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</si>
  <si>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</si>
  <si>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</si>
  <si>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</si>
  <si>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</si>
  <si>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</si>
  <si>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</si>
  <si>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</si>
  <si>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</si>
  <si>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</si>
  <si>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</si>
  <si>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</si>
  <si>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</si>
  <si>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</si>
  <si>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</si>
  <si>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</si>
  <si>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</si>
  <si>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</si>
  <si>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</si>
  <si>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</si>
  <si>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</si>
  <si>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</si>
  <si>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</si>
  <si>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</si>
  <si>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</si>
  <si>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</si>
  <si>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</si>
  <si>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</si>
  <si>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</si>
  <si>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</si>
  <si>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</si>
  <si>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</si>
  <si>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</si>
  <si>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</si>
  <si>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</si>
  <si>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</si>
  <si>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</si>
  <si>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</si>
  <si>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</si>
  <si>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</si>
  <si>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</si>
  <si>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</si>
  <si>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</si>
  <si>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</si>
  <si>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</si>
  <si>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</si>
  <si>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</si>
  <si>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</si>
  <si>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</si>
  <si>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</si>
  <si>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</si>
  <si>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</si>
  <si>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</si>
  <si>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</si>
  <si>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</si>
  <si>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</si>
  <si>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</si>
  <si>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</si>
  <si>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</si>
  <si>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</si>
  <si>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</si>
  <si>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</si>
  <si>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</si>
  <si>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</si>
  <si>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</si>
  <si>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</si>
  <si>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</si>
  <si>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</si>
  <si>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</si>
  <si>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</si>
  <si>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</si>
  <si>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</si>
  <si>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</si>
  <si>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</si>
  <si>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</si>
  <si>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</si>
  <si>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</si>
  <si>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</si>
  <si>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</si>
  <si>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</si>
  <si>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</si>
  <si>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</si>
  <si>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</si>
  <si>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</si>
  <si>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</si>
  <si>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</si>
  <si>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</si>
  <si>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</si>
  <si>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</si>
  <si>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</si>
  <si>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</si>
  <si>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</si>
  <si>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</si>
  <si>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</si>
  <si>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</si>
  <si>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</si>
  <si>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</si>
  <si>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</si>
  <si>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</si>
  <si>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</si>
  <si>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</si>
  <si>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</si>
  <si>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</si>
  <si>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</si>
  <si>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</si>
  <si>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</si>
  <si>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</si>
  <si>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</si>
  <si>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</si>
  <si>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</si>
  <si>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</si>
  <si>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</si>
  <si>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</si>
  <si>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</si>
  <si>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</si>
  <si>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</si>
  <si>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</si>
  <si>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</si>
  <si>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</si>
  <si>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</si>
  <si>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</si>
  <si>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</si>
  <si>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</si>
  <si>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</si>
  <si>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</si>
  <si>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</si>
  <si>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</si>
  <si>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</si>
  <si>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</si>
  <si>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</si>
  <si>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</si>
  <si>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</si>
  <si>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</si>
  <si>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</si>
  <si>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</si>
  <si>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</si>
  <si>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</si>
  <si>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</si>
  <si>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</si>
  <si>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</si>
  <si>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</si>
  <si>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</si>
  <si>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</si>
  <si>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</si>
  <si>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</si>
  <si>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</si>
  <si>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</si>
  <si>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</si>
  <si>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</si>
  <si>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</si>
  <si>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</si>
  <si>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</si>
  <si>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</si>
  <si>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</si>
  <si>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</si>
  <si>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</si>
  <si>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</si>
  <si>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</si>
  <si>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</si>
  <si>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</si>
  <si>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</si>
  <si>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</si>
  <si>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</si>
  <si>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</si>
  <si>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</si>
  <si>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</si>
  <si>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</si>
  <si>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</si>
  <si>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</si>
  <si>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</si>
  <si>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</si>
  <si>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</si>
  <si>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</si>
  <si>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</si>
  <si>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</si>
  <si>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</si>
  <si>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</si>
  <si>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</si>
  <si>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</si>
  <si>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</si>
  <si>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</si>
  <si>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</si>
  <si>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</si>
  <si>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</si>
  <si>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</si>
  <si>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</si>
  <si>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</si>
  <si>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</si>
  <si>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</si>
  <si>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</si>
  <si>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</si>
  <si>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</si>
  <si>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</si>
  <si>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</si>
  <si>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</si>
  <si>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</si>
  <si>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</si>
  <si>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</si>
  <si>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</si>
  <si>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</si>
  <si>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</si>
  <si>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</si>
  <si>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</si>
  <si>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</si>
  <si>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</si>
  <si>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</si>
  <si>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</si>
  <si>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</si>
  <si>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</si>
  <si>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</si>
  <si>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</si>
  <si>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</si>
  <si>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</si>
  <si>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</si>
  <si>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</si>
  <si>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Goal</t>
  </si>
  <si>
    <t>Percentage Successful</t>
  </si>
  <si>
    <t>Percentage Failed</t>
  </si>
  <si>
    <t>Percentage Canceled</t>
  </si>
  <si>
    <t>Number Successful</t>
  </si>
  <si>
    <t>Number Failed</t>
  </si>
  <si>
    <t>Number Canceled</t>
  </si>
  <si>
    <t>Total Projects</t>
  </si>
  <si>
    <t>1000 to 4999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</si>
  <si>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</si>
  <si>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</si>
  <si>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</si>
  <si>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</si>
  <si>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</si>
  <si>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</si>
  <si>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</si>
  <si>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</si>
  <si>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</si>
  <si>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</si>
  <si>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5000 to 9999</t>
  </si>
  <si>
    <t>SUCCESSFUL CAMPAIGNS</t>
  </si>
  <si>
    <t>FAILED CAMPAIGNS</t>
  </si>
  <si>
    <t>MEAN NUMBER OF BACKERS</t>
  </si>
  <si>
    <t>MEDIAN NUMBER OF BACKERS</t>
  </si>
  <si>
    <t>MINIMUM NUMBER OF BACKERS</t>
  </si>
  <si>
    <t>MAXIMUM NUMBER OF BACKERS</t>
  </si>
  <si>
    <t>VARIANCE OF NUMBER OF BACKERS</t>
  </si>
  <si>
    <t>STANDARD DEVIATION OF NUMBER OF BACKERS</t>
  </si>
  <si>
    <t>FIRST QUARTILE</t>
  </si>
  <si>
    <t>MEDIAN</t>
  </si>
  <si>
    <t>SECOND QUARTILE</t>
  </si>
  <si>
    <t>THIRD QUARTILE</t>
  </si>
  <si>
    <t>INTERQUARTILE RANGE</t>
  </si>
  <si>
    <t>MEDIAN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</si>
</sst>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19" fillId="0" borderId="0" xfId="0" applyFont="1"/>
    <xf numFmtId="9" fontId="16" fillId="0" borderId="0" xfId="43" applyFont="1" applyAlignment="1">
      <alignment horizontal="center"/>
    </xf>
    <xf numFmtId="9" fontId="0" fillId="0" borderId="0" xfId="43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20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0" fillId="0" borderId="10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6" fillId="0" borderId="19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-0.499984740745262"/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 tint="-0.499984740745262"/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ANALYSIS.xlsx]Success of campaigns - 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768405894788443E-2"/>
          <c:y val="2.5416666666666667E-2"/>
          <c:w val="0.80578372499157447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'Success of campaigns -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of campaigns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of campaigns -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F442-86E8-A5D8CA05B0A4}"/>
            </c:ext>
          </c:extLst>
        </c:ser>
        <c:ser>
          <c:idx val="1"/>
          <c:order val="1"/>
          <c:tx>
            <c:strRef>
              <c:f>'Success of campaigns -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of campaigns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of campaigns -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577-F442-86E8-A5D8CA05B0A4}"/>
            </c:ext>
          </c:extLst>
        </c:ser>
        <c:ser>
          <c:idx val="2"/>
          <c:order val="2"/>
          <c:tx>
            <c:strRef>
              <c:f>'Success of campaigns -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of campaigns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of campaigns -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577-F442-86E8-A5D8CA05B0A4}"/>
            </c:ext>
          </c:extLst>
        </c:ser>
        <c:ser>
          <c:idx val="3"/>
          <c:order val="3"/>
          <c:tx>
            <c:strRef>
              <c:f>'Success of campaigns -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of campaigns -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of campaigns -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577-F442-86E8-A5D8CA05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6171312"/>
        <c:axId val="368369807"/>
      </c:barChart>
      <c:catAx>
        <c:axId val="9617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69807"/>
        <c:crosses val="autoZero"/>
        <c:auto val="1"/>
        <c:lblAlgn val="ctr"/>
        <c:lblOffset val="100"/>
        <c:noMultiLvlLbl val="0"/>
      </c:catAx>
      <c:valAx>
        <c:axId val="3683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ANALYSIS.xlsx]Success of campaigns - sub-cat!PivotTable7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00632733408324E-2"/>
          <c:y val="1.221357063403782E-2"/>
          <c:w val="0.87266943194600677"/>
          <c:h val="0.819323482784896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'Success of campaigns - sub-cat'!$B$4:$B$5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of campaigns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of campaigns - sub-cat'!$B$6:$B$30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1-1A48-9003-AE68403E16C4}"/>
            </c:ext>
          </c:extLst>
        </c:ser>
        <c:ser>
          <c:idx val="1"/>
          <c:order val="1"/>
          <c:tx>
            <c:strRef>
              <c:f>'Success of campaigns - sub-cat'!$C$4:$C$5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of campaigns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of campaigns - sub-cat'!$C$6:$C$30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8-0240-A7A7-4455AA479123}"/>
            </c:ext>
          </c:extLst>
        </c:ser>
        <c:ser>
          <c:idx val="2"/>
          <c:order val="2"/>
          <c:tx>
            <c:strRef>
              <c:f>'Success of campaigns - sub-cat'!$D$4:$D$5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of campaigns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of campaigns - sub-cat'!$D$6:$D$30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8-0240-A7A7-4455AA479123}"/>
            </c:ext>
          </c:extLst>
        </c:ser>
        <c:ser>
          <c:idx val="3"/>
          <c:order val="3"/>
          <c:tx>
            <c:strRef>
              <c:f>'Success of campaigns - sub-cat'!$E$4:$E$5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of campaigns - sub-cat'!$A$6:$A$30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of campaigns - sub-cat'!$E$6:$E$30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8-0240-A7A7-4455AA47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39115376"/>
        <c:axId val="1026036432"/>
      </c:barChart>
      <c:catAx>
        <c:axId val="13391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36432"/>
        <c:crosses val="autoZero"/>
        <c:auto val="1"/>
        <c:lblAlgn val="ctr"/>
        <c:lblOffset val="100"/>
        <c:noMultiLvlLbl val="0"/>
      </c:catAx>
      <c:valAx>
        <c:axId val="10260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ANALYSIS.xlsx]Success of campaigns - year!PivotTable11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of campaigns -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'Success of campaigns -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of campaigns -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E84E-90EA-EE9416EAED74}"/>
            </c:ext>
          </c:extLst>
        </c:ser>
        <c:ser>
          <c:idx val="1"/>
          <c:order val="1"/>
          <c:tx>
            <c:strRef>
              <c:f>'Success of campaigns -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'Success of campaigns -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of campaigns - year'!$C$6:$C$18</c:f>
              <c:numCache>
                <c:formatCode>General</c:formatCode>
                <c:ptCount val="12"/>
                <c:pt idx="0">
                  <c:v>28</c:v>
                </c:pt>
                <c:pt idx="1">
                  <c:v>21</c:v>
                </c:pt>
                <c:pt idx="2">
                  <c:v>24</c:v>
                </c:pt>
                <c:pt idx="3">
                  <c:v>19</c:v>
                </c:pt>
                <c:pt idx="4">
                  <c:v>27</c:v>
                </c:pt>
                <c:pt idx="5">
                  <c:v>21</c:v>
                </c:pt>
                <c:pt idx="6">
                  <c:v>23</c:v>
                </c:pt>
                <c:pt idx="7">
                  <c:v>22</c:v>
                </c:pt>
                <c:pt idx="8">
                  <c:v>14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A-1D40-A0EB-D9309B7558FB}"/>
            </c:ext>
          </c:extLst>
        </c:ser>
        <c:ser>
          <c:idx val="2"/>
          <c:order val="2"/>
          <c:tx>
            <c:strRef>
              <c:f>'Success of campaigns -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'Success of campaigns -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of campaigns - year'!$D$6:$D$18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A-1D40-A0EB-D9309B7558FB}"/>
            </c:ext>
          </c:extLst>
        </c:ser>
        <c:ser>
          <c:idx val="3"/>
          <c:order val="3"/>
          <c:tx>
            <c:strRef>
              <c:f>'Success of campaigns -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'Success of campaigns -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of campaigns - year'!$E$6:$E$18</c:f>
              <c:numCache>
                <c:formatCode>General</c:formatCode>
                <c:ptCount val="12"/>
                <c:pt idx="0">
                  <c:v>32</c:v>
                </c:pt>
                <c:pt idx="1">
                  <c:v>36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37</c:v>
                </c:pt>
                <c:pt idx="6">
                  <c:v>41</c:v>
                </c:pt>
                <c:pt idx="7">
                  <c:v>30</c:v>
                </c:pt>
                <c:pt idx="8">
                  <c:v>32</c:v>
                </c:pt>
                <c:pt idx="9">
                  <c:v>30</c:v>
                </c:pt>
                <c:pt idx="10">
                  <c:v>35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A-1D40-A0EB-D9309B755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20256"/>
        <c:axId val="768300640"/>
      </c:lineChart>
      <c:catAx>
        <c:axId val="767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00640"/>
        <c:crosses val="autoZero"/>
        <c:auto val="1"/>
        <c:lblAlgn val="ctr"/>
        <c:lblOffset val="100"/>
        <c:noMultiLvlLbl val="0"/>
      </c:catAx>
      <c:valAx>
        <c:axId val="76830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0.86772486772486768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C-B849-8AB8-6D7837B049D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C-B849-8AB8-6D7837B049D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0.13227513227513227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C-B849-8AB8-6D7837B0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60688"/>
        <c:axId val="307762416"/>
      </c:lineChart>
      <c:catAx>
        <c:axId val="30776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2416"/>
        <c:crosses val="autoZero"/>
        <c:auto val="1"/>
        <c:lblAlgn val="ctr"/>
        <c:lblOffset val="100"/>
        <c:noMultiLvlLbl val="0"/>
      </c:catAx>
      <c:valAx>
        <c:axId val="307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Backers by type of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analysis'!$F$10</c:f>
              <c:strCache>
                <c:ptCount val="1"/>
                <c:pt idx="0">
                  <c:v>MEAN NUMBER OF BACKERS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analysis'!$G$9:$H$9</c:f>
              <c:strCache>
                <c:ptCount val="2"/>
                <c:pt idx="0">
                  <c:v>SUCCESSFUL CAMPAIGNS</c:v>
                </c:pt>
                <c:pt idx="1">
                  <c:v>FAILED CAMPAIGNS</c:v>
                </c:pt>
              </c:strCache>
            </c:strRef>
          </c:cat>
          <c:val>
            <c:numRef>
              <c:f>'Statistical analysis'!$G$10:$H$10</c:f>
              <c:numCache>
                <c:formatCode>General</c:formatCode>
                <c:ptCount val="2"/>
                <c:pt idx="0" formatCode="0.0000000">
                  <c:v>851.14690265486729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0-FB44-86FD-97AB6BADE00C}"/>
            </c:ext>
          </c:extLst>
        </c:ser>
        <c:ser>
          <c:idx val="1"/>
          <c:order val="1"/>
          <c:tx>
            <c:strRef>
              <c:f>'Statistical analysis'!$F$11</c:f>
              <c:strCache>
                <c:ptCount val="1"/>
                <c:pt idx="0">
                  <c:v>MEDIAN NUMBER OF BACKERS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'Statistical analysis'!$G$9:$H$9</c:f>
              <c:strCache>
                <c:ptCount val="2"/>
                <c:pt idx="0">
                  <c:v>SUCCESSFUL CAMPAIGNS</c:v>
                </c:pt>
                <c:pt idx="1">
                  <c:v>FAILED CAMPAIGNS</c:v>
                </c:pt>
              </c:strCache>
            </c:strRef>
          </c:cat>
          <c:val>
            <c:numRef>
              <c:f>'Statistical analysis'!$G$11:$H$11</c:f>
              <c:numCache>
                <c:formatCode>General</c:formatCode>
                <c:ptCount val="2"/>
                <c:pt idx="0">
                  <c:v>201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60-FB44-86FD-97AB6BAD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204720"/>
        <c:axId val="1596152016"/>
      </c:barChart>
      <c:catAx>
        <c:axId val="15962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152016"/>
        <c:crosses val="autoZero"/>
        <c:auto val="1"/>
        <c:lblAlgn val="ctr"/>
        <c:lblOffset val="100"/>
        <c:noMultiLvlLbl val="0"/>
      </c:catAx>
      <c:valAx>
        <c:axId val="15961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2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plotArea>
      <cx:plotAreaRegion>
        <cx:series layoutId="boxWhisker" uniqueId="{80F92AA6-AE51-D646-9677-ED85155888AE}">
          <cx:tx>
            <cx:txData>
              <cx:f>_xlchart.v1.1</cx:f>
              <cx:v>backers_count</cx:v>
            </cx:txData>
          </cx:tx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B2EBE7D8-B464-6E43-AFD7-1480779551A7}">
          <cx:tx>
            <cx:txData>
              <cx:f>_xlchart.v1.3</cx:f>
              <cx:v>outcome</cx:v>
            </cx:txData>
          </cx:tx>
          <cx:dataId val="1"/>
          <cx:layoutPr>
            <cx:visibility meanLine="0" meanMarker="0" nonoutliers="0" outliers="1"/>
            <cx:statistics quartileMethod="exclusive"/>
          </cx:layoutPr>
        </cx:series>
        <cx:series layoutId="boxWhisker" uniqueId="{5B1B4826-299D-7845-A41F-592909EE6756}">
          <cx:tx>
            <cx:txData>
              <cx:f>_xlchart.v1.5</cx:f>
              <cx:v>backers_count</cx:v>
            </cx:txData>
          </cx:tx>
          <cx:dataId val="2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127000</xdr:rowOff>
    </xdr:from>
    <xdr:to>
      <xdr:col>17</xdr:col>
      <xdr:colOff>558800</xdr:colOff>
      <xdr:row>32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22B66-7CAE-5336-4A99-652C33CC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152400</xdr:rowOff>
    </xdr:from>
    <xdr:to>
      <xdr:col>21</xdr:col>
      <xdr:colOff>660400</xdr:colOff>
      <xdr:row>32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DEA3C2-F25C-5D48-42AE-359543A3F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</xdr:row>
      <xdr:rowOff>101600</xdr:rowOff>
    </xdr:from>
    <xdr:to>
      <xdr:col>13</xdr:col>
      <xdr:colOff>457200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96B03-F577-48C2-6AC8-AE5D99FDD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12700</xdr:rowOff>
    </xdr:from>
    <xdr:to>
      <xdr:col>13</xdr:col>
      <xdr:colOff>438150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34159-0FF1-3B0E-338C-C544BA38F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20461</xdr:colOff>
      <xdr:row>24</xdr:row>
      <xdr:rowOff>0</xdr:rowOff>
    </xdr:from>
    <xdr:to>
      <xdr:col>8</xdr:col>
      <xdr:colOff>26811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EFDB1-9180-5F47-6EB8-E067516A7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141111</xdr:colOff>
      <xdr:row>40</xdr:row>
      <xdr:rowOff>194733</xdr:rowOff>
    </xdr:from>
    <xdr:ext cx="5689600" cy="10287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097D848-DF75-440D-36FE-37FE9D4203CB}"/>
            </a:ext>
          </a:extLst>
        </xdr:cNvPr>
        <xdr:cNvSpPr txBox="1"/>
      </xdr:nvSpPr>
      <xdr:spPr>
        <a:xfrm>
          <a:off x="4614333" y="8153400"/>
          <a:ext cx="5689600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000" b="1"/>
            <a:t>In</a:t>
          </a:r>
          <a:r>
            <a:rPr lang="en-US" sz="2000" b="1" baseline="0"/>
            <a:t> conclusion, there is a larger number of outliers in successful campaigns. The median better summarizes the data than the mean.</a:t>
          </a:r>
          <a:endParaRPr lang="en-US" sz="2000" b="1"/>
        </a:p>
      </xdr:txBody>
    </xdr:sp>
    <xdr:clientData/>
  </xdr:oneCellAnchor>
  <xdr:twoCellAnchor>
    <xdr:from>
      <xdr:col>8</xdr:col>
      <xdr:colOff>169332</xdr:colOff>
      <xdr:row>1</xdr:row>
      <xdr:rowOff>169334</xdr:rowOff>
    </xdr:from>
    <xdr:to>
      <xdr:col>23</xdr:col>
      <xdr:colOff>42333</xdr:colOff>
      <xdr:row>46</xdr:row>
      <xdr:rowOff>112888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23A25DE-9F2B-785F-A7EA-532D07628B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6532" y="372534"/>
              <a:ext cx="12255501" cy="9138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y Lopilato" refreshedDate="45436.706592824077" createdVersion="8" refreshedVersion="8" minRefreshableVersion="3" recordCount="1000" xr:uid="{0E7EBD0D-568A-3641-8193-ABEAB13617E1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 pivotCacheId="578903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n v="1450159200"/>
    <x v="0"/>
    <d v="2015-12-15T06:00:00"/>
    <b v="0"/>
    <b v="0"/>
    <x v="0"/>
    <x v="0"/>
  </r>
  <r>
    <n v="1"/>
    <s v="Odom Inc"/>
    <s v="Managed bottom-line architecture"/>
    <n v="1400"/>
    <n v="14560"/>
    <n v="10.4"/>
    <n v="92.151898734177209"/>
    <x v="1"/>
    <n v="158"/>
    <x v="1"/>
    <s v="USD"/>
    <n v="1408424400"/>
    <n v="1408597200"/>
    <x v="1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n v="100.01614035087719"/>
    <x v="1"/>
    <n v="1425"/>
    <x v="2"/>
    <s v="AUD"/>
    <n v="1384668000"/>
    <n v="1384840800"/>
    <x v="2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n v="103.20833333333333"/>
    <x v="0"/>
    <n v="24"/>
    <x v="1"/>
    <s v="USD"/>
    <n v="1565499600"/>
    <n v="1568955600"/>
    <x v="3"/>
    <d v="2019-09-20T05:00:00"/>
    <b v="0"/>
    <b v="0"/>
    <x v="1"/>
    <x v="1"/>
  </r>
  <r>
    <n v="4"/>
    <s v="Larson-Little"/>
    <s v="Proactive foreground core"/>
    <n v="7600"/>
    <n v="5265"/>
    <n v="0.69276315789473686"/>
    <n v="99.339622641509436"/>
    <x v="0"/>
    <n v="53"/>
    <x v="1"/>
    <s v="USD"/>
    <n v="1547964000"/>
    <n v="1548309600"/>
    <x v="4"/>
    <d v="2019-01-24T06:00:00"/>
    <b v="0"/>
    <b v="0"/>
    <x v="3"/>
    <x v="3"/>
  </r>
  <r>
    <n v="5"/>
    <s v="Harris Group"/>
    <s v="Open-source optimizing database"/>
    <n v="7600"/>
    <n v="13195"/>
    <n v="1.7361842105263159"/>
    <n v="75.833333333333329"/>
    <x v="1"/>
    <n v="174"/>
    <x v="3"/>
    <s v="DKK"/>
    <n v="1346130000"/>
    <n v="1347080400"/>
    <x v="5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n v="60.555555555555557"/>
    <x v="0"/>
    <n v="18"/>
    <x v="4"/>
    <s v="GBP"/>
    <n v="1505278800"/>
    <n v="1505365200"/>
    <x v="6"/>
    <d v="2017-09-14T05:00:00"/>
    <b v="0"/>
    <b v="0"/>
    <x v="4"/>
    <x v="4"/>
  </r>
  <r>
    <n v="7"/>
    <s v="Carter-Guzman"/>
    <s v="Centralized cohesive challenge"/>
    <n v="4500"/>
    <n v="14741"/>
    <n v="3.2757777777777779"/>
    <n v="64.93832599118943"/>
    <x v="1"/>
    <n v="227"/>
    <x v="3"/>
    <s v="DKK"/>
    <n v="1439442000"/>
    <n v="1439614800"/>
    <x v="7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n v="30.997175141242938"/>
    <x v="2"/>
    <n v="708"/>
    <x v="3"/>
    <s v="DKK"/>
    <n v="1281330000"/>
    <n v="1281502800"/>
    <x v="8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n v="72.909090909090907"/>
    <x v="0"/>
    <n v="44"/>
    <x v="1"/>
    <s v="USD"/>
    <n v="1379566800"/>
    <n v="1383804000"/>
    <x v="9"/>
    <d v="2013-11-07T06:00:00"/>
    <b v="0"/>
    <b v="0"/>
    <x v="1"/>
    <x v="5"/>
  </r>
  <r>
    <n v="10"/>
    <s v="Green Ltd"/>
    <s v="Monitored empowering installation"/>
    <n v="5200"/>
    <n v="13838"/>
    <n v="2.6611538461538462"/>
    <n v="62.9"/>
    <x v="1"/>
    <n v="220"/>
    <x v="1"/>
    <s v="USD"/>
    <n v="1281762000"/>
    <n v="1285909200"/>
    <x v="1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n v="112.22222222222223"/>
    <x v="0"/>
    <n v="27"/>
    <x v="1"/>
    <s v="USD"/>
    <n v="1285045200"/>
    <n v="1285563600"/>
    <x v="11"/>
    <d v="2010-09-27T05:00:00"/>
    <b v="0"/>
    <b v="1"/>
    <x v="3"/>
    <x v="3"/>
  </r>
  <r>
    <n v="12"/>
    <s v="Kim Ltd"/>
    <s v="Assimilated hybrid intranet"/>
    <n v="6300"/>
    <n v="5629"/>
    <n v="0.89349206349206345"/>
    <n v="102.34545454545454"/>
    <x v="0"/>
    <n v="55"/>
    <x v="1"/>
    <s v="USD"/>
    <n v="1571720400"/>
    <n v="1572411600"/>
    <x v="12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n v="105.05102040816327"/>
    <x v="1"/>
    <n v="98"/>
    <x v="1"/>
    <s v="USD"/>
    <n v="1465621200"/>
    <n v="1466658000"/>
    <x v="13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n v="94.144999999999996"/>
    <x v="0"/>
    <n v="200"/>
    <x v="1"/>
    <s v="USD"/>
    <n v="1331013600"/>
    <n v="1333342800"/>
    <x v="14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n v="84.986725663716811"/>
    <x v="0"/>
    <n v="452"/>
    <x v="1"/>
    <s v="USD"/>
    <n v="1575957600"/>
    <n v="1576303200"/>
    <x v="15"/>
    <d v="2019-12-14T06:00:00"/>
    <b v="0"/>
    <b v="0"/>
    <x v="2"/>
    <x v="8"/>
  </r>
  <r>
    <n v="16"/>
    <s v="Hines Inc"/>
    <s v="Cross-platform systemic adapter"/>
    <n v="1700"/>
    <n v="11041"/>
    <n v="6.4947058823529416"/>
    <n v="110.41"/>
    <x v="1"/>
    <n v="100"/>
    <x v="1"/>
    <s v="USD"/>
    <n v="1390370400"/>
    <n v="1392271200"/>
    <x v="16"/>
    <d v="2014-02-13T06:00:00"/>
    <b v="0"/>
    <b v="0"/>
    <x v="5"/>
    <x v="9"/>
  </r>
  <r>
    <n v="17"/>
    <s v="Cochran-Nguyen"/>
    <s v="Seamless 4thgeneration methodology"/>
    <n v="84600"/>
    <n v="134845"/>
    <n v="1.5939125295508274"/>
    <n v="107.96236989591674"/>
    <x v="1"/>
    <n v="1249"/>
    <x v="1"/>
    <s v="USD"/>
    <n v="1294812000"/>
    <n v="1294898400"/>
    <x v="17"/>
    <d v="2011-01-13T06:00:00"/>
    <b v="0"/>
    <b v="0"/>
    <x v="4"/>
    <x v="10"/>
  </r>
  <r>
    <n v="18"/>
    <s v="Johnson-Gould"/>
    <s v="Exclusive needs-based adapter"/>
    <n v="9100"/>
    <n v="6089"/>
    <n v="0.66912087912087914"/>
    <n v="45.103703703703701"/>
    <x v="3"/>
    <n v="135"/>
    <x v="1"/>
    <s v="USD"/>
    <n v="1536382800"/>
    <n v="1537074000"/>
    <x v="18"/>
    <d v="2018-09-16T05:00:00"/>
    <b v="0"/>
    <b v="0"/>
    <x v="3"/>
    <x v="3"/>
  </r>
  <r>
    <n v="19"/>
    <s v="Perez-Hess"/>
    <s v="Down-sized cohesive archive"/>
    <n v="62500"/>
    <n v="30331"/>
    <n v="0.48529600000000001"/>
    <n v="45.001483679525222"/>
    <x v="0"/>
    <n v="674"/>
    <x v="1"/>
    <s v="USD"/>
    <n v="1551679200"/>
    <n v="1553490000"/>
    <x v="19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n v="105.97134670487107"/>
    <x v="1"/>
    <n v="1396"/>
    <x v="1"/>
    <s v="USD"/>
    <n v="1406523600"/>
    <n v="1406523600"/>
    <x v="2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n v="69.055555555555557"/>
    <x v="0"/>
    <n v="558"/>
    <x v="1"/>
    <s v="USD"/>
    <n v="1313384400"/>
    <n v="1316322000"/>
    <x v="21"/>
    <d v="2011-09-18T05:00:00"/>
    <b v="0"/>
    <b v="0"/>
    <x v="3"/>
    <x v="3"/>
  </r>
  <r>
    <n v="22"/>
    <s v="Collier Inc"/>
    <s v="Enhanced dynamic definition"/>
    <n v="59100"/>
    <n v="75690"/>
    <n v="1.2807106598984772"/>
    <n v="85.044943820224717"/>
    <x v="1"/>
    <n v="890"/>
    <x v="1"/>
    <s v="USD"/>
    <n v="1522731600"/>
    <n v="1524027600"/>
    <x v="22"/>
    <d v="2018-04-18T05:00:00"/>
    <b v="0"/>
    <b v="0"/>
    <x v="3"/>
    <x v="3"/>
  </r>
  <r>
    <n v="23"/>
    <s v="Gray-Jenkins"/>
    <s v="Devolved next generation adapter"/>
    <n v="4500"/>
    <n v="14942"/>
    <n v="3.3204444444444445"/>
    <n v="105.22535211267606"/>
    <x v="1"/>
    <n v="142"/>
    <x v="4"/>
    <s v="GBP"/>
    <n v="1550124000"/>
    <n v="1554699600"/>
    <x v="23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n v="39.003741114852225"/>
    <x v="1"/>
    <n v="2673"/>
    <x v="1"/>
    <s v="USD"/>
    <n v="1403326800"/>
    <n v="1403499600"/>
    <x v="24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n v="73.030674846625772"/>
    <x v="1"/>
    <n v="163"/>
    <x v="1"/>
    <s v="USD"/>
    <n v="1305694800"/>
    <n v="1307422800"/>
    <x v="25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n v="35.009459459459457"/>
    <x v="3"/>
    <n v="1480"/>
    <x v="1"/>
    <s v="USD"/>
    <n v="1533013200"/>
    <n v="1535346000"/>
    <x v="26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n v="106.6"/>
    <x v="0"/>
    <n v="15"/>
    <x v="1"/>
    <s v="USD"/>
    <n v="1443848400"/>
    <n v="1444539600"/>
    <x v="27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n v="61.997747747747745"/>
    <x v="1"/>
    <n v="2220"/>
    <x v="1"/>
    <s v="USD"/>
    <n v="1265695200"/>
    <n v="1267682400"/>
    <x v="28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n v="94.000622665006233"/>
    <x v="1"/>
    <n v="1606"/>
    <x v="5"/>
    <s v="CHF"/>
    <n v="1532062800"/>
    <n v="1535518800"/>
    <x v="29"/>
    <d v="2018-08-29T05:00:00"/>
    <b v="0"/>
    <b v="0"/>
    <x v="4"/>
    <x v="12"/>
  </r>
  <r>
    <n v="30"/>
    <s v="Clark-Cooke"/>
    <s v="Down-sized analyzing challenge"/>
    <n v="9000"/>
    <n v="14455"/>
    <n v="1.606111111111111"/>
    <n v="112.05426356589147"/>
    <x v="1"/>
    <n v="129"/>
    <x v="1"/>
    <s v="USD"/>
    <n v="1558674000"/>
    <n v="1559106000"/>
    <x v="30"/>
    <d v="2019-05-29T05:00:00"/>
    <b v="0"/>
    <b v="0"/>
    <x v="4"/>
    <x v="10"/>
  </r>
  <r>
    <n v="31"/>
    <s v="Schroeder Ltd"/>
    <s v="Progressive needs-based focus group"/>
    <n v="3500"/>
    <n v="10850"/>
    <n v="3.1"/>
    <n v="48.008849557522126"/>
    <x v="1"/>
    <n v="226"/>
    <x v="4"/>
    <s v="GBP"/>
    <n v="1451973600"/>
    <n v="1454392800"/>
    <x v="31"/>
    <d v="2016-02-02T06:00:00"/>
    <b v="0"/>
    <b v="0"/>
    <x v="6"/>
    <x v="11"/>
  </r>
  <r>
    <n v="32"/>
    <s v="Jackson PLC"/>
    <s v="Ergonomic 6thgeneration success"/>
    <n v="101000"/>
    <n v="87676"/>
    <n v="0.86807920792079207"/>
    <n v="38.004334633723452"/>
    <x v="0"/>
    <n v="2307"/>
    <x v="6"/>
    <s v="EUR"/>
    <n v="1515564000"/>
    <n v="1517896800"/>
    <x v="32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n v="35.000184535892231"/>
    <x v="1"/>
    <n v="5419"/>
    <x v="1"/>
    <s v="USD"/>
    <n v="1412485200"/>
    <n v="1415685600"/>
    <x v="33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n v="85"/>
    <x v="1"/>
    <n v="165"/>
    <x v="1"/>
    <s v="USD"/>
    <n v="1490245200"/>
    <n v="1490677200"/>
    <x v="34"/>
    <d v="2017-03-28T05:00:00"/>
    <b v="0"/>
    <b v="0"/>
    <x v="4"/>
    <x v="4"/>
  </r>
  <r>
    <n v="35"/>
    <s v="Mitchell and Sons"/>
    <s v="Synergized intangible challenge"/>
    <n v="125500"/>
    <n v="188628"/>
    <n v="1.5030119521912351"/>
    <n v="95.993893129770996"/>
    <x v="1"/>
    <n v="1965"/>
    <x v="3"/>
    <s v="DKK"/>
    <n v="1547877600"/>
    <n v="1551506400"/>
    <x v="35"/>
    <d v="2019-03-02T06:00:00"/>
    <b v="0"/>
    <b v="1"/>
    <x v="4"/>
    <x v="6"/>
  </r>
  <r>
    <n v="36"/>
    <s v="Jackson-Lewis"/>
    <s v="Monitored multi-state encryption"/>
    <n v="700"/>
    <n v="1101"/>
    <n v="1.572857142857143"/>
    <n v="68.8125"/>
    <x v="1"/>
    <n v="16"/>
    <x v="1"/>
    <s v="USD"/>
    <n v="1298700000"/>
    <n v="1300856400"/>
    <x v="36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n v="105.97196261682242"/>
    <x v="1"/>
    <n v="107"/>
    <x v="1"/>
    <s v="USD"/>
    <n v="1570338000"/>
    <n v="1573192800"/>
    <x v="37"/>
    <d v="2019-11-08T06:00:00"/>
    <b v="0"/>
    <b v="1"/>
    <x v="5"/>
    <x v="13"/>
  </r>
  <r>
    <n v="38"/>
    <s v="Maldonado-Gonzalez"/>
    <s v="Digitized client-driven database"/>
    <n v="3100"/>
    <n v="10085"/>
    <n v="3.2532258064516131"/>
    <n v="75.261194029850742"/>
    <x v="1"/>
    <n v="134"/>
    <x v="1"/>
    <s v="USD"/>
    <n v="1287378000"/>
    <n v="1287810000"/>
    <x v="38"/>
    <d v="2010-10-23T05:00:00"/>
    <b v="0"/>
    <b v="0"/>
    <x v="7"/>
    <x v="14"/>
  </r>
  <r>
    <n v="39"/>
    <s v="Kim-Rice"/>
    <s v="Organized bi-directional function"/>
    <n v="9900"/>
    <n v="5027"/>
    <n v="0.50777777777777777"/>
    <n v="57.125"/>
    <x v="0"/>
    <n v="88"/>
    <x v="3"/>
    <s v="DKK"/>
    <n v="1361772000"/>
    <n v="1362978000"/>
    <x v="39"/>
    <d v="2013-03-11T05:00:00"/>
    <b v="0"/>
    <b v="0"/>
    <x v="3"/>
    <x v="3"/>
  </r>
  <r>
    <n v="40"/>
    <s v="Garcia, Garcia and Lopez"/>
    <s v="Reduced stable middleware"/>
    <n v="8800"/>
    <n v="14878"/>
    <n v="1.6906818181818182"/>
    <n v="75.141414141414145"/>
    <x v="1"/>
    <n v="198"/>
    <x v="1"/>
    <s v="USD"/>
    <n v="1275714000"/>
    <n v="1277355600"/>
    <x v="40"/>
    <d v="2010-06-24T05:00:00"/>
    <b v="0"/>
    <b v="1"/>
    <x v="2"/>
    <x v="8"/>
  </r>
  <r>
    <n v="41"/>
    <s v="Watts Group"/>
    <s v="Universal 5thgeneration neural-net"/>
    <n v="5600"/>
    <n v="11924"/>
    <n v="2.1292857142857144"/>
    <n v="107.42342342342343"/>
    <x v="1"/>
    <n v="111"/>
    <x v="6"/>
    <s v="EUR"/>
    <n v="1346734800"/>
    <n v="1348981200"/>
    <x v="41"/>
    <d v="2012-09-30T05:00:00"/>
    <b v="0"/>
    <b v="1"/>
    <x v="1"/>
    <x v="1"/>
  </r>
  <r>
    <n v="42"/>
    <s v="Werner-Bryant"/>
    <s v="Virtual uniform frame"/>
    <n v="1800"/>
    <n v="7991"/>
    <n v="4.4394444444444447"/>
    <n v="35.995495495495497"/>
    <x v="1"/>
    <n v="222"/>
    <x v="1"/>
    <s v="USD"/>
    <n v="1309755600"/>
    <n v="1310533200"/>
    <x v="42"/>
    <d v="2011-07-13T05:00:00"/>
    <b v="0"/>
    <b v="0"/>
    <x v="0"/>
    <x v="0"/>
  </r>
  <r>
    <n v="43"/>
    <s v="Schmitt-Mendoza"/>
    <s v="Profound explicit paradigm"/>
    <n v="90200"/>
    <n v="167717"/>
    <n v="1.859390243902439"/>
    <n v="26.998873148744366"/>
    <x v="1"/>
    <n v="6212"/>
    <x v="1"/>
    <s v="USD"/>
    <n v="1406178000"/>
    <n v="1407560400"/>
    <x v="43"/>
    <d v="2014-08-09T05:00:00"/>
    <b v="0"/>
    <b v="0"/>
    <x v="5"/>
    <x v="15"/>
  </r>
  <r>
    <n v="44"/>
    <s v="Reid-Mccullough"/>
    <s v="Visionary real-time groupware"/>
    <n v="1600"/>
    <n v="10541"/>
    <n v="6.5881249999999998"/>
    <n v="107.56122448979592"/>
    <x v="1"/>
    <n v="98"/>
    <x v="3"/>
    <s v="DKK"/>
    <n v="1552798800"/>
    <n v="1552885200"/>
    <x v="44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n v="94.375"/>
    <x v="0"/>
    <n v="48"/>
    <x v="1"/>
    <s v="USD"/>
    <n v="1478062800"/>
    <n v="1479362400"/>
    <x v="45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n v="46.163043478260867"/>
    <x v="1"/>
    <n v="92"/>
    <x v="1"/>
    <s v="USD"/>
    <n v="1278565200"/>
    <n v="1280552400"/>
    <x v="46"/>
    <d v="2010-07-31T05:00:00"/>
    <b v="0"/>
    <b v="0"/>
    <x v="1"/>
    <x v="1"/>
  </r>
  <r>
    <n v="47"/>
    <s v="Bennett and Sons"/>
    <s v="Function-based multi-state software"/>
    <n v="1500"/>
    <n v="7129"/>
    <n v="4.7526666666666664"/>
    <n v="47.845637583892618"/>
    <x v="1"/>
    <n v="149"/>
    <x v="1"/>
    <s v="USD"/>
    <n v="1396069200"/>
    <n v="1398661200"/>
    <x v="47"/>
    <d v="2014-04-28T05:00:00"/>
    <b v="0"/>
    <b v="0"/>
    <x v="3"/>
    <x v="3"/>
  </r>
  <r>
    <n v="48"/>
    <s v="Lamb Inc"/>
    <s v="Optimized leadingedge concept"/>
    <n v="33300"/>
    <n v="128862"/>
    <n v="3.86972972972973"/>
    <n v="53.007815713698065"/>
    <x v="1"/>
    <n v="2431"/>
    <x v="1"/>
    <s v="USD"/>
    <n v="1435208400"/>
    <n v="1436245200"/>
    <x v="48"/>
    <d v="2015-07-07T05:00:00"/>
    <b v="0"/>
    <b v="0"/>
    <x v="3"/>
    <x v="3"/>
  </r>
  <r>
    <n v="49"/>
    <s v="Casey-Kelly"/>
    <s v="Sharable holistic interface"/>
    <n v="7200"/>
    <n v="13653"/>
    <n v="1.89625"/>
    <n v="45.059405940594061"/>
    <x v="1"/>
    <n v="303"/>
    <x v="1"/>
    <s v="USD"/>
    <n v="1571547600"/>
    <n v="1575439200"/>
    <x v="49"/>
    <d v="2019-12-04T06:00:00"/>
    <b v="0"/>
    <b v="0"/>
    <x v="1"/>
    <x v="1"/>
  </r>
  <r>
    <n v="50"/>
    <s v="Jones, Taylor and Moore"/>
    <s v="Down-sized system-worthy secured line"/>
    <n v="100"/>
    <n v="2"/>
    <n v="0.02"/>
    <n v="2"/>
    <x v="0"/>
    <n v="1"/>
    <x v="6"/>
    <s v="EUR"/>
    <n v="1375333200"/>
    <n v="1377752400"/>
    <x v="5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n v="99.006816632583508"/>
    <x v="0"/>
    <n v="1467"/>
    <x v="4"/>
    <s v="GBP"/>
    <n v="1332824400"/>
    <n v="1334206800"/>
    <x v="51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n v="32.786666666666669"/>
    <x v="0"/>
    <n v="75"/>
    <x v="1"/>
    <s v="USD"/>
    <n v="1284526800"/>
    <n v="1284872400"/>
    <x v="52"/>
    <d v="2010-09-19T05:00:00"/>
    <b v="0"/>
    <b v="0"/>
    <x v="3"/>
    <x v="3"/>
  </r>
  <r>
    <n v="53"/>
    <s v="Smith-Jones"/>
    <s v="Reverse-engineered static concept"/>
    <n v="8800"/>
    <n v="12356"/>
    <n v="1.4040909090909091"/>
    <n v="59.119617224880386"/>
    <x v="1"/>
    <n v="209"/>
    <x v="1"/>
    <s v="USD"/>
    <n v="1400562000"/>
    <n v="1403931600"/>
    <x v="53"/>
    <d v="2014-06-28T05:00:00"/>
    <b v="0"/>
    <b v="0"/>
    <x v="4"/>
    <x v="6"/>
  </r>
  <r>
    <n v="54"/>
    <s v="Roy PLC"/>
    <s v="Multi-channeled neutral customer loyalty"/>
    <n v="6000"/>
    <n v="5392"/>
    <n v="0.89866666666666661"/>
    <n v="44.93333333333333"/>
    <x v="0"/>
    <n v="120"/>
    <x v="1"/>
    <s v="USD"/>
    <n v="1520748000"/>
    <n v="1521262800"/>
    <x v="54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n v="89.664122137404576"/>
    <x v="1"/>
    <n v="131"/>
    <x v="1"/>
    <s v="USD"/>
    <n v="1532926800"/>
    <n v="1533358800"/>
    <x v="55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n v="70.079268292682926"/>
    <x v="1"/>
    <n v="164"/>
    <x v="1"/>
    <s v="USD"/>
    <n v="1420869600"/>
    <n v="1421474400"/>
    <x v="56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n v="31.059701492537314"/>
    <x v="1"/>
    <n v="201"/>
    <x v="1"/>
    <s v="USD"/>
    <n v="1504242000"/>
    <n v="1505278800"/>
    <x v="57"/>
    <d v="2017-09-13T05:00:00"/>
    <b v="0"/>
    <b v="0"/>
    <x v="6"/>
    <x v="11"/>
  </r>
  <r>
    <n v="58"/>
    <s v="Anderson-Perez"/>
    <s v="Expanded 3rdgeneration strategy"/>
    <n v="2700"/>
    <n v="6132"/>
    <n v="2.2711111111111113"/>
    <n v="29.061611374407583"/>
    <x v="1"/>
    <n v="211"/>
    <x v="1"/>
    <s v="USD"/>
    <n v="1442811600"/>
    <n v="1443934800"/>
    <x v="58"/>
    <d v="2015-10-04T05:00:00"/>
    <b v="0"/>
    <b v="0"/>
    <x v="3"/>
    <x v="3"/>
  </r>
  <r>
    <n v="59"/>
    <s v="Wright, Fox and Marks"/>
    <s v="Assimilated real-time support"/>
    <n v="1400"/>
    <n v="3851"/>
    <n v="2.7507142857142859"/>
    <n v="30.0859375"/>
    <x v="1"/>
    <n v="128"/>
    <x v="1"/>
    <s v="USD"/>
    <n v="1497243600"/>
    <n v="1498539600"/>
    <x v="59"/>
    <d v="2017-06-27T05:00:00"/>
    <b v="0"/>
    <b v="1"/>
    <x v="3"/>
    <x v="3"/>
  </r>
  <r>
    <n v="60"/>
    <s v="Crawford-Peters"/>
    <s v="User-centric regional database"/>
    <n v="94200"/>
    <n v="135997"/>
    <n v="1.4437048832271762"/>
    <n v="84.998125000000002"/>
    <x v="1"/>
    <n v="1600"/>
    <x v="0"/>
    <s v="CAD"/>
    <n v="1342501200"/>
    <n v="1342760400"/>
    <x v="6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n v="82.001775410563695"/>
    <x v="0"/>
    <n v="2253"/>
    <x v="0"/>
    <s v="CAD"/>
    <n v="1298268000"/>
    <n v="1301720400"/>
    <x v="61"/>
    <d v="2011-04-02T05:00:00"/>
    <b v="0"/>
    <b v="0"/>
    <x v="3"/>
    <x v="3"/>
  </r>
  <r>
    <n v="62"/>
    <s v="Sparks-West"/>
    <s v="Organized incremental standardization"/>
    <n v="2000"/>
    <n v="14452"/>
    <n v="7.226"/>
    <n v="58.040160642570278"/>
    <x v="1"/>
    <n v="249"/>
    <x v="1"/>
    <s v="USD"/>
    <n v="1433480400"/>
    <n v="1433566800"/>
    <x v="62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n v="111.4"/>
    <x v="0"/>
    <n v="5"/>
    <x v="1"/>
    <s v="USD"/>
    <n v="1493355600"/>
    <n v="1493874000"/>
    <x v="63"/>
    <d v="2017-05-04T05:00:00"/>
    <b v="0"/>
    <b v="0"/>
    <x v="3"/>
    <x v="3"/>
  </r>
  <r>
    <n v="64"/>
    <s v="Mosley-Gilbert"/>
    <s v="Vision-oriented logistical intranet"/>
    <n v="2800"/>
    <n v="2734"/>
    <n v="0.97642857142857142"/>
    <n v="71.94736842105263"/>
    <x v="0"/>
    <n v="38"/>
    <x v="1"/>
    <s v="USD"/>
    <n v="1530507600"/>
    <n v="1531803600"/>
    <x v="64"/>
    <d v="2018-07-17T05:00:00"/>
    <b v="0"/>
    <b v="1"/>
    <x v="2"/>
    <x v="2"/>
  </r>
  <r>
    <n v="65"/>
    <s v="Berry-Boyer"/>
    <s v="Mandatory incremental projection"/>
    <n v="6100"/>
    <n v="14405"/>
    <n v="2.3614754098360655"/>
    <n v="61.038135593220339"/>
    <x v="1"/>
    <n v="236"/>
    <x v="1"/>
    <s v="USD"/>
    <n v="1296108000"/>
    <n v="1296712800"/>
    <x v="65"/>
    <d v="2011-02-03T06:00:00"/>
    <b v="0"/>
    <b v="0"/>
    <x v="3"/>
    <x v="3"/>
  </r>
  <r>
    <n v="66"/>
    <s v="Sanders-Allen"/>
    <s v="Grass-roots needs-based encryption"/>
    <n v="2900"/>
    <n v="1307"/>
    <n v="0.45068965517241377"/>
    <n v="108.91666666666667"/>
    <x v="0"/>
    <n v="12"/>
    <x v="1"/>
    <s v="USD"/>
    <n v="1428469200"/>
    <n v="1428901200"/>
    <x v="66"/>
    <d v="2015-04-13T05:00:00"/>
    <b v="0"/>
    <b v="1"/>
    <x v="3"/>
    <x v="3"/>
  </r>
  <r>
    <n v="67"/>
    <s v="Lopez Inc"/>
    <s v="Team-oriented 6thgeneration middleware"/>
    <n v="72600"/>
    <n v="117892"/>
    <n v="1.6238567493112948"/>
    <n v="29.001722017220171"/>
    <x v="1"/>
    <n v="4065"/>
    <x v="4"/>
    <s v="GBP"/>
    <n v="1264399200"/>
    <n v="1264831200"/>
    <x v="67"/>
    <d v="2010-01-30T06:00:00"/>
    <b v="0"/>
    <b v="1"/>
    <x v="2"/>
    <x v="8"/>
  </r>
  <r>
    <n v="68"/>
    <s v="Moreno-Turner"/>
    <s v="Inverse multi-tasking installation"/>
    <n v="5700"/>
    <n v="14508"/>
    <n v="2.5452631578947367"/>
    <n v="58.975609756097562"/>
    <x v="1"/>
    <n v="246"/>
    <x v="6"/>
    <s v="EUR"/>
    <n v="1501131600"/>
    <n v="1505192400"/>
    <x v="68"/>
    <d v="2017-09-12T05:00:00"/>
    <b v="0"/>
    <b v="1"/>
    <x v="3"/>
    <x v="3"/>
  </r>
  <r>
    <n v="69"/>
    <s v="Jones-Watson"/>
    <s v="Switchable disintermediate moderator"/>
    <n v="7900"/>
    <n v="1901"/>
    <n v="0.24063291139240506"/>
    <n v="111.82352941176471"/>
    <x v="3"/>
    <n v="17"/>
    <x v="1"/>
    <s v="USD"/>
    <n v="1292738400"/>
    <n v="1295676000"/>
    <x v="69"/>
    <d v="2011-01-22T06:00:00"/>
    <b v="0"/>
    <b v="0"/>
    <x v="3"/>
    <x v="3"/>
  </r>
  <r>
    <n v="70"/>
    <s v="Barker Inc"/>
    <s v="Re-engineered 24/7 task-force"/>
    <n v="128000"/>
    <n v="158389"/>
    <n v="1.2374140625000001"/>
    <n v="63.995555555555555"/>
    <x v="1"/>
    <n v="2475"/>
    <x v="6"/>
    <s v="EUR"/>
    <n v="1288674000"/>
    <n v="1292911200"/>
    <x v="7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n v="85.315789473684205"/>
    <x v="1"/>
    <n v="76"/>
    <x v="1"/>
    <s v="USD"/>
    <n v="1575093600"/>
    <n v="1575439200"/>
    <x v="71"/>
    <d v="2019-12-04T06:00:00"/>
    <b v="0"/>
    <b v="0"/>
    <x v="3"/>
    <x v="3"/>
  </r>
  <r>
    <n v="72"/>
    <s v="Hampton, Lewis and Ray"/>
    <s v="Seamless coherent parallelism"/>
    <n v="600"/>
    <n v="4022"/>
    <n v="6.7033333333333331"/>
    <n v="74.481481481481481"/>
    <x v="1"/>
    <n v="54"/>
    <x v="1"/>
    <s v="USD"/>
    <n v="1435726800"/>
    <n v="1438837200"/>
    <x v="72"/>
    <d v="2015-08-06T05:00:00"/>
    <b v="0"/>
    <b v="0"/>
    <x v="4"/>
    <x v="10"/>
  </r>
  <r>
    <n v="73"/>
    <s v="Collins-Goodman"/>
    <s v="Cross-platform even-keeled initiative"/>
    <n v="1400"/>
    <n v="9253"/>
    <n v="6.609285714285714"/>
    <n v="105.14772727272727"/>
    <x v="1"/>
    <n v="88"/>
    <x v="1"/>
    <s v="USD"/>
    <n v="1480226400"/>
    <n v="1480485600"/>
    <x v="73"/>
    <d v="2016-11-30T06:00:00"/>
    <b v="0"/>
    <b v="0"/>
    <x v="1"/>
    <x v="17"/>
  </r>
  <r>
    <n v="74"/>
    <s v="Davis-Michael"/>
    <s v="Progressive tertiary framework"/>
    <n v="3900"/>
    <n v="4776"/>
    <n v="1.2246153846153847"/>
    <n v="56.188235294117646"/>
    <x v="1"/>
    <n v="85"/>
    <x v="4"/>
    <s v="GBP"/>
    <n v="1459054800"/>
    <n v="1459141200"/>
    <x v="74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n v="85.917647058823533"/>
    <x v="1"/>
    <n v="170"/>
    <x v="1"/>
    <s v="USD"/>
    <n v="1531630800"/>
    <n v="1532322000"/>
    <x v="75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n v="57.00296912114014"/>
    <x v="0"/>
    <n v="1684"/>
    <x v="1"/>
    <s v="USD"/>
    <n v="1421992800"/>
    <n v="1426222800"/>
    <x v="76"/>
    <d v="2015-03-13T05:00:00"/>
    <b v="1"/>
    <b v="1"/>
    <x v="3"/>
    <x v="3"/>
  </r>
  <r>
    <n v="77"/>
    <s v="Acevedo-Huffman"/>
    <s v="Pre-emptive impactful model"/>
    <n v="9500"/>
    <n v="4460"/>
    <n v="0.46947368421052632"/>
    <n v="79.642857142857139"/>
    <x v="0"/>
    <n v="56"/>
    <x v="1"/>
    <s v="USD"/>
    <n v="1285563600"/>
    <n v="1286773200"/>
    <x v="77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n v="41.018181818181816"/>
    <x v="1"/>
    <n v="330"/>
    <x v="1"/>
    <s v="USD"/>
    <n v="1523854800"/>
    <n v="1523941200"/>
    <x v="78"/>
    <d v="2018-04-17T05:00:00"/>
    <b v="0"/>
    <b v="0"/>
    <x v="5"/>
    <x v="18"/>
  </r>
  <r>
    <n v="79"/>
    <s v="Soto LLC"/>
    <s v="Triple-buffered reciprocal project"/>
    <n v="57800"/>
    <n v="40228"/>
    <n v="0.6959861591695502"/>
    <n v="48.004773269689736"/>
    <x v="0"/>
    <n v="838"/>
    <x v="1"/>
    <s v="USD"/>
    <n v="1529125200"/>
    <n v="1529557200"/>
    <x v="79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n v="55.212598425196852"/>
    <x v="1"/>
    <n v="127"/>
    <x v="1"/>
    <s v="USD"/>
    <n v="1503982800"/>
    <n v="1506574800"/>
    <x v="8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n v="92.109489051094897"/>
    <x v="1"/>
    <n v="411"/>
    <x v="1"/>
    <s v="USD"/>
    <n v="1511416800"/>
    <n v="1513576800"/>
    <x v="81"/>
    <d v="2017-12-18T06:00:00"/>
    <b v="0"/>
    <b v="0"/>
    <x v="1"/>
    <x v="1"/>
  </r>
  <r>
    <n v="82"/>
    <s v="Porter-George"/>
    <s v="Reactive content-based framework"/>
    <n v="1000"/>
    <n v="14973"/>
    <n v="14.973000000000001"/>
    <n v="83.183333333333337"/>
    <x v="1"/>
    <n v="180"/>
    <x v="4"/>
    <s v="GBP"/>
    <n v="1547704800"/>
    <n v="1548309600"/>
    <x v="82"/>
    <d v="2019-01-24T06:00:00"/>
    <b v="0"/>
    <b v="1"/>
    <x v="6"/>
    <x v="11"/>
  </r>
  <r>
    <n v="83"/>
    <s v="Fitzgerald PLC"/>
    <s v="Realigned user-facing concept"/>
    <n v="106400"/>
    <n v="39996"/>
    <n v="0.37590225563909774"/>
    <n v="39.996000000000002"/>
    <x v="0"/>
    <n v="1000"/>
    <x v="1"/>
    <s v="USD"/>
    <n v="1469682000"/>
    <n v="1471582800"/>
    <x v="83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n v="111.1336898395722"/>
    <x v="1"/>
    <n v="374"/>
    <x v="1"/>
    <s v="USD"/>
    <n v="1343451600"/>
    <n v="1344315600"/>
    <x v="84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n v="90.563380281690144"/>
    <x v="1"/>
    <n v="71"/>
    <x v="2"/>
    <s v="AUD"/>
    <n v="1315717200"/>
    <n v="1316408400"/>
    <x v="85"/>
    <d v="2011-09-19T05:00:00"/>
    <b v="0"/>
    <b v="0"/>
    <x v="1"/>
    <x v="7"/>
  </r>
  <r>
    <n v="86"/>
    <s v="Davis-Smith"/>
    <s v="Organic motivating firmware"/>
    <n v="7400"/>
    <n v="12405"/>
    <n v="1.6763513513513513"/>
    <n v="61.108374384236456"/>
    <x v="1"/>
    <n v="203"/>
    <x v="1"/>
    <s v="USD"/>
    <n v="1430715600"/>
    <n v="1431838800"/>
    <x v="86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n v="83.022941970310384"/>
    <x v="0"/>
    <n v="1482"/>
    <x v="2"/>
    <s v="AUD"/>
    <n v="1299564000"/>
    <n v="1300510800"/>
    <x v="87"/>
    <d v="2011-03-19T05:00:00"/>
    <b v="0"/>
    <b v="1"/>
    <x v="1"/>
    <x v="1"/>
  </r>
  <r>
    <n v="88"/>
    <s v="Clark Group"/>
    <s v="Grass-roots fault-tolerant policy"/>
    <n v="4800"/>
    <n v="12516"/>
    <n v="2.6074999999999999"/>
    <n v="110.76106194690266"/>
    <x v="1"/>
    <n v="113"/>
    <x v="1"/>
    <s v="USD"/>
    <n v="1429160400"/>
    <n v="1431061200"/>
    <x v="88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n v="89.458333333333329"/>
    <x v="1"/>
    <n v="96"/>
    <x v="1"/>
    <s v="USD"/>
    <n v="1271307600"/>
    <n v="1271480400"/>
    <x v="89"/>
    <d v="2010-04-17T05:00:00"/>
    <b v="0"/>
    <b v="0"/>
    <x v="3"/>
    <x v="3"/>
  </r>
  <r>
    <n v="90"/>
    <s v="Kramer Group"/>
    <s v="Synergistic explicit parallelism"/>
    <n v="7800"/>
    <n v="6132"/>
    <n v="0.7861538461538462"/>
    <n v="57.849056603773583"/>
    <x v="0"/>
    <n v="106"/>
    <x v="1"/>
    <s v="USD"/>
    <n v="1456380000"/>
    <n v="1456380000"/>
    <x v="9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n v="109.99705449189985"/>
    <x v="0"/>
    <n v="679"/>
    <x v="6"/>
    <s v="EUR"/>
    <n v="1470459600"/>
    <n v="1472878800"/>
    <x v="91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n v="103.96586345381526"/>
    <x v="1"/>
    <n v="498"/>
    <x v="5"/>
    <s v="CHF"/>
    <n v="1277269200"/>
    <n v="1277355600"/>
    <x v="92"/>
    <d v="2010-06-24T05:00:00"/>
    <b v="0"/>
    <b v="1"/>
    <x v="6"/>
    <x v="11"/>
  </r>
  <r>
    <n v="93"/>
    <s v="Hall and Sons"/>
    <s v="Pre-emptive radical architecture"/>
    <n v="108800"/>
    <n v="65877"/>
    <n v="0.60548713235294116"/>
    <n v="107.99508196721311"/>
    <x v="3"/>
    <n v="610"/>
    <x v="1"/>
    <s v="USD"/>
    <n v="1350709200"/>
    <n v="1351054800"/>
    <x v="93"/>
    <d v="2012-10-24T05:00:00"/>
    <b v="0"/>
    <b v="1"/>
    <x v="3"/>
    <x v="3"/>
  </r>
  <r>
    <n v="94"/>
    <s v="Hanson Inc"/>
    <s v="Grass-roots web-enabled contingency"/>
    <n v="2900"/>
    <n v="8807"/>
    <n v="3.036896551724138"/>
    <n v="48.927777777777777"/>
    <x v="1"/>
    <n v="180"/>
    <x v="4"/>
    <s v="GBP"/>
    <n v="1554613200"/>
    <n v="1555563600"/>
    <x v="94"/>
    <d v="2019-04-18T05:00:00"/>
    <b v="0"/>
    <b v="0"/>
    <x v="2"/>
    <x v="2"/>
  </r>
  <r>
    <n v="95"/>
    <s v="Sanchez LLC"/>
    <s v="Stand-alone system-worthy standardization"/>
    <n v="900"/>
    <n v="1017"/>
    <n v="1.1299999999999999"/>
    <n v="37.666666666666664"/>
    <x v="1"/>
    <n v="27"/>
    <x v="1"/>
    <s v="USD"/>
    <n v="1571029200"/>
    <n v="1571634000"/>
    <x v="95"/>
    <d v="2019-10-21T05:00:00"/>
    <b v="0"/>
    <b v="0"/>
    <x v="4"/>
    <x v="4"/>
  </r>
  <r>
    <n v="96"/>
    <s v="Howard Ltd"/>
    <s v="Down-sized systematic policy"/>
    <n v="69700"/>
    <n v="151513"/>
    <n v="2.1737876614060259"/>
    <n v="64.999141999141997"/>
    <x v="1"/>
    <n v="2331"/>
    <x v="1"/>
    <s v="USD"/>
    <n v="1299736800"/>
    <n v="1300856400"/>
    <x v="96"/>
    <d v="2011-03-23T05:00:00"/>
    <b v="0"/>
    <b v="0"/>
    <x v="3"/>
    <x v="3"/>
  </r>
  <r>
    <n v="97"/>
    <s v="Stewart LLC"/>
    <s v="Cloned bi-directional architecture"/>
    <n v="1300"/>
    <n v="12047"/>
    <n v="9.2669230769230762"/>
    <n v="106.61061946902655"/>
    <x v="1"/>
    <n v="113"/>
    <x v="1"/>
    <s v="USD"/>
    <n v="1435208400"/>
    <n v="1439874000"/>
    <x v="48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n v="27.009016393442622"/>
    <x v="0"/>
    <n v="1220"/>
    <x v="2"/>
    <s v="AUD"/>
    <n v="1437973200"/>
    <n v="1438318800"/>
    <x v="97"/>
    <d v="2015-07-31T05:00:00"/>
    <b v="0"/>
    <b v="0"/>
    <x v="6"/>
    <x v="11"/>
  </r>
  <r>
    <n v="99"/>
    <s v="Baker-Morris"/>
    <s v="Fully-configurable motivating approach"/>
    <n v="7600"/>
    <n v="14951"/>
    <n v="1.9672368421052631"/>
    <n v="91.16463414634147"/>
    <x v="1"/>
    <n v="164"/>
    <x v="1"/>
    <s v="USD"/>
    <n v="1416895200"/>
    <n v="1419400800"/>
    <x v="98"/>
    <d v="2014-12-24T06:00:00"/>
    <b v="0"/>
    <b v="0"/>
    <x v="3"/>
    <x v="3"/>
  </r>
  <r>
    <n v="100"/>
    <s v="Tucker, Fox and Green"/>
    <s v="Upgradable fault-tolerant approach"/>
    <n v="100"/>
    <n v="1"/>
    <n v="0.01"/>
    <n v="1"/>
    <x v="0"/>
    <n v="1"/>
    <x v="1"/>
    <s v="USD"/>
    <n v="1319000400"/>
    <n v="1320555600"/>
    <x v="99"/>
    <d v="2011-11-06T05:00:00"/>
    <b v="0"/>
    <b v="0"/>
    <x v="3"/>
    <x v="3"/>
  </r>
  <r>
    <n v="101"/>
    <s v="Douglas LLC"/>
    <s v="Reduced heuristic moratorium"/>
    <n v="900"/>
    <n v="9193"/>
    <n v="10.214444444444444"/>
    <n v="56.054878048780488"/>
    <x v="1"/>
    <n v="164"/>
    <x v="1"/>
    <s v="USD"/>
    <n v="1424498400"/>
    <n v="1425103200"/>
    <x v="100"/>
    <d v="2015-02-28T06:00:00"/>
    <b v="0"/>
    <b v="1"/>
    <x v="1"/>
    <x v="5"/>
  </r>
  <r>
    <n v="102"/>
    <s v="Garcia Inc"/>
    <s v="Front-line web-enabled model"/>
    <n v="3700"/>
    <n v="10422"/>
    <n v="2.8167567567567566"/>
    <n v="31.017857142857142"/>
    <x v="1"/>
    <n v="336"/>
    <x v="1"/>
    <s v="USD"/>
    <n v="1526274000"/>
    <n v="1526878800"/>
    <x v="101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n v="66.513513513513516"/>
    <x v="0"/>
    <n v="37"/>
    <x v="6"/>
    <s v="EUR"/>
    <n v="1287896400"/>
    <n v="1288674000"/>
    <x v="102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n v="89.005216484089729"/>
    <x v="1"/>
    <n v="1917"/>
    <x v="1"/>
    <s v="USD"/>
    <n v="1495515600"/>
    <n v="1495602000"/>
    <x v="103"/>
    <d v="2017-05-24T05:00:00"/>
    <b v="0"/>
    <b v="0"/>
    <x v="1"/>
    <x v="7"/>
  </r>
  <r>
    <n v="105"/>
    <s v="Charles-Johnson"/>
    <s v="Total fresh-thinking system engine"/>
    <n v="6800"/>
    <n v="9829"/>
    <n v="1.4454411764705883"/>
    <n v="103.46315789473684"/>
    <x v="1"/>
    <n v="95"/>
    <x v="1"/>
    <s v="USD"/>
    <n v="1364878800"/>
    <n v="1366434000"/>
    <x v="104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n v="95.278911564625844"/>
    <x v="1"/>
    <n v="147"/>
    <x v="1"/>
    <s v="USD"/>
    <n v="1567918800"/>
    <n v="1568350800"/>
    <x v="105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n v="75.895348837209298"/>
    <x v="1"/>
    <n v="86"/>
    <x v="1"/>
    <s v="USD"/>
    <n v="1524459600"/>
    <n v="1525928400"/>
    <x v="106"/>
    <d v="2018-05-10T05:00:00"/>
    <b v="0"/>
    <b v="1"/>
    <x v="3"/>
    <x v="3"/>
  </r>
  <r>
    <n v="108"/>
    <s v="Decker Inc"/>
    <s v="Universal encompassing implementation"/>
    <n v="1500"/>
    <n v="8929"/>
    <n v="5.9526666666666666"/>
    <n v="107.57831325301204"/>
    <x v="1"/>
    <n v="83"/>
    <x v="1"/>
    <s v="USD"/>
    <n v="1333688400"/>
    <n v="1336885200"/>
    <x v="107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n v="51.31666666666667"/>
    <x v="0"/>
    <n v="60"/>
    <x v="1"/>
    <s v="USD"/>
    <n v="1389506400"/>
    <n v="1389679200"/>
    <x v="108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n v="71.983108108108112"/>
    <x v="0"/>
    <n v="296"/>
    <x v="1"/>
    <s v="USD"/>
    <n v="1536642000"/>
    <n v="1538283600"/>
    <x v="109"/>
    <d v="2018-09-30T05:00:00"/>
    <b v="0"/>
    <b v="0"/>
    <x v="0"/>
    <x v="0"/>
  </r>
  <r>
    <n v="111"/>
    <s v="Hart-Briggs"/>
    <s v="Re-engineered user-facing approach"/>
    <n v="61400"/>
    <n v="73653"/>
    <n v="1.1995602605863191"/>
    <n v="108.95414201183432"/>
    <x v="1"/>
    <n v="676"/>
    <x v="1"/>
    <s v="USD"/>
    <n v="1348290000"/>
    <n v="1348808400"/>
    <x v="110"/>
    <d v="2012-09-28T05:00:00"/>
    <b v="0"/>
    <b v="0"/>
    <x v="5"/>
    <x v="15"/>
  </r>
  <r>
    <n v="112"/>
    <s v="Jones-Meyer"/>
    <s v="Re-engineered client-driven hub"/>
    <n v="4700"/>
    <n v="12635"/>
    <n v="2.6882978723404256"/>
    <n v="35"/>
    <x v="1"/>
    <n v="361"/>
    <x v="2"/>
    <s v="AUD"/>
    <n v="1408856400"/>
    <n v="1410152400"/>
    <x v="111"/>
    <d v="2014-09-08T05:00:00"/>
    <b v="0"/>
    <b v="0"/>
    <x v="2"/>
    <x v="2"/>
  </r>
  <r>
    <n v="113"/>
    <s v="Wright, Hartman and Yu"/>
    <s v="User-friendly tertiary array"/>
    <n v="3300"/>
    <n v="12437"/>
    <n v="3.7687878787878786"/>
    <n v="94.938931297709928"/>
    <x v="1"/>
    <n v="131"/>
    <x v="1"/>
    <s v="USD"/>
    <n v="1505192400"/>
    <n v="1505797200"/>
    <x v="112"/>
    <d v="2017-09-19T05:00:00"/>
    <b v="0"/>
    <b v="0"/>
    <x v="0"/>
    <x v="0"/>
  </r>
  <r>
    <n v="114"/>
    <s v="Harper-Davis"/>
    <s v="Robust heuristic encoding"/>
    <n v="1900"/>
    <n v="13816"/>
    <n v="7.2715789473684209"/>
    <n v="109.65079365079364"/>
    <x v="1"/>
    <n v="126"/>
    <x v="1"/>
    <s v="USD"/>
    <n v="1554786000"/>
    <n v="1554872400"/>
    <x v="113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n v="44.001815980629537"/>
    <x v="0"/>
    <n v="3304"/>
    <x v="6"/>
    <s v="EUR"/>
    <n v="1510898400"/>
    <n v="1513922400"/>
    <x v="114"/>
    <d v="2017-12-22T06:00:00"/>
    <b v="0"/>
    <b v="0"/>
    <x v="5"/>
    <x v="13"/>
  </r>
  <r>
    <n v="116"/>
    <s v="David-Clark"/>
    <s v="De-engineered motivating standardization"/>
    <n v="7200"/>
    <n v="6336"/>
    <n v="0.88"/>
    <n v="86.794520547945211"/>
    <x v="0"/>
    <n v="73"/>
    <x v="1"/>
    <s v="USD"/>
    <n v="1442552400"/>
    <n v="1442638800"/>
    <x v="115"/>
    <d v="2015-09-19T05:00:00"/>
    <b v="0"/>
    <b v="0"/>
    <x v="3"/>
    <x v="3"/>
  </r>
  <r>
    <n v="117"/>
    <s v="Chaney-Dennis"/>
    <s v="Business-focused 24hour groupware"/>
    <n v="4900"/>
    <n v="8523"/>
    <n v="1.7393877551020409"/>
    <n v="30.992727272727272"/>
    <x v="1"/>
    <n v="275"/>
    <x v="1"/>
    <s v="USD"/>
    <n v="1316667600"/>
    <n v="1317186000"/>
    <x v="116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n v="94.791044776119406"/>
    <x v="1"/>
    <n v="67"/>
    <x v="1"/>
    <s v="USD"/>
    <n v="1390716000"/>
    <n v="1391234400"/>
    <x v="117"/>
    <d v="2014-02-01T06:00:00"/>
    <b v="0"/>
    <b v="0"/>
    <x v="7"/>
    <x v="14"/>
  </r>
  <r>
    <n v="119"/>
    <s v="Clark and Sons"/>
    <s v="Reverse-engineered full-range Internet solution"/>
    <n v="5000"/>
    <n v="10748"/>
    <n v="2.1496"/>
    <n v="69.79220779220779"/>
    <x v="1"/>
    <n v="154"/>
    <x v="1"/>
    <s v="USD"/>
    <n v="1402894800"/>
    <n v="1404363600"/>
    <x v="118"/>
    <d v="2014-07-03T05:00:00"/>
    <b v="0"/>
    <b v="1"/>
    <x v="4"/>
    <x v="4"/>
  </r>
  <r>
    <n v="120"/>
    <s v="Vega Group"/>
    <s v="Synchronized regional synergy"/>
    <n v="75100"/>
    <n v="112272"/>
    <n v="1.4949667110519307"/>
    <n v="63.003367003367003"/>
    <x v="1"/>
    <n v="1782"/>
    <x v="1"/>
    <s v="USD"/>
    <n v="1429246800"/>
    <n v="1429592400"/>
    <x v="119"/>
    <d v="2015-04-21T05:00:00"/>
    <b v="0"/>
    <b v="1"/>
    <x v="6"/>
    <x v="20"/>
  </r>
  <r>
    <n v="121"/>
    <s v="Brown-Brown"/>
    <s v="Multi-lateral homogeneous success"/>
    <n v="45300"/>
    <n v="99361"/>
    <n v="2.1933995584988963"/>
    <n v="110.0343300110742"/>
    <x v="1"/>
    <n v="903"/>
    <x v="1"/>
    <s v="USD"/>
    <n v="1412485200"/>
    <n v="1413608400"/>
    <x v="33"/>
    <d v="2014-10-18T05:00:00"/>
    <b v="0"/>
    <b v="0"/>
    <x v="6"/>
    <x v="11"/>
  </r>
  <r>
    <n v="122"/>
    <s v="Taylor PLC"/>
    <s v="Seamless zero-defect solution"/>
    <n v="136800"/>
    <n v="88055"/>
    <n v="0.64367690058479532"/>
    <n v="25.997933274284026"/>
    <x v="0"/>
    <n v="3387"/>
    <x v="1"/>
    <s v="USD"/>
    <n v="1417068000"/>
    <n v="1419400800"/>
    <x v="120"/>
    <d v="2014-12-24T06:00:00"/>
    <b v="0"/>
    <b v="0"/>
    <x v="5"/>
    <x v="13"/>
  </r>
  <r>
    <n v="123"/>
    <s v="Edwards-Lewis"/>
    <s v="Enhanced scalable concept"/>
    <n v="177700"/>
    <n v="33092"/>
    <n v="0.18622397298818233"/>
    <n v="49.987915407854985"/>
    <x v="0"/>
    <n v="662"/>
    <x v="0"/>
    <s v="CAD"/>
    <n v="1448344800"/>
    <n v="1448604000"/>
    <x v="121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n v="101.72340425531915"/>
    <x v="1"/>
    <n v="94"/>
    <x v="6"/>
    <s v="EUR"/>
    <n v="1557723600"/>
    <n v="1562302800"/>
    <x v="122"/>
    <d v="2019-07-05T05:00:00"/>
    <b v="0"/>
    <b v="0"/>
    <x v="7"/>
    <x v="14"/>
  </r>
  <r>
    <n v="125"/>
    <s v="Pratt LLC"/>
    <s v="Stand-alone web-enabled moderator"/>
    <n v="5300"/>
    <n v="8475"/>
    <n v="1.5990566037735849"/>
    <n v="47.083333333333336"/>
    <x v="1"/>
    <n v="180"/>
    <x v="1"/>
    <s v="USD"/>
    <n v="1537333200"/>
    <n v="1537678800"/>
    <x v="123"/>
    <d v="2018-09-23T05:00:00"/>
    <b v="0"/>
    <b v="0"/>
    <x v="3"/>
    <x v="3"/>
  </r>
  <r>
    <n v="126"/>
    <s v="Gross PLC"/>
    <s v="Proactive methodical benchmark"/>
    <n v="180200"/>
    <n v="69617"/>
    <n v="0.38633185349611543"/>
    <n v="89.944444444444443"/>
    <x v="0"/>
    <n v="774"/>
    <x v="1"/>
    <s v="USD"/>
    <n v="1471150800"/>
    <n v="1473570000"/>
    <x v="124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n v="78.96875"/>
    <x v="0"/>
    <n v="672"/>
    <x v="0"/>
    <s v="CAD"/>
    <n v="1273640400"/>
    <n v="1273899600"/>
    <x v="125"/>
    <d v="2010-05-15T05:00:00"/>
    <b v="0"/>
    <b v="0"/>
    <x v="3"/>
    <x v="3"/>
  </r>
  <r>
    <n v="128"/>
    <s v="Allen-Curtis"/>
    <s v="Phased human-resource core"/>
    <n v="70600"/>
    <n v="42596"/>
    <n v="0.60334277620396604"/>
    <n v="80.067669172932327"/>
    <x v="3"/>
    <n v="532"/>
    <x v="1"/>
    <s v="USD"/>
    <n v="1282885200"/>
    <n v="1284008400"/>
    <x v="126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n v="86.472727272727269"/>
    <x v="3"/>
    <n v="55"/>
    <x v="2"/>
    <s v="AUD"/>
    <n v="1422943200"/>
    <n v="1425103200"/>
    <x v="127"/>
    <d v="2015-02-28T06:00:00"/>
    <b v="0"/>
    <b v="0"/>
    <x v="0"/>
    <x v="0"/>
  </r>
  <r>
    <n v="130"/>
    <s v="Luna, Anderson and Fox"/>
    <s v="Secured directional encryption"/>
    <n v="9600"/>
    <n v="14925"/>
    <n v="1.5546875"/>
    <n v="28.001876172607879"/>
    <x v="1"/>
    <n v="533"/>
    <x v="3"/>
    <s v="DKK"/>
    <n v="1319605200"/>
    <n v="1320991200"/>
    <x v="128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n v="67.996725337699544"/>
    <x v="1"/>
    <n v="2443"/>
    <x v="4"/>
    <s v="GBP"/>
    <n v="1385704800"/>
    <n v="1386828000"/>
    <x v="129"/>
    <d v="2013-12-12T06:00:00"/>
    <b v="0"/>
    <b v="0"/>
    <x v="2"/>
    <x v="2"/>
  </r>
  <r>
    <n v="132"/>
    <s v="Flowers and Sons"/>
    <s v="Virtual static core"/>
    <n v="3300"/>
    <n v="3834"/>
    <n v="1.1618181818181819"/>
    <n v="43.078651685393261"/>
    <x v="1"/>
    <n v="89"/>
    <x v="1"/>
    <s v="USD"/>
    <n v="1515736800"/>
    <n v="1517119200"/>
    <x v="130"/>
    <d v="2018-01-28T06:00:00"/>
    <b v="0"/>
    <b v="1"/>
    <x v="3"/>
    <x v="3"/>
  </r>
  <r>
    <n v="133"/>
    <s v="Gates PLC"/>
    <s v="Secured content-based product"/>
    <n v="4500"/>
    <n v="13985"/>
    <n v="3.1077777777777778"/>
    <n v="87.95597484276729"/>
    <x v="1"/>
    <n v="159"/>
    <x v="1"/>
    <s v="USD"/>
    <n v="1313125200"/>
    <n v="1315026000"/>
    <x v="131"/>
    <d v="2011-09-03T05:00:00"/>
    <b v="0"/>
    <b v="0"/>
    <x v="1"/>
    <x v="21"/>
  </r>
  <r>
    <n v="134"/>
    <s v="Caldwell LLC"/>
    <s v="Secured executive concept"/>
    <n v="99500"/>
    <n v="89288"/>
    <n v="0.89736683417085428"/>
    <n v="94.987234042553197"/>
    <x v="0"/>
    <n v="940"/>
    <x v="5"/>
    <s v="CHF"/>
    <n v="1308459600"/>
    <n v="1312693200"/>
    <x v="132"/>
    <d v="2011-08-07T05:00:00"/>
    <b v="0"/>
    <b v="1"/>
    <x v="4"/>
    <x v="4"/>
  </r>
  <r>
    <n v="135"/>
    <s v="Le, Burton and Evans"/>
    <s v="Balanced zero-defect software"/>
    <n v="7700"/>
    <n v="5488"/>
    <n v="0.71272727272727276"/>
    <n v="46.905982905982903"/>
    <x v="0"/>
    <n v="117"/>
    <x v="1"/>
    <s v="USD"/>
    <n v="1362636000"/>
    <n v="1363064400"/>
    <x v="133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n v="46.913793103448278"/>
    <x v="3"/>
    <n v="58"/>
    <x v="1"/>
    <s v="USD"/>
    <n v="1402117200"/>
    <n v="1403154000"/>
    <x v="134"/>
    <d v="2014-06-19T05:00:00"/>
    <b v="0"/>
    <b v="1"/>
    <x v="4"/>
    <x v="6"/>
  </r>
  <r>
    <n v="137"/>
    <s v="Hudson-Nguyen"/>
    <s v="Down-sized disintermediate support"/>
    <n v="1800"/>
    <n v="4712"/>
    <n v="2.617777777777778"/>
    <n v="94.24"/>
    <x v="1"/>
    <n v="50"/>
    <x v="1"/>
    <s v="USD"/>
    <n v="1286341200"/>
    <n v="1286859600"/>
    <x v="135"/>
    <d v="2010-10-12T05:00:00"/>
    <b v="0"/>
    <b v="0"/>
    <x v="5"/>
    <x v="9"/>
  </r>
  <r>
    <n v="138"/>
    <s v="Hogan Ltd"/>
    <s v="Stand-alone mission-critical moratorium"/>
    <n v="9600"/>
    <n v="9216"/>
    <n v="0.96"/>
    <n v="80.139130434782615"/>
    <x v="0"/>
    <n v="115"/>
    <x v="1"/>
    <s v="USD"/>
    <n v="1348808400"/>
    <n v="1349326800"/>
    <x v="136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n v="59.036809815950917"/>
    <x v="0"/>
    <n v="326"/>
    <x v="1"/>
    <s v="USD"/>
    <n v="1429592400"/>
    <n v="1430974800"/>
    <x v="137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n v="65.989247311827953"/>
    <x v="1"/>
    <n v="186"/>
    <x v="1"/>
    <s v="USD"/>
    <n v="1519538400"/>
    <n v="1519970400"/>
    <x v="138"/>
    <d v="2018-03-02T06:00:00"/>
    <b v="0"/>
    <b v="0"/>
    <x v="4"/>
    <x v="4"/>
  </r>
  <r>
    <n v="141"/>
    <s v="Jackson LLC"/>
    <s v="Distributed motivating algorithm"/>
    <n v="64300"/>
    <n v="65323"/>
    <n v="1.0159097978227061"/>
    <n v="60.992530345471522"/>
    <x v="1"/>
    <n v="1071"/>
    <x v="1"/>
    <s v="USD"/>
    <n v="1434085200"/>
    <n v="1434603600"/>
    <x v="139"/>
    <d v="2015-06-18T05:00:00"/>
    <b v="0"/>
    <b v="0"/>
    <x v="2"/>
    <x v="2"/>
  </r>
  <r>
    <n v="142"/>
    <s v="Figueroa Ltd"/>
    <s v="Expanded solution-oriented benchmark"/>
    <n v="5000"/>
    <n v="11502"/>
    <n v="2.3003999999999998"/>
    <n v="98.307692307692307"/>
    <x v="1"/>
    <n v="117"/>
    <x v="1"/>
    <s v="USD"/>
    <n v="1333688400"/>
    <n v="1337230800"/>
    <x v="107"/>
    <d v="2012-05-17T05:00:00"/>
    <b v="0"/>
    <b v="0"/>
    <x v="2"/>
    <x v="2"/>
  </r>
  <r>
    <n v="143"/>
    <s v="Avila-Jones"/>
    <s v="Implemented discrete secured line"/>
    <n v="5400"/>
    <n v="7322"/>
    <n v="1.355925925925926"/>
    <n v="104.6"/>
    <x v="1"/>
    <n v="70"/>
    <x v="1"/>
    <s v="USD"/>
    <n v="1277701200"/>
    <n v="1279429200"/>
    <x v="14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n v="86.066666666666663"/>
    <x v="1"/>
    <n v="135"/>
    <x v="1"/>
    <s v="USD"/>
    <n v="1560747600"/>
    <n v="1561438800"/>
    <x v="141"/>
    <d v="2019-06-25T05:00:00"/>
    <b v="0"/>
    <b v="0"/>
    <x v="3"/>
    <x v="3"/>
  </r>
  <r>
    <n v="145"/>
    <s v="Fields-Moore"/>
    <s v="Secured reciprocal array"/>
    <n v="25000"/>
    <n v="59128"/>
    <n v="2.3651200000000001"/>
    <n v="76.989583333333329"/>
    <x v="1"/>
    <n v="768"/>
    <x v="5"/>
    <s v="CHF"/>
    <n v="1410066000"/>
    <n v="1410498000"/>
    <x v="142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n v="29.764705882352942"/>
    <x v="3"/>
    <n v="51"/>
    <x v="1"/>
    <s v="USD"/>
    <n v="1320732000"/>
    <n v="1322460000"/>
    <x v="143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n v="46.91959798994975"/>
    <x v="1"/>
    <n v="199"/>
    <x v="1"/>
    <s v="USD"/>
    <n v="1465794000"/>
    <n v="1466312400"/>
    <x v="144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n v="105.18691588785046"/>
    <x v="1"/>
    <n v="107"/>
    <x v="1"/>
    <s v="USD"/>
    <n v="1500958800"/>
    <n v="1501736400"/>
    <x v="145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n v="69.907692307692301"/>
    <x v="1"/>
    <n v="195"/>
    <x v="1"/>
    <s v="USD"/>
    <n v="1357020000"/>
    <n v="1361512800"/>
    <x v="146"/>
    <d v="2013-02-22T06:00:00"/>
    <b v="0"/>
    <b v="0"/>
    <x v="1"/>
    <x v="7"/>
  </r>
  <r>
    <n v="150"/>
    <s v="Brown, Palmer and Pace"/>
    <s v="Networked stable workforce"/>
    <n v="100"/>
    <n v="1"/>
    <n v="0.01"/>
    <n v="1"/>
    <x v="0"/>
    <n v="1"/>
    <x v="1"/>
    <s v="USD"/>
    <n v="1544940000"/>
    <n v="1545026400"/>
    <x v="147"/>
    <d v="2018-12-17T06:00:00"/>
    <b v="0"/>
    <b v="0"/>
    <x v="1"/>
    <x v="1"/>
  </r>
  <r>
    <n v="151"/>
    <s v="Parker LLC"/>
    <s v="Customizable intermediate extranet"/>
    <n v="137200"/>
    <n v="88037"/>
    <n v="0.64166909620991253"/>
    <n v="60.011588275391958"/>
    <x v="0"/>
    <n v="1467"/>
    <x v="1"/>
    <s v="USD"/>
    <n v="1402290000"/>
    <n v="1406696400"/>
    <x v="148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n v="52.006220379146917"/>
    <x v="1"/>
    <n v="3376"/>
    <x v="1"/>
    <s v="USD"/>
    <n v="1487311200"/>
    <n v="1487916000"/>
    <x v="149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n v="31.000176025347649"/>
    <x v="0"/>
    <n v="5681"/>
    <x v="1"/>
    <s v="USD"/>
    <n v="1350622800"/>
    <n v="1351141200"/>
    <x v="150"/>
    <d v="2012-10-25T05:00:00"/>
    <b v="0"/>
    <b v="0"/>
    <x v="3"/>
    <x v="3"/>
  </r>
  <r>
    <n v="154"/>
    <s v="Rodriguez-Brown"/>
    <s v="Devolved foreground benchmark"/>
    <n v="171300"/>
    <n v="100650"/>
    <n v="0.58756567425569173"/>
    <n v="95.042492917847028"/>
    <x v="0"/>
    <n v="1059"/>
    <x v="1"/>
    <s v="USD"/>
    <n v="1463029200"/>
    <n v="1465016400"/>
    <x v="151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n v="75.968174204355108"/>
    <x v="0"/>
    <n v="1194"/>
    <x v="1"/>
    <s v="USD"/>
    <n v="1269493200"/>
    <n v="1270789200"/>
    <x v="152"/>
    <d v="2010-04-09T05:00:00"/>
    <b v="0"/>
    <b v="0"/>
    <x v="3"/>
    <x v="3"/>
  </r>
  <r>
    <n v="156"/>
    <s v="Meza-Rogers"/>
    <s v="Streamlined encompassing encryption"/>
    <n v="36400"/>
    <n v="26914"/>
    <n v="0.73939560439560437"/>
    <n v="71.013192612137203"/>
    <x v="3"/>
    <n v="379"/>
    <x v="2"/>
    <s v="AUD"/>
    <n v="1570251600"/>
    <n v="1572325200"/>
    <x v="153"/>
    <d v="2019-10-29T05:00:00"/>
    <b v="0"/>
    <b v="0"/>
    <x v="1"/>
    <x v="1"/>
  </r>
  <r>
    <n v="157"/>
    <s v="Curtis-Curtis"/>
    <s v="User-friendly reciprocal initiative"/>
    <n v="4200"/>
    <n v="2212"/>
    <n v="0.52666666666666662"/>
    <n v="73.733333333333334"/>
    <x v="0"/>
    <n v="30"/>
    <x v="2"/>
    <s v="AUD"/>
    <n v="1388383200"/>
    <n v="1389420000"/>
    <x v="154"/>
    <d v="2014-01-11T06:00:00"/>
    <b v="0"/>
    <b v="0"/>
    <x v="7"/>
    <x v="14"/>
  </r>
  <r>
    <n v="158"/>
    <s v="Carlson Inc"/>
    <s v="Ergonomic fresh-thinking installation"/>
    <n v="2100"/>
    <n v="4640"/>
    <n v="2.2095238095238097"/>
    <n v="113.17073170731707"/>
    <x v="1"/>
    <n v="41"/>
    <x v="1"/>
    <s v="USD"/>
    <n v="1449554400"/>
    <n v="1449640800"/>
    <x v="155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n v="105.00933552992861"/>
    <x v="1"/>
    <n v="1821"/>
    <x v="1"/>
    <s v="USD"/>
    <n v="1553662800"/>
    <n v="1555218000"/>
    <x v="156"/>
    <d v="2019-04-14T05:00:00"/>
    <b v="0"/>
    <b v="1"/>
    <x v="3"/>
    <x v="3"/>
  </r>
  <r>
    <n v="160"/>
    <s v="Evans Group"/>
    <s v="Stand-alone actuating support"/>
    <n v="8000"/>
    <n v="12985"/>
    <n v="1.6231249999999999"/>
    <n v="79.176829268292678"/>
    <x v="1"/>
    <n v="164"/>
    <x v="1"/>
    <s v="USD"/>
    <n v="1556341200"/>
    <n v="1557723600"/>
    <x v="157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n v="57.333333333333336"/>
    <x v="0"/>
    <n v="75"/>
    <x v="1"/>
    <s v="USD"/>
    <n v="1442984400"/>
    <n v="1443502800"/>
    <x v="158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n v="58.178343949044589"/>
    <x v="1"/>
    <n v="157"/>
    <x v="5"/>
    <s v="CHF"/>
    <n v="1544248800"/>
    <n v="1546840800"/>
    <x v="159"/>
    <d v="2019-01-07T06:00:00"/>
    <b v="0"/>
    <b v="0"/>
    <x v="1"/>
    <x v="1"/>
  </r>
  <r>
    <n v="163"/>
    <s v="Burton-Watkins"/>
    <s v="Extended reciprocal circuit"/>
    <n v="3500"/>
    <n v="8864"/>
    <n v="2.5325714285714285"/>
    <n v="36.032520325203251"/>
    <x v="1"/>
    <n v="246"/>
    <x v="1"/>
    <s v="USD"/>
    <n v="1508475600"/>
    <n v="1512712800"/>
    <x v="16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n v="107.99068767908309"/>
    <x v="1"/>
    <n v="1396"/>
    <x v="1"/>
    <s v="USD"/>
    <n v="1507438800"/>
    <n v="1507525200"/>
    <x v="161"/>
    <d v="2017-10-09T05:00:00"/>
    <b v="0"/>
    <b v="0"/>
    <x v="3"/>
    <x v="3"/>
  </r>
  <r>
    <n v="165"/>
    <s v="Cordova Ltd"/>
    <s v="Synergized radical product"/>
    <n v="90400"/>
    <n v="110279"/>
    <n v="1.2199004424778761"/>
    <n v="44.005985634477256"/>
    <x v="1"/>
    <n v="2506"/>
    <x v="1"/>
    <s v="USD"/>
    <n v="1501563600"/>
    <n v="1504328400"/>
    <x v="162"/>
    <d v="2017-09-02T05:00:00"/>
    <b v="0"/>
    <b v="0"/>
    <x v="2"/>
    <x v="2"/>
  </r>
  <r>
    <n v="166"/>
    <s v="Brown-Vang"/>
    <s v="Robust heuristic artificial intelligence"/>
    <n v="9800"/>
    <n v="13439"/>
    <n v="1.3713265306122449"/>
    <n v="55.077868852459019"/>
    <x v="1"/>
    <n v="244"/>
    <x v="1"/>
    <s v="USD"/>
    <n v="1292997600"/>
    <n v="1293343200"/>
    <x v="163"/>
    <d v="2010-12-26T06:00:00"/>
    <b v="0"/>
    <b v="0"/>
    <x v="7"/>
    <x v="14"/>
  </r>
  <r>
    <n v="167"/>
    <s v="Cruz-Ward"/>
    <s v="Robust content-based emulation"/>
    <n v="2600"/>
    <n v="10804"/>
    <n v="4.155384615384615"/>
    <n v="74"/>
    <x v="1"/>
    <n v="146"/>
    <x v="2"/>
    <s v="AUD"/>
    <n v="1370840400"/>
    <n v="1371704400"/>
    <x v="164"/>
    <d v="2013-06-20T05:00:00"/>
    <b v="0"/>
    <b v="0"/>
    <x v="3"/>
    <x v="3"/>
  </r>
  <r>
    <n v="168"/>
    <s v="Hernandez Group"/>
    <s v="Ergonomic uniform open system"/>
    <n v="128100"/>
    <n v="40107"/>
    <n v="0.3130913348946136"/>
    <n v="41.996858638743454"/>
    <x v="0"/>
    <n v="955"/>
    <x v="3"/>
    <s v="DKK"/>
    <n v="1550815200"/>
    <n v="1552798800"/>
    <x v="165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n v="77.988161010260455"/>
    <x v="1"/>
    <n v="1267"/>
    <x v="1"/>
    <s v="USD"/>
    <n v="1339909200"/>
    <n v="1342328400"/>
    <x v="166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n v="82.507462686567166"/>
    <x v="0"/>
    <n v="67"/>
    <x v="1"/>
    <s v="USD"/>
    <n v="1501736400"/>
    <n v="1502341200"/>
    <x v="167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n v="104.2"/>
    <x v="0"/>
    <n v="5"/>
    <x v="1"/>
    <s v="USD"/>
    <n v="1395291600"/>
    <n v="1397192400"/>
    <x v="168"/>
    <d v="2014-04-11T05:00:00"/>
    <b v="0"/>
    <b v="0"/>
    <x v="5"/>
    <x v="18"/>
  </r>
  <r>
    <n v="172"/>
    <s v="Nixon Inc"/>
    <s v="Centralized national firmware"/>
    <n v="800"/>
    <n v="663"/>
    <n v="0.82874999999999999"/>
    <n v="25.5"/>
    <x v="0"/>
    <n v="26"/>
    <x v="1"/>
    <s v="USD"/>
    <n v="1405746000"/>
    <n v="1407042000"/>
    <x v="169"/>
    <d v="2014-08-03T05:00:00"/>
    <b v="0"/>
    <b v="1"/>
    <x v="4"/>
    <x v="4"/>
  </r>
  <r>
    <n v="173"/>
    <s v="White LLC"/>
    <s v="Cross-group 4thgeneration middleware"/>
    <n v="96700"/>
    <n v="157635"/>
    <n v="1.6301447776628748"/>
    <n v="100.98334401024984"/>
    <x v="1"/>
    <n v="1561"/>
    <x v="1"/>
    <s v="USD"/>
    <n v="1368853200"/>
    <n v="1369371600"/>
    <x v="17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n v="111.83333333333333"/>
    <x v="1"/>
    <n v="48"/>
    <x v="1"/>
    <s v="USD"/>
    <n v="1444021200"/>
    <n v="1444107600"/>
    <x v="171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n v="41.999115044247787"/>
    <x v="0"/>
    <n v="1130"/>
    <x v="1"/>
    <s v="USD"/>
    <n v="1472619600"/>
    <n v="1474261200"/>
    <x v="172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n v="110.05115089514067"/>
    <x v="0"/>
    <n v="782"/>
    <x v="1"/>
    <s v="USD"/>
    <n v="1472878800"/>
    <n v="1473656400"/>
    <x v="173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n v="58.997079225994888"/>
    <x v="1"/>
    <n v="2739"/>
    <x v="1"/>
    <s v="USD"/>
    <n v="1289800800"/>
    <n v="1291960800"/>
    <x v="174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n v="32.985714285714288"/>
    <x v="0"/>
    <n v="210"/>
    <x v="1"/>
    <s v="USD"/>
    <n v="1505970000"/>
    <n v="1506747600"/>
    <x v="175"/>
    <d v="2017-09-30T05:00:00"/>
    <b v="0"/>
    <b v="0"/>
    <x v="0"/>
    <x v="0"/>
  </r>
  <r>
    <n v="179"/>
    <s v="Marks Ltd"/>
    <s v="Realigned human-resource orchestration"/>
    <n v="44500"/>
    <n v="159185"/>
    <n v="3.5771910112359548"/>
    <n v="45.005654509471306"/>
    <x v="1"/>
    <n v="3537"/>
    <x v="0"/>
    <s v="CAD"/>
    <n v="1363496400"/>
    <n v="1363582800"/>
    <x v="176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n v="81.98196487897485"/>
    <x v="1"/>
    <n v="2107"/>
    <x v="2"/>
    <s v="AUD"/>
    <n v="1269234000"/>
    <n v="1269666000"/>
    <x v="177"/>
    <d v="2010-03-27T05:00:00"/>
    <b v="0"/>
    <b v="0"/>
    <x v="2"/>
    <x v="8"/>
  </r>
  <r>
    <n v="181"/>
    <s v="Daniels, Rose and Tyler"/>
    <s v="Centralized global approach"/>
    <n v="8600"/>
    <n v="5315"/>
    <n v="0.61802325581395345"/>
    <n v="39.080882352941174"/>
    <x v="0"/>
    <n v="136"/>
    <x v="1"/>
    <s v="USD"/>
    <n v="1507093200"/>
    <n v="1508648400"/>
    <x v="178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n v="58.996383363471971"/>
    <x v="1"/>
    <n v="3318"/>
    <x v="3"/>
    <s v="DKK"/>
    <n v="1560574800"/>
    <n v="1561957200"/>
    <x v="179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n v="40.988372093023258"/>
    <x v="0"/>
    <n v="86"/>
    <x v="0"/>
    <s v="CAD"/>
    <n v="1284008400"/>
    <n v="1285131600"/>
    <x v="18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n v="31.029411764705884"/>
    <x v="1"/>
    <n v="340"/>
    <x v="1"/>
    <s v="USD"/>
    <n v="1556859600"/>
    <n v="1556946000"/>
    <x v="181"/>
    <d v="2019-05-04T05:00:00"/>
    <b v="0"/>
    <b v="0"/>
    <x v="3"/>
    <x v="3"/>
  </r>
  <r>
    <n v="185"/>
    <s v="Bailey PLC"/>
    <s v="Innovative actuating conglomeration"/>
    <n v="1000"/>
    <n v="718"/>
    <n v="0.71799999999999997"/>
    <n v="37.789473684210527"/>
    <x v="0"/>
    <n v="19"/>
    <x v="1"/>
    <s v="USD"/>
    <n v="1526187600"/>
    <n v="1527138000"/>
    <x v="182"/>
    <d v="2018-05-24T05:00:00"/>
    <b v="0"/>
    <b v="0"/>
    <x v="4"/>
    <x v="19"/>
  </r>
  <r>
    <n v="186"/>
    <s v="Parker Group"/>
    <s v="Grass-roots foreground policy"/>
    <n v="88800"/>
    <n v="28358"/>
    <n v="0.31934684684684683"/>
    <n v="32.006772009029348"/>
    <x v="0"/>
    <n v="886"/>
    <x v="1"/>
    <s v="USD"/>
    <n v="1400821200"/>
    <n v="1402117200"/>
    <x v="183"/>
    <d v="2014-06-07T05:00:00"/>
    <b v="0"/>
    <b v="0"/>
    <x v="3"/>
    <x v="3"/>
  </r>
  <r>
    <n v="187"/>
    <s v="Fox Group"/>
    <s v="Horizontal transitional paradigm"/>
    <n v="60200"/>
    <n v="138384"/>
    <n v="2.2987375415282392"/>
    <n v="95.966712898751737"/>
    <x v="1"/>
    <n v="1442"/>
    <x v="0"/>
    <s v="CAD"/>
    <n v="1361599200"/>
    <n v="1364014800"/>
    <x v="184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n v="75"/>
    <x v="0"/>
    <n v="35"/>
    <x v="6"/>
    <s v="EUR"/>
    <n v="1417500000"/>
    <n v="1417586400"/>
    <x v="185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n v="102.0498866213152"/>
    <x v="3"/>
    <n v="441"/>
    <x v="1"/>
    <s v="USD"/>
    <n v="1457071200"/>
    <n v="1457071200"/>
    <x v="186"/>
    <d v="2016-03-04T06:00:00"/>
    <b v="0"/>
    <b v="0"/>
    <x v="3"/>
    <x v="3"/>
  </r>
  <r>
    <n v="190"/>
    <s v="Cook LLC"/>
    <s v="Up-sized dynamic throughput"/>
    <n v="3700"/>
    <n v="2538"/>
    <n v="0.68594594594594593"/>
    <n v="105.75"/>
    <x v="0"/>
    <n v="24"/>
    <x v="1"/>
    <s v="USD"/>
    <n v="1370322000"/>
    <n v="1370408400"/>
    <x v="187"/>
    <d v="2013-06-05T05:00:00"/>
    <b v="0"/>
    <b v="1"/>
    <x v="3"/>
    <x v="3"/>
  </r>
  <r>
    <n v="191"/>
    <s v="Sutton PLC"/>
    <s v="Mandatory reciprocal superstructure"/>
    <n v="8400"/>
    <n v="3188"/>
    <n v="0.37952380952380954"/>
    <n v="37.069767441860463"/>
    <x v="0"/>
    <n v="86"/>
    <x v="6"/>
    <s v="EUR"/>
    <n v="1552366800"/>
    <n v="1552626000"/>
    <x v="188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n v="35.049382716049379"/>
    <x v="0"/>
    <n v="243"/>
    <x v="1"/>
    <s v="USD"/>
    <n v="1403845200"/>
    <n v="1404190800"/>
    <x v="189"/>
    <d v="2014-07-01T05:00:00"/>
    <b v="0"/>
    <b v="0"/>
    <x v="1"/>
    <x v="1"/>
  </r>
  <r>
    <n v="193"/>
    <s v="Calhoun, Rogers and Long"/>
    <s v="Progressive discrete hub"/>
    <n v="6600"/>
    <n v="3012"/>
    <n v="0.45636363636363636"/>
    <n v="46.338461538461537"/>
    <x v="0"/>
    <n v="65"/>
    <x v="1"/>
    <s v="USD"/>
    <n v="1523163600"/>
    <n v="1523509200"/>
    <x v="190"/>
    <d v="2018-04-12T05:00:00"/>
    <b v="1"/>
    <b v="0"/>
    <x v="1"/>
    <x v="7"/>
  </r>
  <r>
    <n v="194"/>
    <s v="Sandoval Group"/>
    <s v="Assimilated multi-tasking archive"/>
    <n v="7100"/>
    <n v="8716"/>
    <n v="1.227605633802817"/>
    <n v="69.174603174603178"/>
    <x v="1"/>
    <n v="126"/>
    <x v="1"/>
    <s v="USD"/>
    <n v="1442206800"/>
    <n v="1443589200"/>
    <x v="191"/>
    <d v="2015-09-30T05:00:00"/>
    <b v="0"/>
    <b v="0"/>
    <x v="1"/>
    <x v="16"/>
  </r>
  <r>
    <n v="195"/>
    <s v="Smith and Sons"/>
    <s v="Upgradable high-level solution"/>
    <n v="15800"/>
    <n v="57157"/>
    <n v="3.61753164556962"/>
    <n v="109.07824427480917"/>
    <x v="1"/>
    <n v="524"/>
    <x v="1"/>
    <s v="USD"/>
    <n v="1532840400"/>
    <n v="1533445200"/>
    <x v="192"/>
    <d v="2018-08-05T05:00:00"/>
    <b v="0"/>
    <b v="0"/>
    <x v="1"/>
    <x v="5"/>
  </r>
  <r>
    <n v="196"/>
    <s v="King Inc"/>
    <s v="Organic bandwidth-monitored frame"/>
    <n v="8200"/>
    <n v="5178"/>
    <n v="0.63146341463414635"/>
    <n v="51.78"/>
    <x v="0"/>
    <n v="100"/>
    <x v="3"/>
    <s v="DKK"/>
    <n v="1472878800"/>
    <n v="1474520400"/>
    <x v="173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n v="82.010055304172951"/>
    <x v="1"/>
    <n v="1989"/>
    <x v="1"/>
    <s v="USD"/>
    <n v="1498194000"/>
    <n v="1499403600"/>
    <x v="193"/>
    <d v="2017-07-07T05:00:00"/>
    <b v="0"/>
    <b v="0"/>
    <x v="4"/>
    <x v="6"/>
  </r>
  <r>
    <n v="198"/>
    <s v="Palmer Inc"/>
    <s v="Universal multi-state capability"/>
    <n v="63200"/>
    <n v="6041"/>
    <n v="9.5585443037974685E-2"/>
    <n v="35.958333333333336"/>
    <x v="0"/>
    <n v="168"/>
    <x v="1"/>
    <s v="USD"/>
    <n v="1281070800"/>
    <n v="1283576400"/>
    <x v="194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n v="74.461538461538467"/>
    <x v="0"/>
    <n v="13"/>
    <x v="1"/>
    <s v="USD"/>
    <n v="1436245200"/>
    <n v="1436590800"/>
    <x v="195"/>
    <d v="2015-07-11T05:00:00"/>
    <b v="0"/>
    <b v="0"/>
    <x v="1"/>
    <x v="1"/>
  </r>
  <r>
    <n v="200"/>
    <s v="Becker, Rice and White"/>
    <s v="Reduced dedicated capability"/>
    <n v="100"/>
    <n v="2"/>
    <n v="0.02"/>
    <n v="2"/>
    <x v="0"/>
    <n v="1"/>
    <x v="0"/>
    <s v="CAD"/>
    <n v="1269493200"/>
    <n v="1270443600"/>
    <x v="152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n v="91.114649681528661"/>
    <x v="1"/>
    <n v="157"/>
    <x v="1"/>
    <s v="USD"/>
    <n v="1406264400"/>
    <n v="1407819600"/>
    <x v="196"/>
    <d v="2014-08-12T05:00:00"/>
    <b v="0"/>
    <b v="0"/>
    <x v="2"/>
    <x v="2"/>
  </r>
  <r>
    <n v="202"/>
    <s v="Mcknight-Freeman"/>
    <s v="Upgradable scalable methodology"/>
    <n v="8300"/>
    <n v="6543"/>
    <n v="0.78831325301204824"/>
    <n v="79.792682926829272"/>
    <x v="3"/>
    <n v="82"/>
    <x v="1"/>
    <s v="USD"/>
    <n v="1317531600"/>
    <n v="1317877200"/>
    <x v="197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n v="42.999777678968428"/>
    <x v="1"/>
    <n v="4498"/>
    <x v="2"/>
    <s v="AUD"/>
    <n v="1484632800"/>
    <n v="1484805600"/>
    <x v="198"/>
    <d v="2017-01-19T06:00:00"/>
    <b v="0"/>
    <b v="0"/>
    <x v="3"/>
    <x v="3"/>
  </r>
  <r>
    <n v="204"/>
    <s v="Daniel-Luna"/>
    <s v="Mandatory multimedia leverage"/>
    <n v="75000"/>
    <n v="2529"/>
    <n v="3.372E-2"/>
    <n v="63.225000000000001"/>
    <x v="0"/>
    <n v="40"/>
    <x v="1"/>
    <s v="USD"/>
    <n v="1301806800"/>
    <n v="1302670800"/>
    <x v="199"/>
    <d v="2011-04-13T05:00:00"/>
    <b v="0"/>
    <b v="0"/>
    <x v="1"/>
    <x v="17"/>
  </r>
  <r>
    <n v="205"/>
    <s v="Weaver-Marquez"/>
    <s v="Focused analyzing circuit"/>
    <n v="1300"/>
    <n v="5614"/>
    <n v="4.3184615384615386"/>
    <n v="70.174999999999997"/>
    <x v="1"/>
    <n v="80"/>
    <x v="1"/>
    <s v="USD"/>
    <n v="1539752400"/>
    <n v="1540789200"/>
    <x v="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n v="61.333333333333336"/>
    <x v="3"/>
    <n v="57"/>
    <x v="1"/>
    <s v="USD"/>
    <n v="1267250400"/>
    <n v="1268028000"/>
    <x v="201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n v="99"/>
    <x v="1"/>
    <n v="43"/>
    <x v="1"/>
    <s v="USD"/>
    <n v="1535432400"/>
    <n v="1537160400"/>
    <x v="202"/>
    <d v="2018-09-17T05:00:00"/>
    <b v="0"/>
    <b v="1"/>
    <x v="1"/>
    <x v="1"/>
  </r>
  <r>
    <n v="208"/>
    <s v="Jackson Inc"/>
    <s v="Mandatory multi-tasking encryption"/>
    <n v="196900"/>
    <n v="199110"/>
    <n v="1.0112239715591671"/>
    <n v="96.984900146127615"/>
    <x v="1"/>
    <n v="2053"/>
    <x v="1"/>
    <s v="USD"/>
    <n v="1510207200"/>
    <n v="1512280800"/>
    <x v="203"/>
    <d v="2017-12-03T06:00:00"/>
    <b v="0"/>
    <b v="0"/>
    <x v="4"/>
    <x v="4"/>
  </r>
  <r>
    <n v="209"/>
    <s v="Warren Ltd"/>
    <s v="Distributed system-worthy application"/>
    <n v="194500"/>
    <n v="41212"/>
    <n v="0.21188688946015424"/>
    <n v="51.004950495049506"/>
    <x v="2"/>
    <n v="808"/>
    <x v="2"/>
    <s v="AUD"/>
    <n v="1462510800"/>
    <n v="1463115600"/>
    <x v="204"/>
    <d v="2016-05-13T05:00:00"/>
    <b v="0"/>
    <b v="0"/>
    <x v="4"/>
    <x v="4"/>
  </r>
  <r>
    <n v="210"/>
    <s v="Schultz Inc"/>
    <s v="Synergistic tertiary time-frame"/>
    <n v="9400"/>
    <n v="6338"/>
    <n v="0.67425531914893622"/>
    <n v="28.044247787610619"/>
    <x v="0"/>
    <n v="226"/>
    <x v="3"/>
    <s v="DKK"/>
    <n v="1488520800"/>
    <n v="1490850000"/>
    <x v="205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n v="60.984615384615381"/>
    <x v="0"/>
    <n v="1625"/>
    <x v="1"/>
    <s v="USD"/>
    <n v="1377579600"/>
    <n v="1379653200"/>
    <x v="206"/>
    <d v="2013-09-20T05:00:00"/>
    <b v="0"/>
    <b v="0"/>
    <x v="3"/>
    <x v="3"/>
  </r>
  <r>
    <n v="212"/>
    <s v="Johnson Inc"/>
    <s v="Profound next generation infrastructure"/>
    <n v="8100"/>
    <n v="12300"/>
    <n v="1.5185185185185186"/>
    <n v="73.214285714285708"/>
    <x v="1"/>
    <n v="168"/>
    <x v="1"/>
    <s v="USD"/>
    <n v="1576389600"/>
    <n v="1580364000"/>
    <x v="207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n v="39.997435299603637"/>
    <x v="1"/>
    <n v="4289"/>
    <x v="1"/>
    <s v="USD"/>
    <n v="1289019600"/>
    <n v="1289714400"/>
    <x v="208"/>
    <d v="2010-11-14T06:00:00"/>
    <b v="0"/>
    <b v="1"/>
    <x v="1"/>
    <x v="7"/>
  </r>
  <r>
    <n v="214"/>
    <s v="Sullivan Group"/>
    <s v="Open-source fresh-thinking policy"/>
    <n v="1400"/>
    <n v="14324"/>
    <n v="10.231428571428571"/>
    <n v="86.812121212121212"/>
    <x v="1"/>
    <n v="165"/>
    <x v="1"/>
    <s v="USD"/>
    <n v="1282194000"/>
    <n v="1282712400"/>
    <x v="209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n v="42.125874125874127"/>
    <x v="0"/>
    <n v="143"/>
    <x v="1"/>
    <s v="USD"/>
    <n v="1550037600"/>
    <n v="1550210400"/>
    <x v="21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n v="103.97851239669421"/>
    <x v="1"/>
    <n v="1815"/>
    <x v="1"/>
    <s v="USD"/>
    <n v="1321941600"/>
    <n v="1322114400"/>
    <x v="211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n v="62.003211991434689"/>
    <x v="0"/>
    <n v="934"/>
    <x v="1"/>
    <s v="USD"/>
    <n v="1556427600"/>
    <n v="1557205200"/>
    <x v="212"/>
    <d v="2019-05-07T05:00:00"/>
    <b v="0"/>
    <b v="0"/>
    <x v="4"/>
    <x v="22"/>
  </r>
  <r>
    <n v="218"/>
    <s v="Price-Rodriguez"/>
    <s v="Adaptive logistical initiative"/>
    <n v="5700"/>
    <n v="12309"/>
    <n v="2.1594736842105262"/>
    <n v="31.005037783375315"/>
    <x v="1"/>
    <n v="397"/>
    <x v="4"/>
    <s v="GBP"/>
    <n v="1320991200"/>
    <n v="1323928800"/>
    <x v="213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n v="89.991552956465242"/>
    <x v="1"/>
    <n v="1539"/>
    <x v="1"/>
    <s v="USD"/>
    <n v="1345093200"/>
    <n v="1346130000"/>
    <x v="214"/>
    <d v="2012-08-28T05:00:00"/>
    <b v="0"/>
    <b v="0"/>
    <x v="4"/>
    <x v="10"/>
  </r>
  <r>
    <n v="220"/>
    <s v="Owens-Le"/>
    <s v="Focused composite approach"/>
    <n v="7900"/>
    <n v="667"/>
    <n v="8.4430379746835441E-2"/>
    <n v="39.235294117647058"/>
    <x v="0"/>
    <n v="17"/>
    <x v="1"/>
    <s v="USD"/>
    <n v="1309496400"/>
    <n v="1311051600"/>
    <x v="215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n v="54.993116108306566"/>
    <x v="0"/>
    <n v="2179"/>
    <x v="1"/>
    <s v="USD"/>
    <n v="1340254800"/>
    <n v="1340427600"/>
    <x v="216"/>
    <d v="2012-06-23T05:00:00"/>
    <b v="1"/>
    <b v="0"/>
    <x v="0"/>
    <x v="0"/>
  </r>
  <r>
    <n v="222"/>
    <s v="Johnson LLC"/>
    <s v="Cross-group cohesive circuit"/>
    <n v="4800"/>
    <n v="6623"/>
    <n v="1.3797916666666667"/>
    <n v="47.992753623188406"/>
    <x v="1"/>
    <n v="138"/>
    <x v="1"/>
    <s v="USD"/>
    <n v="1412226000"/>
    <n v="1412312400"/>
    <x v="217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n v="87.966702470461868"/>
    <x v="0"/>
    <n v="931"/>
    <x v="1"/>
    <s v="USD"/>
    <n v="1458104400"/>
    <n v="1459314000"/>
    <x v="218"/>
    <d v="2016-03-30T05:00:00"/>
    <b v="0"/>
    <b v="0"/>
    <x v="3"/>
    <x v="3"/>
  </r>
  <r>
    <n v="224"/>
    <s v="Lester-Moore"/>
    <s v="Diverse analyzing definition"/>
    <n v="46300"/>
    <n v="186885"/>
    <n v="4.0363930885529156"/>
    <n v="51.999165275459099"/>
    <x v="1"/>
    <n v="3594"/>
    <x v="1"/>
    <s v="USD"/>
    <n v="1411534800"/>
    <n v="1415426400"/>
    <x v="219"/>
    <d v="2014-11-08T06:00:00"/>
    <b v="0"/>
    <b v="0"/>
    <x v="4"/>
    <x v="22"/>
  </r>
  <r>
    <n v="225"/>
    <s v="Fox-Quinn"/>
    <s v="Enterprise-wide reciprocal success"/>
    <n v="67800"/>
    <n v="176398"/>
    <n v="2.6017404129793511"/>
    <n v="29.999659863945578"/>
    <x v="1"/>
    <n v="5880"/>
    <x v="1"/>
    <s v="USD"/>
    <n v="1399093200"/>
    <n v="1399093200"/>
    <x v="220"/>
    <d v="2014-05-03T05:00:00"/>
    <b v="1"/>
    <b v="0"/>
    <x v="1"/>
    <x v="1"/>
  </r>
  <r>
    <n v="226"/>
    <s v="Garcia Inc"/>
    <s v="Progressive neutral middleware"/>
    <n v="3000"/>
    <n v="10999"/>
    <n v="3.6663333333333332"/>
    <n v="98.205357142857139"/>
    <x v="1"/>
    <n v="112"/>
    <x v="1"/>
    <s v="USD"/>
    <n v="1270702800"/>
    <n v="1273899600"/>
    <x v="221"/>
    <d v="2010-05-15T05:00:00"/>
    <b v="0"/>
    <b v="0"/>
    <x v="7"/>
    <x v="14"/>
  </r>
  <r>
    <n v="227"/>
    <s v="Johnson-Lee"/>
    <s v="Intuitive exuding process improvement"/>
    <n v="60900"/>
    <n v="102751"/>
    <n v="1.687208538587849"/>
    <n v="108.96182396606575"/>
    <x v="1"/>
    <n v="943"/>
    <x v="1"/>
    <s v="USD"/>
    <n v="1431666000"/>
    <n v="1432184400"/>
    <x v="222"/>
    <d v="2015-05-21T05:00:00"/>
    <b v="0"/>
    <b v="0"/>
    <x v="6"/>
    <x v="20"/>
  </r>
  <r>
    <n v="228"/>
    <s v="Pineda Group"/>
    <s v="Exclusive real-time protocol"/>
    <n v="137900"/>
    <n v="165352"/>
    <n v="1.1990717911530093"/>
    <n v="66.998379254457049"/>
    <x v="1"/>
    <n v="2468"/>
    <x v="1"/>
    <s v="USD"/>
    <n v="1472619600"/>
    <n v="1474779600"/>
    <x v="172"/>
    <d v="2016-09-25T05:00:00"/>
    <b v="0"/>
    <b v="0"/>
    <x v="4"/>
    <x v="10"/>
  </r>
  <r>
    <n v="229"/>
    <s v="Hoffman-Howard"/>
    <s v="Extended encompassing application"/>
    <n v="85600"/>
    <n v="165798"/>
    <n v="1.936892523364486"/>
    <n v="64.99333594668758"/>
    <x v="1"/>
    <n v="2551"/>
    <x v="1"/>
    <s v="USD"/>
    <n v="1496293200"/>
    <n v="1500440400"/>
    <x v="223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n v="99.841584158415841"/>
    <x v="1"/>
    <n v="101"/>
    <x v="1"/>
    <s v="USD"/>
    <n v="1575612000"/>
    <n v="1575612000"/>
    <x v="224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n v="82.432835820895519"/>
    <x v="3"/>
    <n v="67"/>
    <x v="1"/>
    <s v="USD"/>
    <n v="1369112400"/>
    <n v="1374123600"/>
    <x v="225"/>
    <d v="2013-07-18T05:00:00"/>
    <b v="0"/>
    <b v="0"/>
    <x v="3"/>
    <x v="3"/>
  </r>
  <r>
    <n v="232"/>
    <s v="Davis-Rodriguez"/>
    <s v="Progressive secondary portal"/>
    <n v="3400"/>
    <n v="5823"/>
    <n v="1.7126470588235294"/>
    <n v="63.293478260869563"/>
    <x v="1"/>
    <n v="92"/>
    <x v="1"/>
    <s v="USD"/>
    <n v="1469422800"/>
    <n v="1469509200"/>
    <x v="226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n v="96.774193548387103"/>
    <x v="1"/>
    <n v="62"/>
    <x v="1"/>
    <s v="USD"/>
    <n v="1307854800"/>
    <n v="1309237200"/>
    <x v="227"/>
    <d v="2011-06-28T05:00:00"/>
    <b v="0"/>
    <b v="0"/>
    <x v="4"/>
    <x v="10"/>
  </r>
  <r>
    <n v="234"/>
    <s v="Mendoza-Parker"/>
    <s v="Enterprise-wide motivating matrices"/>
    <n v="7500"/>
    <n v="8181"/>
    <n v="1.0908"/>
    <n v="54.906040268456373"/>
    <x v="1"/>
    <n v="149"/>
    <x v="6"/>
    <s v="EUR"/>
    <n v="1503378000"/>
    <n v="1503982800"/>
    <x v="228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n v="39.010869565217391"/>
    <x v="0"/>
    <n v="92"/>
    <x v="1"/>
    <s v="USD"/>
    <n v="1486965600"/>
    <n v="1487397600"/>
    <x v="229"/>
    <d v="2017-02-18T06:00:00"/>
    <b v="0"/>
    <b v="0"/>
    <x v="4"/>
    <x v="10"/>
  </r>
  <r>
    <n v="236"/>
    <s v="Gallegos-Cobb"/>
    <s v="Object-based directional function"/>
    <n v="39500"/>
    <n v="4323"/>
    <n v="0.10944303797468355"/>
    <n v="75.84210526315789"/>
    <x v="0"/>
    <n v="57"/>
    <x v="2"/>
    <s v="AUD"/>
    <n v="1561438800"/>
    <n v="1562043600"/>
    <x v="23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n v="45.051671732522799"/>
    <x v="1"/>
    <n v="329"/>
    <x v="1"/>
    <s v="USD"/>
    <n v="1398402000"/>
    <n v="1398574800"/>
    <x v="231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n v="104.51546391752578"/>
    <x v="1"/>
    <n v="97"/>
    <x v="3"/>
    <s v="DKK"/>
    <n v="1513231200"/>
    <n v="1515391200"/>
    <x v="232"/>
    <d v="2018-01-08T06:00:00"/>
    <b v="0"/>
    <b v="1"/>
    <x v="3"/>
    <x v="3"/>
  </r>
  <r>
    <n v="239"/>
    <s v="Mason-Sanders"/>
    <s v="Networked web-enabled instruction set"/>
    <n v="3200"/>
    <n v="3127"/>
    <n v="0.97718749999999999"/>
    <n v="76.268292682926827"/>
    <x v="0"/>
    <n v="41"/>
    <x v="1"/>
    <s v="USD"/>
    <n v="1440824400"/>
    <n v="1441170000"/>
    <x v="233"/>
    <d v="2015-09-02T05:00:00"/>
    <b v="0"/>
    <b v="0"/>
    <x v="2"/>
    <x v="8"/>
  </r>
  <r>
    <n v="240"/>
    <s v="Pitts-Reed"/>
    <s v="Vision-oriented dynamic service-desk"/>
    <n v="29400"/>
    <n v="123124"/>
    <n v="4.1878911564625847"/>
    <n v="69.015695067264573"/>
    <x v="1"/>
    <n v="1784"/>
    <x v="1"/>
    <s v="USD"/>
    <n v="1281070800"/>
    <n v="1281157200"/>
    <x v="194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n v="101.97684085510689"/>
    <x v="1"/>
    <n v="1684"/>
    <x v="2"/>
    <s v="AUD"/>
    <n v="1397365200"/>
    <n v="1398229200"/>
    <x v="234"/>
    <d v="2014-04-23T05:00:00"/>
    <b v="0"/>
    <b v="1"/>
    <x v="5"/>
    <x v="9"/>
  </r>
  <r>
    <n v="242"/>
    <s v="Hill, Martin and Garcia"/>
    <s v="Sharable scalable core"/>
    <n v="8400"/>
    <n v="10729"/>
    <n v="1.2772619047619047"/>
    <n v="42.915999999999997"/>
    <x v="1"/>
    <n v="250"/>
    <x v="1"/>
    <s v="USD"/>
    <n v="1494392400"/>
    <n v="1495256400"/>
    <x v="235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n v="43.025210084033617"/>
    <x v="1"/>
    <n v="238"/>
    <x v="1"/>
    <s v="USD"/>
    <n v="1520143200"/>
    <n v="1520402400"/>
    <x v="236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n v="75.245283018867923"/>
    <x v="1"/>
    <n v="53"/>
    <x v="1"/>
    <s v="USD"/>
    <n v="1405314000"/>
    <n v="1409806800"/>
    <x v="237"/>
    <d v="2014-09-04T05:00:00"/>
    <b v="0"/>
    <b v="0"/>
    <x v="3"/>
    <x v="3"/>
  </r>
  <r>
    <n v="245"/>
    <s v="Russell-Gardner"/>
    <s v="Re-engineered systematic monitoring"/>
    <n v="2900"/>
    <n v="14771"/>
    <n v="5.0934482758620687"/>
    <n v="69.023364485981304"/>
    <x v="1"/>
    <n v="214"/>
    <x v="1"/>
    <s v="USD"/>
    <n v="1396846800"/>
    <n v="1396933200"/>
    <x v="238"/>
    <d v="2014-04-08T05:00:00"/>
    <b v="0"/>
    <b v="0"/>
    <x v="3"/>
    <x v="3"/>
  </r>
  <r>
    <n v="246"/>
    <s v="Walters-Carter"/>
    <s v="Seamless value-added standardization"/>
    <n v="4500"/>
    <n v="14649"/>
    <n v="3.2553333333333332"/>
    <n v="65.986486486486484"/>
    <x v="1"/>
    <n v="222"/>
    <x v="1"/>
    <s v="USD"/>
    <n v="1375678800"/>
    <n v="1376024400"/>
    <x v="239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n v="98.013800424628457"/>
    <x v="1"/>
    <n v="1884"/>
    <x v="1"/>
    <s v="USD"/>
    <n v="1482386400"/>
    <n v="1483682400"/>
    <x v="24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n v="60.105504587155963"/>
    <x v="1"/>
    <n v="218"/>
    <x v="2"/>
    <s v="AUD"/>
    <n v="1420005600"/>
    <n v="1420437600"/>
    <x v="241"/>
    <d v="2015-01-05T06:00:00"/>
    <b v="0"/>
    <b v="0"/>
    <x v="6"/>
    <x v="20"/>
  </r>
  <r>
    <n v="249"/>
    <s v="Avila-Nelson"/>
    <s v="Up-sized intermediate website"/>
    <n v="61500"/>
    <n v="168095"/>
    <n v="2.7332520325203253"/>
    <n v="26.000773395204948"/>
    <x v="1"/>
    <n v="6465"/>
    <x v="1"/>
    <s v="USD"/>
    <n v="1420178400"/>
    <n v="1420783200"/>
    <x v="242"/>
    <d v="2015-01-09T06:00:00"/>
    <b v="0"/>
    <b v="0"/>
    <x v="5"/>
    <x v="18"/>
  </r>
  <r>
    <n v="250"/>
    <s v="Robbins and Sons"/>
    <s v="Future-proofed directional synergy"/>
    <n v="100"/>
    <n v="3"/>
    <n v="0.03"/>
    <n v="3"/>
    <x v="0"/>
    <n v="1"/>
    <x v="1"/>
    <s v="USD"/>
    <n v="1264399200"/>
    <n v="1267423200"/>
    <x v="67"/>
    <d v="2010-03-01T06:00:00"/>
    <b v="0"/>
    <b v="0"/>
    <x v="1"/>
    <x v="1"/>
  </r>
  <r>
    <n v="251"/>
    <s v="Singleton Ltd"/>
    <s v="Enhanced user-facing function"/>
    <n v="7100"/>
    <n v="3840"/>
    <n v="0.54084507042253516"/>
    <n v="38.019801980198018"/>
    <x v="0"/>
    <n v="101"/>
    <x v="1"/>
    <s v="USD"/>
    <n v="1355032800"/>
    <n v="1355205600"/>
    <x v="243"/>
    <d v="2012-12-11T06:00:00"/>
    <b v="0"/>
    <b v="0"/>
    <x v="3"/>
    <x v="3"/>
  </r>
  <r>
    <n v="252"/>
    <s v="Perez PLC"/>
    <s v="Operative bandwidth-monitored interface"/>
    <n v="1000"/>
    <n v="6263"/>
    <n v="6.2629999999999999"/>
    <n v="106.15254237288136"/>
    <x v="1"/>
    <n v="59"/>
    <x v="1"/>
    <s v="USD"/>
    <n v="1382677200"/>
    <n v="1383109200"/>
    <x v="244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n v="81.019475655430711"/>
    <x v="0"/>
    <n v="1335"/>
    <x v="0"/>
    <s v="CAD"/>
    <n v="1302238800"/>
    <n v="1303275600"/>
    <x v="245"/>
    <d v="2011-04-20T05:00:00"/>
    <b v="0"/>
    <b v="0"/>
    <x v="4"/>
    <x v="6"/>
  </r>
  <r>
    <n v="254"/>
    <s v="Barry Group"/>
    <s v="De-engineered static Local Area Network"/>
    <n v="4600"/>
    <n v="8505"/>
    <n v="1.8489130434782608"/>
    <n v="96.647727272727266"/>
    <x v="1"/>
    <n v="88"/>
    <x v="1"/>
    <s v="USD"/>
    <n v="1487656800"/>
    <n v="1487829600"/>
    <x v="246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n v="57.003535651149086"/>
    <x v="1"/>
    <n v="1697"/>
    <x v="1"/>
    <s v="USD"/>
    <n v="1297836000"/>
    <n v="1298268000"/>
    <x v="247"/>
    <d v="2011-02-21T06:00:00"/>
    <b v="0"/>
    <b v="1"/>
    <x v="1"/>
    <x v="1"/>
  </r>
  <r>
    <n v="256"/>
    <s v="Smith-Reid"/>
    <s v="Optimized actuating toolset"/>
    <n v="4100"/>
    <n v="959"/>
    <n v="0.23390243902439026"/>
    <n v="63.93333333333333"/>
    <x v="0"/>
    <n v="15"/>
    <x v="4"/>
    <s v="GBP"/>
    <n v="1453615200"/>
    <n v="1456812000"/>
    <x v="248"/>
    <d v="2016-03-01T06:00:00"/>
    <b v="0"/>
    <b v="0"/>
    <x v="1"/>
    <x v="1"/>
  </r>
  <r>
    <n v="257"/>
    <s v="Williams Inc"/>
    <s v="Decentralized exuding strategy"/>
    <n v="5700"/>
    <n v="8322"/>
    <n v="1.46"/>
    <n v="90.456521739130437"/>
    <x v="1"/>
    <n v="92"/>
    <x v="1"/>
    <s v="USD"/>
    <n v="1362463200"/>
    <n v="1363669200"/>
    <x v="249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n v="72.172043010752688"/>
    <x v="1"/>
    <n v="186"/>
    <x v="1"/>
    <s v="USD"/>
    <n v="1481176800"/>
    <n v="1482904800"/>
    <x v="25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n v="77.934782608695656"/>
    <x v="1"/>
    <n v="138"/>
    <x v="1"/>
    <s v="USD"/>
    <n v="1354946400"/>
    <n v="1356588000"/>
    <x v="251"/>
    <d v="2012-12-27T06:00:00"/>
    <b v="1"/>
    <b v="0"/>
    <x v="7"/>
    <x v="14"/>
  </r>
  <r>
    <n v="260"/>
    <s v="Allen-Jones"/>
    <s v="Centralized modular initiative"/>
    <n v="6300"/>
    <n v="9935"/>
    <n v="1.5769841269841269"/>
    <n v="38.065134099616856"/>
    <x v="1"/>
    <n v="261"/>
    <x v="1"/>
    <s v="USD"/>
    <n v="1348808400"/>
    <n v="1349845200"/>
    <x v="136"/>
    <d v="2012-10-10T05:00:00"/>
    <b v="0"/>
    <b v="0"/>
    <x v="1"/>
    <x v="1"/>
  </r>
  <r>
    <n v="261"/>
    <s v="Mason-Smith"/>
    <s v="Reverse-engineered cohesive migration"/>
    <n v="84300"/>
    <n v="26303"/>
    <n v="0.31201660735468567"/>
    <n v="57.936123348017624"/>
    <x v="0"/>
    <n v="454"/>
    <x v="1"/>
    <s v="USD"/>
    <n v="1282712400"/>
    <n v="1283058000"/>
    <x v="252"/>
    <d v="2010-08-29T05:00:00"/>
    <b v="0"/>
    <b v="1"/>
    <x v="1"/>
    <x v="1"/>
  </r>
  <r>
    <n v="262"/>
    <s v="Lloyd, Kennedy and Davis"/>
    <s v="Compatible multimedia hub"/>
    <n v="1700"/>
    <n v="5328"/>
    <n v="3.1341176470588237"/>
    <n v="49.794392523364486"/>
    <x v="1"/>
    <n v="107"/>
    <x v="1"/>
    <s v="USD"/>
    <n v="1301979600"/>
    <n v="1304226000"/>
    <x v="253"/>
    <d v="2011-05-01T05:00:00"/>
    <b v="0"/>
    <b v="1"/>
    <x v="1"/>
    <x v="7"/>
  </r>
  <r>
    <n v="263"/>
    <s v="Walker Ltd"/>
    <s v="Organic eco-centric success"/>
    <n v="2900"/>
    <n v="10756"/>
    <n v="3.7089655172413791"/>
    <n v="54.050251256281406"/>
    <x v="1"/>
    <n v="199"/>
    <x v="1"/>
    <s v="USD"/>
    <n v="1263016800"/>
    <n v="1263016800"/>
    <x v="254"/>
    <d v="2010-01-09T06:00:00"/>
    <b v="0"/>
    <b v="0"/>
    <x v="7"/>
    <x v="14"/>
  </r>
  <r>
    <n v="264"/>
    <s v="Gordon PLC"/>
    <s v="Virtual reciprocal policy"/>
    <n v="45600"/>
    <n v="165375"/>
    <n v="3.6266447368421053"/>
    <n v="30.002721335268504"/>
    <x v="1"/>
    <n v="5512"/>
    <x v="1"/>
    <s v="USD"/>
    <n v="1360648800"/>
    <n v="1362031200"/>
    <x v="255"/>
    <d v="2013-02-28T06:00:00"/>
    <b v="0"/>
    <b v="0"/>
    <x v="3"/>
    <x v="3"/>
  </r>
  <r>
    <n v="265"/>
    <s v="Lee and Sons"/>
    <s v="Persevering interactive emulation"/>
    <n v="4900"/>
    <n v="6031"/>
    <n v="1.2308163265306122"/>
    <n v="70.127906976744185"/>
    <x v="1"/>
    <n v="86"/>
    <x v="1"/>
    <s v="USD"/>
    <n v="1451800800"/>
    <n v="1455602400"/>
    <x v="256"/>
    <d v="2016-02-16T06:00:00"/>
    <b v="0"/>
    <b v="0"/>
    <x v="3"/>
    <x v="3"/>
  </r>
  <r>
    <n v="266"/>
    <s v="Cole LLC"/>
    <s v="Proactive responsive emulation"/>
    <n v="111900"/>
    <n v="85902"/>
    <n v="0.76766756032171579"/>
    <n v="26.996228786926462"/>
    <x v="0"/>
    <n v="3182"/>
    <x v="6"/>
    <s v="EUR"/>
    <n v="1415340000"/>
    <n v="1418191200"/>
    <x v="257"/>
    <d v="2014-12-10T06:00:00"/>
    <b v="0"/>
    <b v="1"/>
    <x v="1"/>
    <x v="17"/>
  </r>
  <r>
    <n v="267"/>
    <s v="Acosta PLC"/>
    <s v="Extended eco-centric function"/>
    <n v="61600"/>
    <n v="143910"/>
    <n v="2.3362012987012988"/>
    <n v="51.990606936416185"/>
    <x v="1"/>
    <n v="2768"/>
    <x v="2"/>
    <s v="AUD"/>
    <n v="1351054800"/>
    <n v="1352440800"/>
    <x v="258"/>
    <d v="2012-11-09T06:00:00"/>
    <b v="0"/>
    <b v="0"/>
    <x v="3"/>
    <x v="3"/>
  </r>
  <r>
    <n v="268"/>
    <s v="Brown-Mckee"/>
    <s v="Networked optimal productivity"/>
    <n v="1500"/>
    <n v="2708"/>
    <n v="1.8053333333333332"/>
    <n v="56.416666666666664"/>
    <x v="1"/>
    <n v="48"/>
    <x v="1"/>
    <s v="USD"/>
    <n v="1349326800"/>
    <n v="1353304800"/>
    <x v="259"/>
    <d v="2012-11-19T06:00:00"/>
    <b v="0"/>
    <b v="0"/>
    <x v="4"/>
    <x v="4"/>
  </r>
  <r>
    <n v="269"/>
    <s v="Miles and Sons"/>
    <s v="Persistent attitude-oriented approach"/>
    <n v="3500"/>
    <n v="8842"/>
    <n v="2.5262857142857142"/>
    <n v="101.63218390804597"/>
    <x v="1"/>
    <n v="87"/>
    <x v="1"/>
    <s v="USD"/>
    <n v="1548914400"/>
    <n v="1550728800"/>
    <x v="26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n v="25.005291005291006"/>
    <x v="3"/>
    <n v="1890"/>
    <x v="1"/>
    <s v="USD"/>
    <n v="1291269600"/>
    <n v="1291442400"/>
    <x v="261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n v="32.016393442622949"/>
    <x v="2"/>
    <n v="61"/>
    <x v="1"/>
    <s v="USD"/>
    <n v="1449468000"/>
    <n v="1452146400"/>
    <x v="262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n v="82.021647307286173"/>
    <x v="1"/>
    <n v="1894"/>
    <x v="1"/>
    <s v="USD"/>
    <n v="1562734800"/>
    <n v="1564894800"/>
    <x v="263"/>
    <d v="2019-08-04T05:00:00"/>
    <b v="0"/>
    <b v="1"/>
    <x v="3"/>
    <x v="3"/>
  </r>
  <r>
    <n v="273"/>
    <s v="Thomas and Sons"/>
    <s v="Re-engineered heuristic forecast"/>
    <n v="7800"/>
    <n v="10704"/>
    <n v="1.3723076923076922"/>
    <n v="37.957446808510639"/>
    <x v="1"/>
    <n v="282"/>
    <x v="0"/>
    <s v="CAD"/>
    <n v="1505624400"/>
    <n v="1505883600"/>
    <x v="264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n v="51.533333333333331"/>
    <x v="0"/>
    <n v="15"/>
    <x v="1"/>
    <s v="USD"/>
    <n v="1509948000"/>
    <n v="1510380000"/>
    <x v="265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n v="81.198275862068968"/>
    <x v="1"/>
    <n v="116"/>
    <x v="1"/>
    <s v="USD"/>
    <n v="1554526800"/>
    <n v="1555218000"/>
    <x v="266"/>
    <d v="2019-04-14T05:00:00"/>
    <b v="0"/>
    <b v="0"/>
    <x v="5"/>
    <x v="18"/>
  </r>
  <r>
    <n v="276"/>
    <s v="Fields Ltd"/>
    <s v="Front-line foreground project"/>
    <n v="5500"/>
    <n v="5324"/>
    <n v="0.96799999999999997"/>
    <n v="40.030075187969928"/>
    <x v="0"/>
    <n v="133"/>
    <x v="1"/>
    <s v="USD"/>
    <n v="1334811600"/>
    <n v="1335243600"/>
    <x v="267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n v="89.939759036144579"/>
    <x v="1"/>
    <n v="83"/>
    <x v="1"/>
    <s v="USD"/>
    <n v="1279515600"/>
    <n v="1279688400"/>
    <x v="268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n v="96.692307692307693"/>
    <x v="1"/>
    <n v="91"/>
    <x v="1"/>
    <s v="USD"/>
    <n v="1353909600"/>
    <n v="1356069600"/>
    <x v="269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n v="25.010989010989011"/>
    <x v="1"/>
    <n v="546"/>
    <x v="1"/>
    <s v="USD"/>
    <n v="1535950800"/>
    <n v="1536210000"/>
    <x v="270"/>
    <d v="2018-09-06T05:00:00"/>
    <b v="0"/>
    <b v="0"/>
    <x v="3"/>
    <x v="3"/>
  </r>
  <r>
    <n v="280"/>
    <s v="Braun PLC"/>
    <s v="Function-based high-level infrastructure"/>
    <n v="2500"/>
    <n v="14536"/>
    <n v="5.8144"/>
    <n v="36.987277353689571"/>
    <x v="1"/>
    <n v="393"/>
    <x v="1"/>
    <s v="USD"/>
    <n v="1511244000"/>
    <n v="1511762400"/>
    <x v="271"/>
    <d v="2017-11-27T06:00:00"/>
    <b v="0"/>
    <b v="0"/>
    <x v="4"/>
    <x v="10"/>
  </r>
  <r>
    <n v="281"/>
    <s v="Drake PLC"/>
    <s v="Profound object-oriented paradigm"/>
    <n v="164500"/>
    <n v="150552"/>
    <n v="0.91520972644376897"/>
    <n v="73.012609117361791"/>
    <x v="0"/>
    <n v="2062"/>
    <x v="1"/>
    <s v="USD"/>
    <n v="1331445600"/>
    <n v="1333256400"/>
    <x v="272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n v="68.240601503759393"/>
    <x v="1"/>
    <n v="133"/>
    <x v="1"/>
    <s v="USD"/>
    <n v="1480226400"/>
    <n v="1480744800"/>
    <x v="73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n v="52.310344827586206"/>
    <x v="0"/>
    <n v="29"/>
    <x v="3"/>
    <s v="DKK"/>
    <n v="1464584400"/>
    <n v="1465016400"/>
    <x v="273"/>
    <d v="2016-06-04T05:00:00"/>
    <b v="0"/>
    <b v="0"/>
    <x v="1"/>
    <x v="1"/>
  </r>
  <r>
    <n v="284"/>
    <s v="Tran LLC"/>
    <s v="Ameliorated fresh-thinking protocol"/>
    <n v="9800"/>
    <n v="8153"/>
    <n v="0.83193877551020412"/>
    <n v="61.765151515151516"/>
    <x v="0"/>
    <n v="132"/>
    <x v="1"/>
    <s v="USD"/>
    <n v="1335848400"/>
    <n v="1336280400"/>
    <x v="274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n v="25.027559055118111"/>
    <x v="1"/>
    <n v="254"/>
    <x v="1"/>
    <s v="USD"/>
    <n v="1473483600"/>
    <n v="1476766800"/>
    <x v="275"/>
    <d v="2016-10-18T05:00:00"/>
    <b v="0"/>
    <b v="0"/>
    <x v="3"/>
    <x v="3"/>
  </r>
  <r>
    <n v="286"/>
    <s v="Obrien-Aguirre"/>
    <s v="Devolved uniform complexity"/>
    <n v="112100"/>
    <n v="19557"/>
    <n v="0.17446030330062445"/>
    <n v="106.28804347826087"/>
    <x v="3"/>
    <n v="184"/>
    <x v="1"/>
    <s v="USD"/>
    <n v="1479880800"/>
    <n v="1480485600"/>
    <x v="276"/>
    <d v="2016-11-30T06:00:00"/>
    <b v="0"/>
    <b v="0"/>
    <x v="3"/>
    <x v="3"/>
  </r>
  <r>
    <n v="287"/>
    <s v="Ferguson PLC"/>
    <s v="Public-key intangible superstructure"/>
    <n v="6300"/>
    <n v="13213"/>
    <n v="2.0973015873015872"/>
    <n v="75.07386363636364"/>
    <x v="1"/>
    <n v="176"/>
    <x v="1"/>
    <s v="USD"/>
    <n v="1430197200"/>
    <n v="1430197200"/>
    <x v="277"/>
    <d v="2015-04-28T05:00:00"/>
    <b v="0"/>
    <b v="0"/>
    <x v="1"/>
    <x v="5"/>
  </r>
  <r>
    <n v="288"/>
    <s v="Garcia Ltd"/>
    <s v="Secured global success"/>
    <n v="5600"/>
    <n v="5476"/>
    <n v="0.97785714285714287"/>
    <n v="39.970802919708028"/>
    <x v="0"/>
    <n v="137"/>
    <x v="3"/>
    <s v="DKK"/>
    <n v="1331701200"/>
    <n v="1331787600"/>
    <x v="278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n v="39.982195845697326"/>
    <x v="1"/>
    <n v="337"/>
    <x v="0"/>
    <s v="CAD"/>
    <n v="1438578000"/>
    <n v="1438837200"/>
    <x v="279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n v="101.01541850220265"/>
    <x v="0"/>
    <n v="908"/>
    <x v="1"/>
    <s v="USD"/>
    <n v="1368162000"/>
    <n v="1370926800"/>
    <x v="28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n v="76.813084112149539"/>
    <x v="1"/>
    <n v="107"/>
    <x v="1"/>
    <s v="USD"/>
    <n v="1318654800"/>
    <n v="1319000400"/>
    <x v="281"/>
    <d v="2011-10-19T05:00:00"/>
    <b v="1"/>
    <b v="0"/>
    <x v="2"/>
    <x v="2"/>
  </r>
  <r>
    <n v="292"/>
    <s v="Ho-Harris"/>
    <s v="Versatile cohesive encoding"/>
    <n v="7300"/>
    <n v="717"/>
    <n v="9.8219178082191785E-2"/>
    <n v="71.7"/>
    <x v="0"/>
    <n v="10"/>
    <x v="1"/>
    <s v="USD"/>
    <n v="1331874000"/>
    <n v="1333429200"/>
    <x v="282"/>
    <d v="2012-04-03T05:00:00"/>
    <b v="0"/>
    <b v="0"/>
    <x v="0"/>
    <x v="0"/>
  </r>
  <r>
    <n v="293"/>
    <s v="Ross Group"/>
    <s v="Organized executive solution"/>
    <n v="6500"/>
    <n v="1065"/>
    <n v="0.16384615384615384"/>
    <n v="33.28125"/>
    <x v="3"/>
    <n v="32"/>
    <x v="6"/>
    <s v="EUR"/>
    <n v="1286254800"/>
    <n v="1287032400"/>
    <x v="283"/>
    <d v="2010-10-14T05:00:00"/>
    <b v="0"/>
    <b v="0"/>
    <x v="3"/>
    <x v="3"/>
  </r>
  <r>
    <n v="294"/>
    <s v="Turner-Davis"/>
    <s v="Automated local emulation"/>
    <n v="600"/>
    <n v="8038"/>
    <n v="13.396666666666667"/>
    <n v="43.923497267759565"/>
    <x v="1"/>
    <n v="183"/>
    <x v="1"/>
    <s v="USD"/>
    <n v="1540530000"/>
    <n v="1541570400"/>
    <x v="284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n v="36.004712041884815"/>
    <x v="0"/>
    <n v="1910"/>
    <x v="5"/>
    <s v="CHF"/>
    <n v="1381813200"/>
    <n v="1383976800"/>
    <x v="285"/>
    <d v="2013-11-09T06:00:00"/>
    <b v="0"/>
    <b v="0"/>
    <x v="3"/>
    <x v="3"/>
  </r>
  <r>
    <n v="296"/>
    <s v="Smith-Hess"/>
    <s v="Grass-roots real-time Local Area Network"/>
    <n v="6100"/>
    <n v="3352"/>
    <n v="0.54950819672131146"/>
    <n v="88.21052631578948"/>
    <x v="0"/>
    <n v="38"/>
    <x v="2"/>
    <s v="AUD"/>
    <n v="1548655200"/>
    <n v="1550556000"/>
    <x v="286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n v="65.240384615384613"/>
    <x v="0"/>
    <n v="104"/>
    <x v="2"/>
    <s v="AUD"/>
    <n v="1389679200"/>
    <n v="1390456800"/>
    <x v="287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n v="69.958333333333329"/>
    <x v="1"/>
    <n v="72"/>
    <x v="1"/>
    <s v="USD"/>
    <n v="1456466400"/>
    <n v="1458018000"/>
    <x v="288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n v="39.877551020408163"/>
    <x v="0"/>
    <n v="49"/>
    <x v="1"/>
    <s v="USD"/>
    <n v="1456984800"/>
    <n v="1461819600"/>
    <x v="289"/>
    <d v="2016-04-28T05:00:00"/>
    <b v="0"/>
    <b v="0"/>
    <x v="0"/>
    <x v="0"/>
  </r>
  <r>
    <n v="300"/>
    <s v="Cooke PLC"/>
    <s v="Focused executive core"/>
    <n v="100"/>
    <n v="5"/>
    <n v="0.05"/>
    <n v="5"/>
    <x v="0"/>
    <n v="1"/>
    <x v="3"/>
    <s v="DKK"/>
    <n v="1504069200"/>
    <n v="1504155600"/>
    <x v="290"/>
    <d v="2017-08-31T05:00:00"/>
    <b v="0"/>
    <b v="1"/>
    <x v="5"/>
    <x v="9"/>
  </r>
  <r>
    <n v="301"/>
    <s v="Wong-Walker"/>
    <s v="Multi-channeled disintermediate policy"/>
    <n v="900"/>
    <n v="12102"/>
    <n v="13.446666666666667"/>
    <n v="41.023728813559323"/>
    <x v="1"/>
    <n v="295"/>
    <x v="1"/>
    <s v="USD"/>
    <n v="1424930400"/>
    <n v="1426395600"/>
    <x v="291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n v="98.914285714285711"/>
    <x v="0"/>
    <n v="245"/>
    <x v="1"/>
    <s v="USD"/>
    <n v="1535864400"/>
    <n v="1537074000"/>
    <x v="292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n v="87.78125"/>
    <x v="0"/>
    <n v="32"/>
    <x v="1"/>
    <s v="USD"/>
    <n v="1452146400"/>
    <n v="1452578400"/>
    <x v="293"/>
    <d v="2016-01-12T06:00:00"/>
    <b v="0"/>
    <b v="0"/>
    <x v="1"/>
    <x v="7"/>
  </r>
  <r>
    <n v="304"/>
    <s v="Peterson PLC"/>
    <s v="User-friendly discrete benchmark"/>
    <n v="2100"/>
    <n v="11469"/>
    <n v="5.4614285714285717"/>
    <n v="80.767605633802816"/>
    <x v="1"/>
    <n v="142"/>
    <x v="1"/>
    <s v="USD"/>
    <n v="1470546000"/>
    <n v="1474088400"/>
    <x v="294"/>
    <d v="2016-09-17T05:00:00"/>
    <b v="0"/>
    <b v="0"/>
    <x v="4"/>
    <x v="4"/>
  </r>
  <r>
    <n v="305"/>
    <s v="Townsend Ltd"/>
    <s v="Grass-roots actuating policy"/>
    <n v="2800"/>
    <n v="8014"/>
    <n v="2.8621428571428571"/>
    <n v="94.28235294117647"/>
    <x v="1"/>
    <n v="85"/>
    <x v="1"/>
    <s v="USD"/>
    <n v="1458363600"/>
    <n v="1461906000"/>
    <x v="295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n v="73.428571428571431"/>
    <x v="0"/>
    <n v="7"/>
    <x v="1"/>
    <s v="USD"/>
    <n v="1500008400"/>
    <n v="1500267600"/>
    <x v="296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n v="65.968133535660087"/>
    <x v="1"/>
    <n v="659"/>
    <x v="3"/>
    <s v="DKK"/>
    <n v="1338958800"/>
    <n v="1340686800"/>
    <x v="297"/>
    <d v="2012-06-26T05:00:00"/>
    <b v="0"/>
    <b v="1"/>
    <x v="5"/>
    <x v="13"/>
  </r>
  <r>
    <n v="308"/>
    <s v="Davis Ltd"/>
    <s v="Grass-roots optimizing projection"/>
    <n v="118200"/>
    <n v="87560"/>
    <n v="0.74077834179357027"/>
    <n v="109.04109589041096"/>
    <x v="0"/>
    <n v="803"/>
    <x v="1"/>
    <s v="USD"/>
    <n v="1303102800"/>
    <n v="1303189200"/>
    <x v="298"/>
    <d v="2011-04-19T05:00:00"/>
    <b v="0"/>
    <b v="0"/>
    <x v="3"/>
    <x v="3"/>
  </r>
  <r>
    <n v="309"/>
    <s v="Harris-Perry"/>
    <s v="User-centric 6thgeneration attitude"/>
    <n v="4100"/>
    <n v="3087"/>
    <n v="0.75292682926829269"/>
    <n v="41.16"/>
    <x v="3"/>
    <n v="75"/>
    <x v="1"/>
    <s v="USD"/>
    <n v="1316581200"/>
    <n v="1318309200"/>
    <x v="299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n v="99.125"/>
    <x v="0"/>
    <n v="16"/>
    <x v="1"/>
    <s v="USD"/>
    <n v="1270789200"/>
    <n v="1272171600"/>
    <x v="300"/>
    <d v="2010-04-25T05:00:00"/>
    <b v="0"/>
    <b v="0"/>
    <x v="6"/>
    <x v="11"/>
  </r>
  <r>
    <n v="311"/>
    <s v="Flores PLC"/>
    <s v="Focused real-time help-desk"/>
    <n v="6300"/>
    <n v="12812"/>
    <n v="2.0336507936507937"/>
    <n v="105.88429752066116"/>
    <x v="1"/>
    <n v="121"/>
    <x v="1"/>
    <s v="USD"/>
    <n v="1297836000"/>
    <n v="1298872800"/>
    <x v="247"/>
    <d v="2011-02-28T06:00:00"/>
    <b v="0"/>
    <b v="0"/>
    <x v="3"/>
    <x v="3"/>
  </r>
  <r>
    <n v="312"/>
    <s v="Martinez LLC"/>
    <s v="Robust impactful approach"/>
    <n v="59100"/>
    <n v="183345"/>
    <n v="3.1022842639593908"/>
    <n v="48.996525921966864"/>
    <x v="1"/>
    <n v="3742"/>
    <x v="1"/>
    <s v="USD"/>
    <n v="1382677200"/>
    <n v="1383282000"/>
    <x v="244"/>
    <d v="2013-11-01T05:00:00"/>
    <b v="0"/>
    <b v="0"/>
    <x v="3"/>
    <x v="3"/>
  </r>
  <r>
    <n v="313"/>
    <s v="Miller-Irwin"/>
    <s v="Secured maximized policy"/>
    <n v="2200"/>
    <n v="8697"/>
    <n v="3.9531818181818181"/>
    <n v="39"/>
    <x v="1"/>
    <n v="223"/>
    <x v="1"/>
    <s v="USD"/>
    <n v="1330322400"/>
    <n v="1330495200"/>
    <x v="301"/>
    <d v="2012-02-29T06:00:00"/>
    <b v="0"/>
    <b v="0"/>
    <x v="1"/>
    <x v="1"/>
  </r>
  <r>
    <n v="314"/>
    <s v="Sanchez-Morgan"/>
    <s v="Realigned upward-trending strategy"/>
    <n v="1400"/>
    <n v="4126"/>
    <n v="2.9471428571428571"/>
    <n v="31.022556390977442"/>
    <x v="1"/>
    <n v="133"/>
    <x v="1"/>
    <s v="USD"/>
    <n v="1552366800"/>
    <n v="1552798800"/>
    <x v="188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n v="103.87096774193549"/>
    <x v="0"/>
    <n v="31"/>
    <x v="1"/>
    <s v="USD"/>
    <n v="1400907600"/>
    <n v="1403413200"/>
    <x v="302"/>
    <d v="2014-06-22T05:00:00"/>
    <b v="0"/>
    <b v="0"/>
    <x v="3"/>
    <x v="3"/>
  </r>
  <r>
    <n v="316"/>
    <s v="Martin-Marshall"/>
    <s v="Configurable demand-driven matrix"/>
    <n v="9600"/>
    <n v="6401"/>
    <n v="0.66677083333333331"/>
    <n v="59.268518518518519"/>
    <x v="0"/>
    <n v="108"/>
    <x v="6"/>
    <s v="EUR"/>
    <n v="1574143200"/>
    <n v="1574229600"/>
    <x v="303"/>
    <d v="2019-11-20T06:00:00"/>
    <b v="0"/>
    <b v="1"/>
    <x v="0"/>
    <x v="0"/>
  </r>
  <r>
    <n v="317"/>
    <s v="Summers PLC"/>
    <s v="Cross-group coherent hierarchy"/>
    <n v="6600"/>
    <n v="1269"/>
    <n v="0.19227272727272726"/>
    <n v="42.3"/>
    <x v="0"/>
    <n v="30"/>
    <x v="1"/>
    <s v="USD"/>
    <n v="1494738000"/>
    <n v="1495861200"/>
    <x v="304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n v="53.117647058823529"/>
    <x v="0"/>
    <n v="17"/>
    <x v="1"/>
    <s v="USD"/>
    <n v="1392357600"/>
    <n v="1392530400"/>
    <x v="305"/>
    <d v="2014-02-16T06:00:00"/>
    <b v="0"/>
    <b v="0"/>
    <x v="1"/>
    <x v="1"/>
  </r>
  <r>
    <n v="319"/>
    <s v="Mills Group"/>
    <s v="Advanced empowering matrix"/>
    <n v="8400"/>
    <n v="3251"/>
    <n v="0.38702380952380955"/>
    <n v="50.796875"/>
    <x v="3"/>
    <n v="64"/>
    <x v="1"/>
    <s v="USD"/>
    <n v="1281589200"/>
    <n v="1283662800"/>
    <x v="306"/>
    <d v="2010-09-05T05:00:00"/>
    <b v="0"/>
    <b v="0"/>
    <x v="2"/>
    <x v="2"/>
  </r>
  <r>
    <n v="320"/>
    <s v="Sandoval-Powell"/>
    <s v="Phased holistic implementation"/>
    <n v="84400"/>
    <n v="8092"/>
    <n v="9.5876777251184833E-2"/>
    <n v="101.15"/>
    <x v="0"/>
    <n v="80"/>
    <x v="1"/>
    <s v="USD"/>
    <n v="1305003600"/>
    <n v="1305781200"/>
    <x v="307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n v="65.000810372771468"/>
    <x v="0"/>
    <n v="2468"/>
    <x v="1"/>
    <s v="USD"/>
    <n v="1301634000"/>
    <n v="1302325200"/>
    <x v="308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n v="37.998645510835914"/>
    <x v="1"/>
    <n v="5168"/>
    <x v="1"/>
    <s v="USD"/>
    <n v="1290664800"/>
    <n v="1291788000"/>
    <x v="309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n v="82.615384615384613"/>
    <x v="0"/>
    <n v="26"/>
    <x v="4"/>
    <s v="GBP"/>
    <n v="1395896400"/>
    <n v="1396069200"/>
    <x v="310"/>
    <d v="2014-03-29T05:00:00"/>
    <b v="0"/>
    <b v="0"/>
    <x v="4"/>
    <x v="4"/>
  </r>
  <r>
    <n v="324"/>
    <s v="Harris, Hall and Harris"/>
    <s v="Inverse analyzing matrices"/>
    <n v="7100"/>
    <n v="11648"/>
    <n v="1.6405633802816901"/>
    <n v="37.941368078175898"/>
    <x v="1"/>
    <n v="307"/>
    <x v="1"/>
    <s v="USD"/>
    <n v="1434862800"/>
    <n v="1435899600"/>
    <x v="311"/>
    <d v="2015-07-03T05:00:00"/>
    <b v="0"/>
    <b v="1"/>
    <x v="3"/>
    <x v="3"/>
  </r>
  <r>
    <n v="325"/>
    <s v="Saunders Group"/>
    <s v="Programmable systemic implementation"/>
    <n v="6500"/>
    <n v="5897"/>
    <n v="0.90723076923076929"/>
    <n v="80.780821917808225"/>
    <x v="0"/>
    <n v="73"/>
    <x v="1"/>
    <s v="USD"/>
    <n v="1529125200"/>
    <n v="1531112400"/>
    <x v="79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n v="25.984375"/>
    <x v="0"/>
    <n v="128"/>
    <x v="1"/>
    <s v="USD"/>
    <n v="1451109600"/>
    <n v="1451628000"/>
    <x v="312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n v="30.363636363636363"/>
    <x v="0"/>
    <n v="33"/>
    <x v="1"/>
    <s v="USD"/>
    <n v="1566968400"/>
    <n v="1567314000"/>
    <x v="313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n v="54.004916018025398"/>
    <x v="1"/>
    <n v="2441"/>
    <x v="1"/>
    <s v="USD"/>
    <n v="1543557600"/>
    <n v="1544508000"/>
    <x v="314"/>
    <d v="2018-12-11T06:00:00"/>
    <b v="0"/>
    <b v="0"/>
    <x v="1"/>
    <x v="1"/>
  </r>
  <r>
    <n v="329"/>
    <s v="Willis and Sons"/>
    <s v="Fundamental incremental database"/>
    <n v="93800"/>
    <n v="21477"/>
    <n v="0.22896588486140726"/>
    <n v="101.78672985781991"/>
    <x v="2"/>
    <n v="211"/>
    <x v="1"/>
    <s v="USD"/>
    <n v="1481522400"/>
    <n v="1482472800"/>
    <x v="315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n v="45.003610108303249"/>
    <x v="1"/>
    <n v="1385"/>
    <x v="4"/>
    <s v="GBP"/>
    <n v="1512712800"/>
    <n v="1512799200"/>
    <x v="316"/>
    <d v="2017-12-09T06:00:00"/>
    <b v="0"/>
    <b v="0"/>
    <x v="4"/>
    <x v="4"/>
  </r>
  <r>
    <n v="331"/>
    <s v="Rose-Silva"/>
    <s v="Intuitive static portal"/>
    <n v="3300"/>
    <n v="14643"/>
    <n v="4.4372727272727275"/>
    <n v="77.068421052631578"/>
    <x v="1"/>
    <n v="190"/>
    <x v="1"/>
    <s v="USD"/>
    <n v="1324274400"/>
    <n v="1324360800"/>
    <x v="317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n v="88.076595744680844"/>
    <x v="1"/>
    <n v="470"/>
    <x v="1"/>
    <s v="USD"/>
    <n v="1364446800"/>
    <n v="1364533200"/>
    <x v="318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n v="47.035573122529641"/>
    <x v="1"/>
    <n v="253"/>
    <x v="1"/>
    <s v="USD"/>
    <n v="1542693600"/>
    <n v="1545112800"/>
    <x v="319"/>
    <d v="2018-12-18T06:00:00"/>
    <b v="0"/>
    <b v="0"/>
    <x v="3"/>
    <x v="3"/>
  </r>
  <r>
    <n v="334"/>
    <s v="Mcgee Group"/>
    <s v="Assimilated discrete algorithm"/>
    <n v="66200"/>
    <n v="123538"/>
    <n v="1.8661329305135952"/>
    <n v="110.99550763701707"/>
    <x v="1"/>
    <n v="1113"/>
    <x v="1"/>
    <s v="USD"/>
    <n v="1515564000"/>
    <n v="1516168800"/>
    <x v="32"/>
    <d v="2018-01-17T06:00:00"/>
    <b v="0"/>
    <b v="0"/>
    <x v="1"/>
    <x v="1"/>
  </r>
  <r>
    <n v="335"/>
    <s v="Jordan-Acosta"/>
    <s v="Operative uniform hub"/>
    <n v="173800"/>
    <n v="198628"/>
    <n v="1.1428538550057536"/>
    <n v="87.003066141042481"/>
    <x v="1"/>
    <n v="2283"/>
    <x v="1"/>
    <s v="USD"/>
    <n v="1573797600"/>
    <n v="1574920800"/>
    <x v="320"/>
    <d v="2019-11-28T06:00:00"/>
    <b v="0"/>
    <b v="0"/>
    <x v="1"/>
    <x v="1"/>
  </r>
  <r>
    <n v="336"/>
    <s v="Nunez Inc"/>
    <s v="Customizable intangible capability"/>
    <n v="70700"/>
    <n v="68602"/>
    <n v="0.97032531824611035"/>
    <n v="63.994402985074629"/>
    <x v="0"/>
    <n v="1072"/>
    <x v="1"/>
    <s v="USD"/>
    <n v="1292392800"/>
    <n v="1292479200"/>
    <x v="321"/>
    <d v="2010-12-16T06:00:00"/>
    <b v="0"/>
    <b v="1"/>
    <x v="1"/>
    <x v="1"/>
  </r>
  <r>
    <n v="337"/>
    <s v="Hayden Ltd"/>
    <s v="Innovative didactic analyzer"/>
    <n v="94500"/>
    <n v="116064"/>
    <n v="1.2281904761904763"/>
    <n v="105.9945205479452"/>
    <x v="1"/>
    <n v="1095"/>
    <x v="1"/>
    <s v="USD"/>
    <n v="1573452000"/>
    <n v="1573538400"/>
    <x v="322"/>
    <d v="2019-11-12T06:00:00"/>
    <b v="0"/>
    <b v="0"/>
    <x v="3"/>
    <x v="3"/>
  </r>
  <r>
    <n v="338"/>
    <s v="Gonzalez-Burton"/>
    <s v="Decentralized intangible encoding"/>
    <n v="69800"/>
    <n v="125042"/>
    <n v="1.7914326647564469"/>
    <n v="73.989349112426041"/>
    <x v="1"/>
    <n v="1690"/>
    <x v="1"/>
    <s v="USD"/>
    <n v="1317790800"/>
    <n v="1320382800"/>
    <x v="323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n v="84.02004626060139"/>
    <x v="3"/>
    <n v="1297"/>
    <x v="0"/>
    <s v="CAD"/>
    <n v="1501650000"/>
    <n v="1502859600"/>
    <x v="324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n v="88.966921119592882"/>
    <x v="0"/>
    <n v="393"/>
    <x v="1"/>
    <s v="USD"/>
    <n v="1323669600"/>
    <n v="1323756000"/>
    <x v="325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n v="76.990453460620529"/>
    <x v="0"/>
    <n v="1257"/>
    <x v="1"/>
    <s v="USD"/>
    <n v="1440738000"/>
    <n v="1441342800"/>
    <x v="326"/>
    <d v="2015-09-04T05:00:00"/>
    <b v="0"/>
    <b v="0"/>
    <x v="1"/>
    <x v="7"/>
  </r>
  <r>
    <n v="342"/>
    <s v="Gibson-Hernandez"/>
    <s v="Visionary foreground middleware"/>
    <n v="47900"/>
    <n v="31864"/>
    <n v="0.66521920668058454"/>
    <n v="97.146341463414629"/>
    <x v="0"/>
    <n v="328"/>
    <x v="1"/>
    <s v="USD"/>
    <n v="1374296400"/>
    <n v="1375333200"/>
    <x v="327"/>
    <d v="2013-08-01T05:00:00"/>
    <b v="0"/>
    <b v="0"/>
    <x v="3"/>
    <x v="3"/>
  </r>
  <r>
    <n v="343"/>
    <s v="Spencer-Weber"/>
    <s v="Optional zero-defect task-force"/>
    <n v="9000"/>
    <n v="4853"/>
    <n v="0.53922222222222227"/>
    <n v="33.013605442176868"/>
    <x v="0"/>
    <n v="147"/>
    <x v="1"/>
    <s v="USD"/>
    <n v="1384840800"/>
    <n v="1389420000"/>
    <x v="328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n v="99.950602409638549"/>
    <x v="0"/>
    <n v="830"/>
    <x v="1"/>
    <s v="USD"/>
    <n v="1516600800"/>
    <n v="1520056800"/>
    <x v="329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n v="69.966767371601208"/>
    <x v="0"/>
    <n v="331"/>
    <x v="4"/>
    <s v="GBP"/>
    <n v="1436418000"/>
    <n v="1436504400"/>
    <x v="330"/>
    <d v="2015-07-10T05:00:00"/>
    <b v="0"/>
    <b v="0"/>
    <x v="4"/>
    <x v="6"/>
  </r>
  <r>
    <n v="346"/>
    <s v="Little-Marsh"/>
    <s v="Virtual attitude-oriented migration"/>
    <n v="8000"/>
    <n v="2758"/>
    <n v="0.34475"/>
    <n v="110.32"/>
    <x v="0"/>
    <n v="25"/>
    <x v="1"/>
    <s v="USD"/>
    <n v="1503550800"/>
    <n v="1508302800"/>
    <x v="331"/>
    <d v="2017-10-18T05:00:00"/>
    <b v="0"/>
    <b v="1"/>
    <x v="1"/>
    <x v="7"/>
  </r>
  <r>
    <n v="347"/>
    <s v="Petersen and Sons"/>
    <s v="Open-source full-range portal"/>
    <n v="900"/>
    <n v="12607"/>
    <n v="14.007777777777777"/>
    <n v="66.005235602094245"/>
    <x v="1"/>
    <n v="191"/>
    <x v="1"/>
    <s v="USD"/>
    <n v="1423634400"/>
    <n v="1425708000"/>
    <x v="332"/>
    <d v="2015-03-07T06:00:00"/>
    <b v="0"/>
    <b v="0"/>
    <x v="2"/>
    <x v="2"/>
  </r>
  <r>
    <n v="348"/>
    <s v="Hensley Ltd"/>
    <s v="Versatile cohesive open system"/>
    <n v="199000"/>
    <n v="142823"/>
    <n v="0.71770351758793971"/>
    <n v="41.005742176284812"/>
    <x v="0"/>
    <n v="3483"/>
    <x v="1"/>
    <s v="USD"/>
    <n v="1487224800"/>
    <n v="1488348000"/>
    <x v="333"/>
    <d v="2017-03-01T06:00:00"/>
    <b v="0"/>
    <b v="0"/>
    <x v="0"/>
    <x v="0"/>
  </r>
  <r>
    <n v="349"/>
    <s v="Navarro and Sons"/>
    <s v="Multi-layered bottom-line frame"/>
    <n v="180800"/>
    <n v="95958"/>
    <n v="0.53074115044247783"/>
    <n v="103.96316359696641"/>
    <x v="0"/>
    <n v="923"/>
    <x v="1"/>
    <s v="USD"/>
    <n v="1500008400"/>
    <n v="1502600400"/>
    <x v="296"/>
    <d v="2017-08-13T05:00:00"/>
    <b v="0"/>
    <b v="0"/>
    <x v="3"/>
    <x v="3"/>
  </r>
  <r>
    <n v="350"/>
    <s v="Shannon Ltd"/>
    <s v="Pre-emptive neutral capacity"/>
    <n v="100"/>
    <n v="5"/>
    <n v="0.05"/>
    <n v="5"/>
    <x v="0"/>
    <n v="1"/>
    <x v="1"/>
    <s v="USD"/>
    <n v="1432098000"/>
    <n v="1433653200"/>
    <x v="334"/>
    <d v="2015-06-07T05:00:00"/>
    <b v="0"/>
    <b v="1"/>
    <x v="1"/>
    <x v="17"/>
  </r>
  <r>
    <n v="351"/>
    <s v="Young LLC"/>
    <s v="Universal maximized methodology"/>
    <n v="74100"/>
    <n v="94631"/>
    <n v="1.2770715249662619"/>
    <n v="47.009935419771487"/>
    <x v="1"/>
    <n v="2013"/>
    <x v="1"/>
    <s v="USD"/>
    <n v="1440392400"/>
    <n v="1441602000"/>
    <x v="335"/>
    <d v="2015-09-07T05:00:00"/>
    <b v="0"/>
    <b v="0"/>
    <x v="1"/>
    <x v="1"/>
  </r>
  <r>
    <n v="352"/>
    <s v="Adams, Willis and Sanchez"/>
    <s v="Expanded hybrid hardware"/>
    <n v="2800"/>
    <n v="977"/>
    <n v="0.34892857142857142"/>
    <n v="29.606060606060606"/>
    <x v="0"/>
    <n v="33"/>
    <x v="0"/>
    <s v="CAD"/>
    <n v="1446876000"/>
    <n v="1447567200"/>
    <x v="336"/>
    <d v="2015-11-15T06:00:00"/>
    <b v="0"/>
    <b v="0"/>
    <x v="3"/>
    <x v="3"/>
  </r>
  <r>
    <n v="353"/>
    <s v="Mills-Roy"/>
    <s v="Profit-focused multi-tasking access"/>
    <n v="33600"/>
    <n v="137961"/>
    <n v="4.105982142857143"/>
    <n v="81.010569583088667"/>
    <x v="1"/>
    <n v="1703"/>
    <x v="1"/>
    <s v="USD"/>
    <n v="1562302800"/>
    <n v="1562389200"/>
    <x v="337"/>
    <d v="2019-07-06T05:00:00"/>
    <b v="0"/>
    <b v="0"/>
    <x v="3"/>
    <x v="3"/>
  </r>
  <r>
    <n v="354"/>
    <s v="Brown Group"/>
    <s v="Profit-focused transitional capability"/>
    <n v="6100"/>
    <n v="7548"/>
    <n v="1.2373770491803278"/>
    <n v="94.35"/>
    <x v="1"/>
    <n v="80"/>
    <x v="3"/>
    <s v="DKK"/>
    <n v="1378184400"/>
    <n v="1378789200"/>
    <x v="338"/>
    <d v="2013-09-10T05:00:00"/>
    <b v="0"/>
    <b v="0"/>
    <x v="4"/>
    <x v="4"/>
  </r>
  <r>
    <n v="355"/>
    <s v="Burns-Burnett"/>
    <s v="Front-line scalable definition"/>
    <n v="3800"/>
    <n v="2241"/>
    <n v="0.58973684210526311"/>
    <n v="26.058139534883722"/>
    <x v="2"/>
    <n v="86"/>
    <x v="1"/>
    <s v="USD"/>
    <n v="1485064800"/>
    <n v="1488520800"/>
    <x v="339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n v="85.775000000000006"/>
    <x v="0"/>
    <n v="40"/>
    <x v="6"/>
    <s v="EUR"/>
    <n v="1326520800"/>
    <n v="1327298400"/>
    <x v="34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n v="103.73170731707317"/>
    <x v="1"/>
    <n v="41"/>
    <x v="1"/>
    <s v="USD"/>
    <n v="1441256400"/>
    <n v="1443416400"/>
    <x v="341"/>
    <d v="2015-09-28T05:00:00"/>
    <b v="0"/>
    <b v="0"/>
    <x v="6"/>
    <x v="11"/>
  </r>
  <r>
    <n v="358"/>
    <s v="Diaz-Garcia"/>
    <s v="Profit-focused 3rdgeneration circuit"/>
    <n v="9700"/>
    <n v="1146"/>
    <n v="0.11814432989690722"/>
    <n v="49.826086956521742"/>
    <x v="0"/>
    <n v="23"/>
    <x v="0"/>
    <s v="CAD"/>
    <n v="1533877200"/>
    <n v="1534136400"/>
    <x v="342"/>
    <d v="2018-08-13T05:00:00"/>
    <b v="1"/>
    <b v="0"/>
    <x v="7"/>
    <x v="14"/>
  </r>
  <r>
    <n v="359"/>
    <s v="Salazar-Moon"/>
    <s v="Compatible needs-based architecture"/>
    <n v="4000"/>
    <n v="11948"/>
    <n v="2.9870000000000001"/>
    <n v="63.893048128342244"/>
    <x v="1"/>
    <n v="187"/>
    <x v="1"/>
    <s v="USD"/>
    <n v="1314421200"/>
    <n v="1315026000"/>
    <x v="343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n v="47.002434782608695"/>
    <x v="1"/>
    <n v="2875"/>
    <x v="4"/>
    <s v="GBP"/>
    <n v="1293861600"/>
    <n v="1295071200"/>
    <x v="344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n v="108.47727272727273"/>
    <x v="1"/>
    <n v="88"/>
    <x v="1"/>
    <s v="USD"/>
    <n v="1507352400"/>
    <n v="1509426000"/>
    <x v="345"/>
    <d v="2017-10-31T05:00:00"/>
    <b v="0"/>
    <b v="0"/>
    <x v="3"/>
    <x v="3"/>
  </r>
  <r>
    <n v="362"/>
    <s v="Lawrence Group"/>
    <s v="Automated actuating conglomeration"/>
    <n v="3700"/>
    <n v="13755"/>
    <n v="3.7175675675675675"/>
    <n v="72.015706806282722"/>
    <x v="1"/>
    <n v="191"/>
    <x v="1"/>
    <s v="USD"/>
    <n v="1296108000"/>
    <n v="1299391200"/>
    <x v="65"/>
    <d v="2011-03-06T06:00:00"/>
    <b v="0"/>
    <b v="0"/>
    <x v="1"/>
    <x v="1"/>
  </r>
  <r>
    <n v="363"/>
    <s v="Gray-Davis"/>
    <s v="Re-contextualized local initiative"/>
    <n v="5200"/>
    <n v="8330"/>
    <n v="1.601923076923077"/>
    <n v="59.928057553956833"/>
    <x v="1"/>
    <n v="139"/>
    <x v="1"/>
    <s v="USD"/>
    <n v="1324965600"/>
    <n v="1325052000"/>
    <x v="346"/>
    <d v="2011-12-28T06:00:00"/>
    <b v="0"/>
    <b v="0"/>
    <x v="1"/>
    <x v="1"/>
  </r>
  <r>
    <n v="364"/>
    <s v="Ramirez-Myers"/>
    <s v="Switchable intangible definition"/>
    <n v="900"/>
    <n v="14547"/>
    <n v="16.163333333333334"/>
    <n v="78.209677419354833"/>
    <x v="1"/>
    <n v="186"/>
    <x v="1"/>
    <s v="USD"/>
    <n v="1520229600"/>
    <n v="1522818000"/>
    <x v="347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n v="104.77678571428571"/>
    <x v="1"/>
    <n v="112"/>
    <x v="2"/>
    <s v="AUD"/>
    <n v="1482991200"/>
    <n v="1485324000"/>
    <x v="348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n v="105.52475247524752"/>
    <x v="1"/>
    <n v="101"/>
    <x v="1"/>
    <s v="USD"/>
    <n v="1294034400"/>
    <n v="1294120800"/>
    <x v="349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n v="24.933333333333334"/>
    <x v="0"/>
    <n v="75"/>
    <x v="1"/>
    <s v="USD"/>
    <n v="1413608400"/>
    <n v="1415685600"/>
    <x v="35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n v="69.873786407766985"/>
    <x v="1"/>
    <n v="206"/>
    <x v="4"/>
    <s v="GBP"/>
    <n v="1286946000"/>
    <n v="1288933200"/>
    <x v="351"/>
    <d v="2010-11-05T05:00:00"/>
    <b v="0"/>
    <b v="1"/>
    <x v="4"/>
    <x v="4"/>
  </r>
  <r>
    <n v="369"/>
    <s v="Smith-Gonzalez"/>
    <s v="Polarized needs-based approach"/>
    <n v="5400"/>
    <n v="14743"/>
    <n v="2.730185185185185"/>
    <n v="95.733766233766232"/>
    <x v="1"/>
    <n v="154"/>
    <x v="1"/>
    <s v="USD"/>
    <n v="1359871200"/>
    <n v="1363237200"/>
    <x v="352"/>
    <d v="2013-03-14T05:00:00"/>
    <b v="0"/>
    <b v="1"/>
    <x v="4"/>
    <x v="19"/>
  </r>
  <r>
    <n v="370"/>
    <s v="Skinner PLC"/>
    <s v="Intuitive well-modulated middleware"/>
    <n v="112300"/>
    <n v="178965"/>
    <n v="1.593633125556545"/>
    <n v="29.997485752598056"/>
    <x v="1"/>
    <n v="5966"/>
    <x v="1"/>
    <s v="USD"/>
    <n v="1555304400"/>
    <n v="1555822800"/>
    <x v="353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n v="59.011948529411768"/>
    <x v="0"/>
    <n v="2176"/>
    <x v="1"/>
    <s v="USD"/>
    <n v="1423375200"/>
    <n v="1427778000"/>
    <x v="354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n v="84.757396449704146"/>
    <x v="1"/>
    <n v="169"/>
    <x v="1"/>
    <s v="USD"/>
    <n v="1420696800"/>
    <n v="1422424800"/>
    <x v="355"/>
    <d v="2015-01-28T06:00:00"/>
    <b v="0"/>
    <b v="1"/>
    <x v="4"/>
    <x v="4"/>
  </r>
  <r>
    <n v="373"/>
    <s v="Brown-Parker"/>
    <s v="Down-sized coherent toolset"/>
    <n v="22500"/>
    <n v="164291"/>
    <n v="7.3018222222222224"/>
    <n v="78.010921177587846"/>
    <x v="1"/>
    <n v="2106"/>
    <x v="1"/>
    <s v="USD"/>
    <n v="1502946000"/>
    <n v="1503637200"/>
    <x v="356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n v="50.05215419501134"/>
    <x v="0"/>
    <n v="441"/>
    <x v="1"/>
    <s v="USD"/>
    <n v="1547186400"/>
    <n v="1547618400"/>
    <x v="357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n v="59.16"/>
    <x v="0"/>
    <n v="25"/>
    <x v="1"/>
    <s v="USD"/>
    <n v="1444971600"/>
    <n v="1449900000"/>
    <x v="358"/>
    <d v="2015-12-12T06:00:00"/>
    <b v="0"/>
    <b v="0"/>
    <x v="1"/>
    <x v="7"/>
  </r>
  <r>
    <n v="376"/>
    <s v="Perry PLC"/>
    <s v="Mandatory uniform matrix"/>
    <n v="3400"/>
    <n v="12275"/>
    <n v="3.6102941176470589"/>
    <n v="93.702290076335885"/>
    <x v="1"/>
    <n v="131"/>
    <x v="1"/>
    <s v="USD"/>
    <n v="1404622800"/>
    <n v="1405141200"/>
    <x v="359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n v="40.14173228346457"/>
    <x v="0"/>
    <n v="127"/>
    <x v="1"/>
    <s v="USD"/>
    <n v="1571720400"/>
    <n v="1572933600"/>
    <x v="12"/>
    <d v="2019-11-05T06:00:00"/>
    <b v="0"/>
    <b v="0"/>
    <x v="3"/>
    <x v="3"/>
  </r>
  <r>
    <n v="378"/>
    <s v="Fleming-Oliver"/>
    <s v="Managed stable function"/>
    <n v="178200"/>
    <n v="24882"/>
    <n v="0.13962962962962963"/>
    <n v="70.090140845070422"/>
    <x v="0"/>
    <n v="355"/>
    <x v="1"/>
    <s v="USD"/>
    <n v="1526878800"/>
    <n v="1530162000"/>
    <x v="36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n v="66.181818181818187"/>
    <x v="0"/>
    <n v="44"/>
    <x v="4"/>
    <s v="GBP"/>
    <n v="1319691600"/>
    <n v="1320904800"/>
    <x v="361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n v="47.714285714285715"/>
    <x v="1"/>
    <n v="84"/>
    <x v="1"/>
    <s v="USD"/>
    <n v="1371963600"/>
    <n v="1372395600"/>
    <x v="362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n v="62.896774193548389"/>
    <x v="1"/>
    <n v="155"/>
    <x v="1"/>
    <s v="USD"/>
    <n v="1433739600"/>
    <n v="1437714000"/>
    <x v="363"/>
    <d v="2015-07-24T05:00:00"/>
    <b v="0"/>
    <b v="0"/>
    <x v="3"/>
    <x v="3"/>
  </r>
  <r>
    <n v="382"/>
    <s v="King Ltd"/>
    <s v="Visionary systemic process improvement"/>
    <n v="9100"/>
    <n v="5803"/>
    <n v="0.63769230769230767"/>
    <n v="86.611940298507463"/>
    <x v="0"/>
    <n v="67"/>
    <x v="1"/>
    <s v="USD"/>
    <n v="1508130000"/>
    <n v="1509771600"/>
    <x v="364"/>
    <d v="2017-11-04T05:00:00"/>
    <b v="0"/>
    <b v="0"/>
    <x v="7"/>
    <x v="14"/>
  </r>
  <r>
    <n v="383"/>
    <s v="Baker Ltd"/>
    <s v="Progressive intangible flexibility"/>
    <n v="6300"/>
    <n v="14199"/>
    <n v="2.2538095238095237"/>
    <n v="75.126984126984127"/>
    <x v="1"/>
    <n v="189"/>
    <x v="1"/>
    <s v="USD"/>
    <n v="1550037600"/>
    <n v="1550556000"/>
    <x v="21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n v="41.004167534903104"/>
    <x v="1"/>
    <n v="4799"/>
    <x v="1"/>
    <s v="USD"/>
    <n v="1486706400"/>
    <n v="1489039200"/>
    <x v="365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n v="50.007915567282325"/>
    <x v="1"/>
    <n v="1137"/>
    <x v="1"/>
    <s v="USD"/>
    <n v="1553835600"/>
    <n v="1556600400"/>
    <x v="366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n v="96.960674157303373"/>
    <x v="0"/>
    <n v="1068"/>
    <x v="1"/>
    <s v="USD"/>
    <n v="1277528400"/>
    <n v="1278565200"/>
    <x v="367"/>
    <d v="2010-07-08T05:00:00"/>
    <b v="0"/>
    <b v="0"/>
    <x v="3"/>
    <x v="3"/>
  </r>
  <r>
    <n v="387"/>
    <s v="Flores-Lambert"/>
    <s v="Triple-buffered logistical frame"/>
    <n v="109000"/>
    <n v="42795"/>
    <n v="0.39261467889908258"/>
    <n v="100.93160377358491"/>
    <x v="0"/>
    <n v="424"/>
    <x v="1"/>
    <s v="USD"/>
    <n v="1339477200"/>
    <n v="1339909200"/>
    <x v="368"/>
    <d v="2012-06-17T05:00:00"/>
    <b v="0"/>
    <b v="0"/>
    <x v="2"/>
    <x v="8"/>
  </r>
  <r>
    <n v="388"/>
    <s v="Cruz Ltd"/>
    <s v="Exclusive dynamic adapter"/>
    <n v="114800"/>
    <n v="12938"/>
    <n v="0.11270034843205574"/>
    <n v="89.227586206896547"/>
    <x v="3"/>
    <n v="145"/>
    <x v="5"/>
    <s v="CHF"/>
    <n v="1325656800"/>
    <n v="1325829600"/>
    <x v="369"/>
    <d v="2012-01-06T06:00:00"/>
    <b v="0"/>
    <b v="0"/>
    <x v="1"/>
    <x v="7"/>
  </r>
  <r>
    <n v="389"/>
    <s v="Knox-Garner"/>
    <s v="Automated systemic hierarchy"/>
    <n v="83000"/>
    <n v="101352"/>
    <n v="1.2211084337349398"/>
    <n v="87.979166666666671"/>
    <x v="1"/>
    <n v="1152"/>
    <x v="1"/>
    <s v="USD"/>
    <n v="1288242000"/>
    <n v="1290578400"/>
    <x v="370"/>
    <d v="2010-11-24T06:00:00"/>
    <b v="0"/>
    <b v="0"/>
    <x v="3"/>
    <x v="3"/>
  </r>
  <r>
    <n v="390"/>
    <s v="Davis-Allen"/>
    <s v="Digitized eco-centric core"/>
    <n v="2400"/>
    <n v="4477"/>
    <n v="1.8654166666666667"/>
    <n v="89.54"/>
    <x v="1"/>
    <n v="50"/>
    <x v="1"/>
    <s v="USD"/>
    <n v="1379048400"/>
    <n v="1380344400"/>
    <x v="371"/>
    <d v="2013-09-28T05:00:00"/>
    <b v="0"/>
    <b v="0"/>
    <x v="7"/>
    <x v="14"/>
  </r>
  <r>
    <n v="391"/>
    <s v="Miller-Patel"/>
    <s v="Mandatory uniform strategy"/>
    <n v="60400"/>
    <n v="4393"/>
    <n v="7.27317880794702E-2"/>
    <n v="29.09271523178808"/>
    <x v="0"/>
    <n v="151"/>
    <x v="1"/>
    <s v="USD"/>
    <n v="1389679200"/>
    <n v="1389852000"/>
    <x v="287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n v="42.006218905472636"/>
    <x v="0"/>
    <n v="1608"/>
    <x v="1"/>
    <s v="USD"/>
    <n v="1294293600"/>
    <n v="1294466400"/>
    <x v="372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n v="47.004903563255965"/>
    <x v="1"/>
    <n v="3059"/>
    <x v="0"/>
    <s v="CAD"/>
    <n v="1500267600"/>
    <n v="1500354000"/>
    <x v="373"/>
    <d v="2017-07-18T05:00:00"/>
    <b v="0"/>
    <b v="0"/>
    <x v="1"/>
    <x v="17"/>
  </r>
  <r>
    <n v="394"/>
    <s v="Noble-Bailey"/>
    <s v="Customizable dynamic info-mediaries"/>
    <n v="800"/>
    <n v="3755"/>
    <n v="4.6937499999999996"/>
    <n v="110.44117647058823"/>
    <x v="1"/>
    <n v="34"/>
    <x v="1"/>
    <s v="USD"/>
    <n v="1375074000"/>
    <n v="1375938000"/>
    <x v="374"/>
    <d v="2013-08-08T05:00:00"/>
    <b v="0"/>
    <b v="1"/>
    <x v="4"/>
    <x v="4"/>
  </r>
  <r>
    <n v="395"/>
    <s v="Taylor PLC"/>
    <s v="Enhanced incremental budgetary management"/>
    <n v="7100"/>
    <n v="9238"/>
    <n v="1.3011267605633803"/>
    <n v="41.990909090909092"/>
    <x v="1"/>
    <n v="220"/>
    <x v="1"/>
    <s v="USD"/>
    <n v="1323324000"/>
    <n v="1323410400"/>
    <x v="375"/>
    <d v="2011-12-09T06:00:00"/>
    <b v="1"/>
    <b v="0"/>
    <x v="3"/>
    <x v="3"/>
  </r>
  <r>
    <n v="396"/>
    <s v="Holmes PLC"/>
    <s v="Digitized local info-mediaries"/>
    <n v="46100"/>
    <n v="77012"/>
    <n v="1.6705422993492407"/>
    <n v="48.012468827930178"/>
    <x v="1"/>
    <n v="1604"/>
    <x v="2"/>
    <s v="AUD"/>
    <n v="1538715600"/>
    <n v="1539406800"/>
    <x v="376"/>
    <d v="2018-10-13T05:00:00"/>
    <b v="0"/>
    <b v="0"/>
    <x v="4"/>
    <x v="6"/>
  </r>
  <r>
    <n v="397"/>
    <s v="Jones-Martin"/>
    <s v="Virtual systematic monitoring"/>
    <n v="8100"/>
    <n v="14083"/>
    <n v="1.738641975308642"/>
    <n v="31.019823788546255"/>
    <x v="1"/>
    <n v="454"/>
    <x v="1"/>
    <s v="USD"/>
    <n v="1369285200"/>
    <n v="1369803600"/>
    <x v="377"/>
    <d v="2013-05-29T05:00:00"/>
    <b v="0"/>
    <b v="0"/>
    <x v="1"/>
    <x v="1"/>
  </r>
  <r>
    <n v="398"/>
    <s v="Myers LLC"/>
    <s v="Reactive bottom-line open architecture"/>
    <n v="1700"/>
    <n v="12202"/>
    <n v="7.1776470588235295"/>
    <n v="99.203252032520325"/>
    <x v="1"/>
    <n v="123"/>
    <x v="6"/>
    <s v="EUR"/>
    <n v="1525755600"/>
    <n v="1525928400"/>
    <x v="378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n v="66.022316684378325"/>
    <x v="0"/>
    <n v="941"/>
    <x v="1"/>
    <s v="USD"/>
    <n v="1296626400"/>
    <n v="1297231200"/>
    <x v="379"/>
    <d v="2011-02-09T06:00:00"/>
    <b v="0"/>
    <b v="0"/>
    <x v="1"/>
    <x v="7"/>
  </r>
  <r>
    <n v="400"/>
    <s v="Bell PLC"/>
    <s v="Ergonomic eco-centric open architecture"/>
    <n v="100"/>
    <n v="2"/>
    <n v="0.02"/>
    <n v="2"/>
    <x v="0"/>
    <n v="1"/>
    <x v="1"/>
    <s v="USD"/>
    <n v="1376629200"/>
    <n v="1378530000"/>
    <x v="380"/>
    <d v="2013-09-07T05:00:00"/>
    <b v="0"/>
    <b v="1"/>
    <x v="7"/>
    <x v="14"/>
  </r>
  <r>
    <n v="401"/>
    <s v="Smith-Schmidt"/>
    <s v="Inverse radical hierarchy"/>
    <n v="900"/>
    <n v="13772"/>
    <n v="15.302222222222222"/>
    <n v="46.060200668896321"/>
    <x v="1"/>
    <n v="299"/>
    <x v="1"/>
    <s v="USD"/>
    <n v="1572152400"/>
    <n v="1572152400"/>
    <x v="381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n v="73.650000000000006"/>
    <x v="0"/>
    <n v="40"/>
    <x v="1"/>
    <s v="USD"/>
    <n v="1325829600"/>
    <n v="1329890400"/>
    <x v="382"/>
    <d v="2012-02-22T06:00:00"/>
    <b v="0"/>
    <b v="1"/>
    <x v="4"/>
    <x v="12"/>
  </r>
  <r>
    <n v="403"/>
    <s v="Leonard-Mcclain"/>
    <s v="Virtual foreground throughput"/>
    <n v="195800"/>
    <n v="168820"/>
    <n v="0.86220633299284988"/>
    <n v="55.99336650082919"/>
    <x v="0"/>
    <n v="3015"/>
    <x v="0"/>
    <s v="CAD"/>
    <n v="1273640400"/>
    <n v="1276750800"/>
    <x v="125"/>
    <d v="2010-06-17T05:00:00"/>
    <b v="0"/>
    <b v="1"/>
    <x v="3"/>
    <x v="3"/>
  </r>
  <r>
    <n v="404"/>
    <s v="Bailey-Boyer"/>
    <s v="Visionary exuding Internet solution"/>
    <n v="48900"/>
    <n v="154321"/>
    <n v="3.1558486707566464"/>
    <n v="68.985695127402778"/>
    <x v="1"/>
    <n v="2237"/>
    <x v="1"/>
    <s v="USD"/>
    <n v="1510639200"/>
    <n v="1510898400"/>
    <x v="383"/>
    <d v="2017-11-17T06:00:00"/>
    <b v="0"/>
    <b v="0"/>
    <x v="3"/>
    <x v="3"/>
  </r>
  <r>
    <n v="405"/>
    <s v="Lee LLC"/>
    <s v="Synchronized secondary analyzer"/>
    <n v="29600"/>
    <n v="26527"/>
    <n v="0.89618243243243245"/>
    <n v="60.981609195402299"/>
    <x v="0"/>
    <n v="435"/>
    <x v="1"/>
    <s v="USD"/>
    <n v="1528088400"/>
    <n v="1532408400"/>
    <x v="384"/>
    <d v="2018-07-24T05:00:00"/>
    <b v="0"/>
    <b v="0"/>
    <x v="3"/>
    <x v="3"/>
  </r>
  <r>
    <n v="406"/>
    <s v="Lyons Inc"/>
    <s v="Balanced attitude-oriented parallelism"/>
    <n v="39300"/>
    <n v="71583"/>
    <n v="1.8214503816793892"/>
    <n v="110.98139534883721"/>
    <x v="1"/>
    <n v="645"/>
    <x v="1"/>
    <s v="USD"/>
    <n v="1359525600"/>
    <n v="1360562400"/>
    <x v="385"/>
    <d v="2013-02-11T06:00:00"/>
    <b v="1"/>
    <b v="0"/>
    <x v="4"/>
    <x v="4"/>
  </r>
  <r>
    <n v="407"/>
    <s v="Herrera-Wilson"/>
    <s v="Organized bandwidth-monitored core"/>
    <n v="3400"/>
    <n v="12100"/>
    <n v="3.5588235294117645"/>
    <n v="25"/>
    <x v="1"/>
    <n v="484"/>
    <x v="3"/>
    <s v="DKK"/>
    <n v="1570942800"/>
    <n v="1571547600"/>
    <x v="386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n v="78.759740259740255"/>
    <x v="1"/>
    <n v="154"/>
    <x v="0"/>
    <s v="CAD"/>
    <n v="1466398800"/>
    <n v="1468126800"/>
    <x v="387"/>
    <d v="2016-07-10T05:00:00"/>
    <b v="0"/>
    <b v="0"/>
    <x v="4"/>
    <x v="4"/>
  </r>
  <r>
    <n v="409"/>
    <s v="Stewart LLC"/>
    <s v="Secured asymmetric projection"/>
    <n v="135600"/>
    <n v="62804"/>
    <n v="0.46315634218289087"/>
    <n v="87.960784313725483"/>
    <x v="0"/>
    <n v="714"/>
    <x v="1"/>
    <s v="USD"/>
    <n v="1492491600"/>
    <n v="1492837200"/>
    <x v="388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n v="49.987398739873989"/>
    <x v="2"/>
    <n v="1111"/>
    <x v="1"/>
    <s v="USD"/>
    <n v="1430197200"/>
    <n v="1430197200"/>
    <x v="277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n v="99.524390243902445"/>
    <x v="1"/>
    <n v="82"/>
    <x v="1"/>
    <s v="USD"/>
    <n v="1496034000"/>
    <n v="1496206800"/>
    <x v="389"/>
    <d v="2017-05-31T05:00:00"/>
    <b v="0"/>
    <b v="0"/>
    <x v="3"/>
    <x v="3"/>
  </r>
  <r>
    <n v="412"/>
    <s v="Rodriguez-Scott"/>
    <s v="Realigned zero tolerance software"/>
    <n v="2100"/>
    <n v="14046"/>
    <n v="6.6885714285714286"/>
    <n v="104.82089552238806"/>
    <x v="1"/>
    <n v="134"/>
    <x v="1"/>
    <s v="USD"/>
    <n v="1388728800"/>
    <n v="1389592800"/>
    <x v="390"/>
    <d v="2014-01-13T06:00:00"/>
    <b v="0"/>
    <b v="0"/>
    <x v="5"/>
    <x v="13"/>
  </r>
  <r>
    <n v="413"/>
    <s v="Rush-Bowers"/>
    <s v="Persevering analyzing extranet"/>
    <n v="189500"/>
    <n v="117628"/>
    <n v="0.62072823218997364"/>
    <n v="108.01469237832875"/>
    <x v="2"/>
    <n v="1089"/>
    <x v="1"/>
    <s v="USD"/>
    <n v="1543298400"/>
    <n v="1545631200"/>
    <x v="391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n v="28.998544660724033"/>
    <x v="0"/>
    <n v="5497"/>
    <x v="1"/>
    <s v="USD"/>
    <n v="1271739600"/>
    <n v="1272430800"/>
    <x v="392"/>
    <d v="2010-04-28T05:00:00"/>
    <b v="0"/>
    <b v="1"/>
    <x v="0"/>
    <x v="0"/>
  </r>
  <r>
    <n v="415"/>
    <s v="Anderson-Pham"/>
    <s v="Intuitive needs-based monitoring"/>
    <n v="113500"/>
    <n v="12552"/>
    <n v="0.11059030837004405"/>
    <n v="30.028708133971293"/>
    <x v="0"/>
    <n v="418"/>
    <x v="1"/>
    <s v="USD"/>
    <n v="1326434400"/>
    <n v="1327903200"/>
    <x v="393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n v="41.005559416261292"/>
    <x v="0"/>
    <n v="1439"/>
    <x v="1"/>
    <s v="USD"/>
    <n v="1295244000"/>
    <n v="1296021600"/>
    <x v="394"/>
    <d v="2011-01-26T06:00:00"/>
    <b v="0"/>
    <b v="1"/>
    <x v="4"/>
    <x v="4"/>
  </r>
  <r>
    <n v="417"/>
    <s v="Bradshaw, Smith and Ryan"/>
    <s v="Upgradable 24/7 emulation"/>
    <n v="1700"/>
    <n v="943"/>
    <n v="0.55470588235294116"/>
    <n v="62.866666666666667"/>
    <x v="0"/>
    <n v="15"/>
    <x v="1"/>
    <s v="USD"/>
    <n v="1541221200"/>
    <n v="1543298400"/>
    <x v="395"/>
    <d v="2018-11-27T06:00:00"/>
    <b v="0"/>
    <b v="0"/>
    <x v="3"/>
    <x v="3"/>
  </r>
  <r>
    <n v="418"/>
    <s v="Jackson PLC"/>
    <s v="Quality-focused client-server core"/>
    <n v="163700"/>
    <n v="93963"/>
    <n v="0.57399511301160655"/>
    <n v="47.005002501250623"/>
    <x v="0"/>
    <n v="1999"/>
    <x v="0"/>
    <s v="CAD"/>
    <n v="1336280400"/>
    <n v="1336366800"/>
    <x v="396"/>
    <d v="2012-05-07T05:00:00"/>
    <b v="0"/>
    <b v="0"/>
    <x v="4"/>
    <x v="4"/>
  </r>
  <r>
    <n v="419"/>
    <s v="Ware-Arias"/>
    <s v="Upgradable maximized protocol"/>
    <n v="113800"/>
    <n v="140469"/>
    <n v="1.2343497363796134"/>
    <n v="26.997693638285604"/>
    <x v="1"/>
    <n v="5203"/>
    <x v="1"/>
    <s v="USD"/>
    <n v="1324533600"/>
    <n v="1325052000"/>
    <x v="397"/>
    <d v="2011-12-28T06:00:00"/>
    <b v="0"/>
    <b v="0"/>
    <x v="2"/>
    <x v="2"/>
  </r>
  <r>
    <n v="420"/>
    <s v="Blair, Reyes and Woods"/>
    <s v="Cross-platform interactive synergy"/>
    <n v="5000"/>
    <n v="6423"/>
    <n v="1.2846"/>
    <n v="68.329787234042556"/>
    <x v="1"/>
    <n v="94"/>
    <x v="1"/>
    <s v="USD"/>
    <n v="1498366800"/>
    <n v="1499576400"/>
    <x v="398"/>
    <d v="2017-07-09T05:00:00"/>
    <b v="0"/>
    <b v="0"/>
    <x v="3"/>
    <x v="3"/>
  </r>
  <r>
    <n v="421"/>
    <s v="Thomas-Lopez"/>
    <s v="User-centric fault-tolerant archive"/>
    <n v="9400"/>
    <n v="6015"/>
    <n v="0.63989361702127656"/>
    <n v="50.974576271186443"/>
    <x v="0"/>
    <n v="118"/>
    <x v="1"/>
    <s v="USD"/>
    <n v="1498712400"/>
    <n v="1501304400"/>
    <x v="399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n v="54.024390243902438"/>
    <x v="1"/>
    <n v="205"/>
    <x v="1"/>
    <s v="USD"/>
    <n v="1271480400"/>
    <n v="1273208400"/>
    <x v="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n v="97.055555555555557"/>
    <x v="0"/>
    <n v="162"/>
    <x v="1"/>
    <s v="USD"/>
    <n v="1316667600"/>
    <n v="1316840400"/>
    <x v="116"/>
    <d v="2011-09-24T05:00:00"/>
    <b v="0"/>
    <b v="1"/>
    <x v="0"/>
    <x v="0"/>
  </r>
  <r>
    <n v="424"/>
    <s v="Schmidt-Gomez"/>
    <s v="User-centric impactful projection"/>
    <n v="5100"/>
    <n v="2064"/>
    <n v="0.40470588235294119"/>
    <n v="24.867469879518072"/>
    <x v="0"/>
    <n v="83"/>
    <x v="1"/>
    <s v="USD"/>
    <n v="1524027600"/>
    <n v="1524546000"/>
    <x v="401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n v="84.423913043478265"/>
    <x v="1"/>
    <n v="92"/>
    <x v="1"/>
    <s v="USD"/>
    <n v="1438059600"/>
    <n v="1438578000"/>
    <x v="402"/>
    <d v="2015-08-03T05:00:00"/>
    <b v="0"/>
    <b v="0"/>
    <x v="7"/>
    <x v="14"/>
  </r>
  <r>
    <n v="426"/>
    <s v="Edwards-Kane"/>
    <s v="Virtual leadingedge framework"/>
    <n v="1800"/>
    <n v="10313"/>
    <n v="5.7294444444444448"/>
    <n v="47.091324200913242"/>
    <x v="1"/>
    <n v="219"/>
    <x v="1"/>
    <s v="USD"/>
    <n v="1361944800"/>
    <n v="1362549600"/>
    <x v="403"/>
    <d v="2013-03-06T06:00:00"/>
    <b v="0"/>
    <b v="0"/>
    <x v="3"/>
    <x v="3"/>
  </r>
  <r>
    <n v="427"/>
    <s v="Hicks, Wall and Webb"/>
    <s v="Managed discrete framework"/>
    <n v="174500"/>
    <n v="197018"/>
    <n v="1.1290429799426933"/>
    <n v="77.996041171813147"/>
    <x v="1"/>
    <n v="2526"/>
    <x v="1"/>
    <s v="USD"/>
    <n v="1410584400"/>
    <n v="1413349200"/>
    <x v="404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n v="62.967871485943775"/>
    <x v="0"/>
    <n v="747"/>
    <x v="1"/>
    <s v="USD"/>
    <n v="1297404000"/>
    <n v="1298008800"/>
    <x v="405"/>
    <d v="2011-02-18T06:00:00"/>
    <b v="0"/>
    <b v="0"/>
    <x v="4"/>
    <x v="10"/>
  </r>
  <r>
    <n v="429"/>
    <s v="Robles Ltd"/>
    <s v="Right-sized demand-driven adapter"/>
    <n v="191000"/>
    <n v="173191"/>
    <n v="0.90675916230366493"/>
    <n v="81.006080449017773"/>
    <x v="3"/>
    <n v="2138"/>
    <x v="1"/>
    <s v="USD"/>
    <n v="1392012000"/>
    <n v="1394427600"/>
    <x v="406"/>
    <d v="2014-03-10T05:00:00"/>
    <b v="0"/>
    <b v="1"/>
    <x v="7"/>
    <x v="14"/>
  </r>
  <r>
    <n v="430"/>
    <s v="Cochran Ltd"/>
    <s v="Re-engineered attitude-oriented frame"/>
    <n v="8100"/>
    <n v="5487"/>
    <n v="0.67740740740740746"/>
    <n v="65.321428571428569"/>
    <x v="0"/>
    <n v="84"/>
    <x v="1"/>
    <s v="USD"/>
    <n v="1569733200"/>
    <n v="1572670800"/>
    <x v="407"/>
    <d v="2019-11-02T05:00:00"/>
    <b v="0"/>
    <b v="0"/>
    <x v="3"/>
    <x v="3"/>
  </r>
  <r>
    <n v="431"/>
    <s v="Rosales LLC"/>
    <s v="Compatible multimedia utilization"/>
    <n v="5100"/>
    <n v="9817"/>
    <n v="1.9249019607843136"/>
    <n v="104.43617021276596"/>
    <x v="1"/>
    <n v="94"/>
    <x v="1"/>
    <s v="USD"/>
    <n v="1529643600"/>
    <n v="1531112400"/>
    <x v="408"/>
    <d v="2018-07-09T05:00:00"/>
    <b v="1"/>
    <b v="0"/>
    <x v="3"/>
    <x v="3"/>
  </r>
  <r>
    <n v="432"/>
    <s v="Harper-Bryan"/>
    <s v="Re-contextualized dedicated hardware"/>
    <n v="7700"/>
    <n v="6369"/>
    <n v="0.82714285714285718"/>
    <n v="69.989010989010993"/>
    <x v="0"/>
    <n v="91"/>
    <x v="1"/>
    <s v="USD"/>
    <n v="1399006800"/>
    <n v="1400734800"/>
    <x v="409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n v="83.023989898989896"/>
    <x v="0"/>
    <n v="792"/>
    <x v="1"/>
    <s v="USD"/>
    <n v="1385359200"/>
    <n v="1386741600"/>
    <x v="410"/>
    <d v="2013-12-11T06:00:00"/>
    <b v="0"/>
    <b v="1"/>
    <x v="4"/>
    <x v="4"/>
  </r>
  <r>
    <n v="434"/>
    <s v="Floyd-Sims"/>
    <s v="Cloned transitional hierarchy"/>
    <n v="5400"/>
    <n v="903"/>
    <n v="0.16722222222222222"/>
    <n v="90.3"/>
    <x v="3"/>
    <n v="10"/>
    <x v="0"/>
    <s v="CAD"/>
    <n v="1480572000"/>
    <n v="1481781600"/>
    <x v="411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n v="103.98131932282546"/>
    <x v="1"/>
    <n v="1713"/>
    <x v="6"/>
    <s v="EUR"/>
    <n v="1418623200"/>
    <n v="1419660000"/>
    <x v="412"/>
    <d v="2014-12-27T06:00:00"/>
    <b v="0"/>
    <b v="1"/>
    <x v="3"/>
    <x v="3"/>
  </r>
  <r>
    <n v="436"/>
    <s v="King-Nguyen"/>
    <s v="Open-source incremental throughput"/>
    <n v="1300"/>
    <n v="13678"/>
    <n v="10.521538461538462"/>
    <n v="54.931726907630519"/>
    <x v="1"/>
    <n v="249"/>
    <x v="1"/>
    <s v="USD"/>
    <n v="1555736400"/>
    <n v="1555822800"/>
    <x v="413"/>
    <d v="2019-04-21T05:00:00"/>
    <b v="0"/>
    <b v="0"/>
    <x v="1"/>
    <x v="17"/>
  </r>
  <r>
    <n v="437"/>
    <s v="Hansen Group"/>
    <s v="Centralized regional interface"/>
    <n v="8100"/>
    <n v="9969"/>
    <n v="1.2307407407407407"/>
    <n v="51.921875"/>
    <x v="1"/>
    <n v="192"/>
    <x v="1"/>
    <s v="USD"/>
    <n v="1442120400"/>
    <n v="1442379600"/>
    <x v="414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n v="60.02834008097166"/>
    <x v="1"/>
    <n v="247"/>
    <x v="1"/>
    <s v="USD"/>
    <n v="1362376800"/>
    <n v="1364965200"/>
    <x v="415"/>
    <d v="2013-04-03T05:00:00"/>
    <b v="0"/>
    <b v="0"/>
    <x v="3"/>
    <x v="3"/>
  </r>
  <r>
    <n v="439"/>
    <s v="Cummings Inc"/>
    <s v="Digitized transitional monitoring"/>
    <n v="28400"/>
    <n v="100900"/>
    <n v="3.5528169014084505"/>
    <n v="44.003488879197555"/>
    <x v="1"/>
    <n v="2293"/>
    <x v="1"/>
    <s v="USD"/>
    <n v="1478408400"/>
    <n v="1479016800"/>
    <x v="416"/>
    <d v="2016-11-13T06:00:00"/>
    <b v="0"/>
    <b v="0"/>
    <x v="4"/>
    <x v="22"/>
  </r>
  <r>
    <n v="440"/>
    <s v="Miller-Poole"/>
    <s v="Networked optimal adapter"/>
    <n v="102500"/>
    <n v="165954"/>
    <n v="1.6190634146341463"/>
    <n v="53.003513254551258"/>
    <x v="1"/>
    <n v="3131"/>
    <x v="1"/>
    <s v="USD"/>
    <n v="1498798800"/>
    <n v="1499662800"/>
    <x v="417"/>
    <d v="2017-07-10T05:00:00"/>
    <b v="0"/>
    <b v="0"/>
    <x v="4"/>
    <x v="19"/>
  </r>
  <r>
    <n v="441"/>
    <s v="Rodriguez-West"/>
    <s v="Automated optimal function"/>
    <n v="7000"/>
    <n v="1744"/>
    <n v="0.24914285714285714"/>
    <n v="54.5"/>
    <x v="0"/>
    <n v="32"/>
    <x v="1"/>
    <s v="USD"/>
    <n v="1335416400"/>
    <n v="1337835600"/>
    <x v="418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n v="75.04195804195804"/>
    <x v="1"/>
    <n v="143"/>
    <x v="6"/>
    <s v="EUR"/>
    <n v="1504328400"/>
    <n v="1505710800"/>
    <x v="419"/>
    <d v="2017-09-18T05:00:00"/>
    <b v="0"/>
    <b v="0"/>
    <x v="3"/>
    <x v="3"/>
  </r>
  <r>
    <n v="443"/>
    <s v="Clark-Bowman"/>
    <s v="Stand-alone user-facing service-desk"/>
    <n v="9300"/>
    <n v="3232"/>
    <n v="0.34752688172043011"/>
    <n v="35.911111111111111"/>
    <x v="3"/>
    <n v="90"/>
    <x v="1"/>
    <s v="USD"/>
    <n v="1285822800"/>
    <n v="1287464400"/>
    <x v="420"/>
    <d v="2010-10-19T05:00:00"/>
    <b v="0"/>
    <b v="0"/>
    <x v="3"/>
    <x v="3"/>
  </r>
  <r>
    <n v="444"/>
    <s v="Hensley Ltd"/>
    <s v="Versatile global attitude"/>
    <n v="6200"/>
    <n v="10938"/>
    <n v="1.7641935483870967"/>
    <n v="36.952702702702702"/>
    <x v="1"/>
    <n v="296"/>
    <x v="1"/>
    <s v="USD"/>
    <n v="1311483600"/>
    <n v="1311656400"/>
    <x v="421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n v="63.170588235294119"/>
    <x v="1"/>
    <n v="170"/>
    <x v="1"/>
    <s v="USD"/>
    <n v="1291356000"/>
    <n v="1293170400"/>
    <x v="422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n v="29.99462365591398"/>
    <x v="0"/>
    <n v="186"/>
    <x v="1"/>
    <s v="USD"/>
    <n v="1355810400"/>
    <n v="1355983200"/>
    <x v="423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n v="86"/>
    <x v="3"/>
    <n v="439"/>
    <x v="4"/>
    <s v="GBP"/>
    <n v="1513663200"/>
    <n v="1515045600"/>
    <x v="424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n v="75.014876033057845"/>
    <x v="0"/>
    <n v="605"/>
    <x v="1"/>
    <s v="USD"/>
    <n v="1365915600"/>
    <n v="1366088400"/>
    <x v="425"/>
    <d v="2013-04-16T05:00:00"/>
    <b v="0"/>
    <b v="1"/>
    <x v="6"/>
    <x v="11"/>
  </r>
  <r>
    <n v="449"/>
    <s v="Cuevas-Morales"/>
    <s v="Public-key coherent ability"/>
    <n v="900"/>
    <n v="8703"/>
    <n v="9.67"/>
    <n v="101.19767441860465"/>
    <x v="1"/>
    <n v="86"/>
    <x v="3"/>
    <s v="DKK"/>
    <n v="1551852000"/>
    <n v="1553317200"/>
    <x v="426"/>
    <d v="2019-03-23T05:00:00"/>
    <b v="0"/>
    <b v="0"/>
    <x v="6"/>
    <x v="11"/>
  </r>
  <r>
    <n v="450"/>
    <s v="Delgado-Hatfield"/>
    <s v="Up-sized composite success"/>
    <n v="100"/>
    <n v="4"/>
    <n v="0.04"/>
    <n v="4"/>
    <x v="0"/>
    <n v="1"/>
    <x v="0"/>
    <s v="CAD"/>
    <n v="1540098000"/>
    <n v="1542088800"/>
    <x v="427"/>
    <d v="2018-11-13T06:00:00"/>
    <b v="0"/>
    <b v="0"/>
    <x v="4"/>
    <x v="10"/>
  </r>
  <r>
    <n v="451"/>
    <s v="Padilla-Porter"/>
    <s v="Innovative exuding matrix"/>
    <n v="148400"/>
    <n v="182302"/>
    <n v="1.2284501347708894"/>
    <n v="29.001272669424118"/>
    <x v="1"/>
    <n v="6286"/>
    <x v="1"/>
    <s v="USD"/>
    <n v="1500440400"/>
    <n v="1503118800"/>
    <x v="428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n v="98.225806451612897"/>
    <x v="0"/>
    <n v="31"/>
    <x v="1"/>
    <s v="USD"/>
    <n v="1278392400"/>
    <n v="1278478800"/>
    <x v="429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n v="87.001693480101608"/>
    <x v="0"/>
    <n v="1181"/>
    <x v="1"/>
    <s v="USD"/>
    <n v="1480572000"/>
    <n v="1484114400"/>
    <x v="411"/>
    <d v="2017-01-11T06:00:00"/>
    <b v="0"/>
    <b v="0"/>
    <x v="4"/>
    <x v="22"/>
  </r>
  <r>
    <n v="454"/>
    <s v="Woods Inc"/>
    <s v="Upgradable upward-trending portal"/>
    <n v="4000"/>
    <n v="1763"/>
    <n v="0.44074999999999998"/>
    <n v="45.205128205128204"/>
    <x v="0"/>
    <n v="39"/>
    <x v="1"/>
    <s v="USD"/>
    <n v="1382331600"/>
    <n v="1385445600"/>
    <x v="43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n v="37.001341561577675"/>
    <x v="1"/>
    <n v="3727"/>
    <x v="1"/>
    <s v="USD"/>
    <n v="1316754000"/>
    <n v="1318741200"/>
    <x v="431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n v="94.976947040498445"/>
    <x v="1"/>
    <n v="1605"/>
    <x v="1"/>
    <s v="USD"/>
    <n v="1518242400"/>
    <n v="1518242400"/>
    <x v="432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n v="28.956521739130434"/>
    <x v="0"/>
    <n v="46"/>
    <x v="1"/>
    <s v="USD"/>
    <n v="1476421200"/>
    <n v="1476594000"/>
    <x v="433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n v="55.993396226415094"/>
    <x v="1"/>
    <n v="2120"/>
    <x v="1"/>
    <s v="USD"/>
    <n v="1269752400"/>
    <n v="1273554000"/>
    <x v="434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n v="54.038095238095238"/>
    <x v="0"/>
    <n v="105"/>
    <x v="1"/>
    <s v="USD"/>
    <n v="1419746400"/>
    <n v="1421906400"/>
    <x v="435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n v="82.38"/>
    <x v="1"/>
    <n v="50"/>
    <x v="1"/>
    <s v="USD"/>
    <n v="1281330000"/>
    <n v="1281589200"/>
    <x v="8"/>
    <d v="2010-08-12T05:00:00"/>
    <b v="0"/>
    <b v="0"/>
    <x v="3"/>
    <x v="3"/>
  </r>
  <r>
    <n v="461"/>
    <s v="Terry-Salinas"/>
    <s v="Networked secondary structure"/>
    <n v="98800"/>
    <n v="139354"/>
    <n v="1.4104655870445344"/>
    <n v="66.997115384615384"/>
    <x v="1"/>
    <n v="2080"/>
    <x v="1"/>
    <s v="USD"/>
    <n v="1398661200"/>
    <n v="1400389200"/>
    <x v="436"/>
    <d v="2014-05-18T05:00:00"/>
    <b v="0"/>
    <b v="0"/>
    <x v="4"/>
    <x v="6"/>
  </r>
  <r>
    <n v="462"/>
    <s v="Wang-Rodriguez"/>
    <s v="Total multimedia website"/>
    <n v="188800"/>
    <n v="57734"/>
    <n v="0.30579449152542371"/>
    <n v="107.91401869158878"/>
    <x v="0"/>
    <n v="535"/>
    <x v="1"/>
    <s v="USD"/>
    <n v="1359525600"/>
    <n v="1362808800"/>
    <x v="385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n v="69.009501187648453"/>
    <x v="1"/>
    <n v="2105"/>
    <x v="1"/>
    <s v="USD"/>
    <n v="1388469600"/>
    <n v="1388815200"/>
    <x v="437"/>
    <d v="2014-01-04T06:00:00"/>
    <b v="0"/>
    <b v="0"/>
    <x v="4"/>
    <x v="10"/>
  </r>
  <r>
    <n v="464"/>
    <s v="Gomez LLC"/>
    <s v="Pre-emptive mission-critical hardware"/>
    <n v="71200"/>
    <n v="95020"/>
    <n v="1.3345505617977529"/>
    <n v="39.006568144499177"/>
    <x v="1"/>
    <n v="2436"/>
    <x v="1"/>
    <s v="USD"/>
    <n v="1518328800"/>
    <n v="1519538400"/>
    <x v="438"/>
    <d v="2018-02-25T06:00:00"/>
    <b v="0"/>
    <b v="0"/>
    <x v="3"/>
    <x v="3"/>
  </r>
  <r>
    <n v="465"/>
    <s v="Gonzalez-Robbins"/>
    <s v="Up-sized responsive protocol"/>
    <n v="4700"/>
    <n v="8829"/>
    <n v="1.8785106382978722"/>
    <n v="110.3625"/>
    <x v="1"/>
    <n v="80"/>
    <x v="1"/>
    <s v="USD"/>
    <n v="1517032800"/>
    <n v="1517810400"/>
    <x v="439"/>
    <d v="2018-02-05T06:00:00"/>
    <b v="0"/>
    <b v="0"/>
    <x v="5"/>
    <x v="18"/>
  </r>
  <r>
    <n v="466"/>
    <s v="Obrien and Sons"/>
    <s v="Pre-emptive transitional frame"/>
    <n v="1200"/>
    <n v="3984"/>
    <n v="3.32"/>
    <n v="94.857142857142861"/>
    <x v="1"/>
    <n v="42"/>
    <x v="1"/>
    <s v="USD"/>
    <n v="1368594000"/>
    <n v="1370581200"/>
    <x v="440"/>
    <d v="2013-06-07T05:00:00"/>
    <b v="0"/>
    <b v="1"/>
    <x v="2"/>
    <x v="8"/>
  </r>
  <r>
    <n v="467"/>
    <s v="Shaw Ltd"/>
    <s v="Profit-focused content-based application"/>
    <n v="1400"/>
    <n v="8053"/>
    <n v="5.7521428571428572"/>
    <n v="57.935251798561154"/>
    <x v="1"/>
    <n v="139"/>
    <x v="0"/>
    <s v="CAD"/>
    <n v="1448258400"/>
    <n v="1448863200"/>
    <x v="441"/>
    <d v="2015-11-30T06:00:00"/>
    <b v="0"/>
    <b v="1"/>
    <x v="2"/>
    <x v="2"/>
  </r>
  <r>
    <n v="468"/>
    <s v="Hughes Inc"/>
    <s v="Streamlined neutral analyzer"/>
    <n v="4000"/>
    <n v="1620"/>
    <n v="0.40500000000000003"/>
    <n v="101.25"/>
    <x v="0"/>
    <n v="16"/>
    <x v="1"/>
    <s v="USD"/>
    <n v="1555218000"/>
    <n v="1556600400"/>
    <x v="442"/>
    <d v="2019-04-30T05:00:00"/>
    <b v="0"/>
    <b v="0"/>
    <x v="3"/>
    <x v="3"/>
  </r>
  <r>
    <n v="469"/>
    <s v="Olsen-Ryan"/>
    <s v="Assimilated neutral utilization"/>
    <n v="5600"/>
    <n v="10328"/>
    <n v="1.8442857142857143"/>
    <n v="64.95597484276729"/>
    <x v="1"/>
    <n v="159"/>
    <x v="1"/>
    <s v="USD"/>
    <n v="1431925200"/>
    <n v="1432098000"/>
    <x v="443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n v="27.00524934383202"/>
    <x v="1"/>
    <n v="381"/>
    <x v="1"/>
    <s v="USD"/>
    <n v="1481522400"/>
    <n v="1482127200"/>
    <x v="315"/>
    <d v="2016-12-19T06:00:00"/>
    <b v="0"/>
    <b v="0"/>
    <x v="2"/>
    <x v="8"/>
  </r>
  <r>
    <n v="471"/>
    <s v="Perry and Sons"/>
    <s v="Configurable static help-desk"/>
    <n v="3100"/>
    <n v="9889"/>
    <n v="3.19"/>
    <n v="50.97422680412371"/>
    <x v="1"/>
    <n v="194"/>
    <x v="4"/>
    <s v="GBP"/>
    <n v="1335934800"/>
    <n v="1335934800"/>
    <x v="444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n v="104.94260869565217"/>
    <x v="0"/>
    <n v="575"/>
    <x v="1"/>
    <s v="USD"/>
    <n v="1552280400"/>
    <n v="1556946000"/>
    <x v="445"/>
    <d v="2019-05-04T05:00:00"/>
    <b v="0"/>
    <b v="0"/>
    <x v="1"/>
    <x v="1"/>
  </r>
  <r>
    <n v="473"/>
    <s v="Richardson Inc"/>
    <s v="Assimilated fault-tolerant capacity"/>
    <n v="5000"/>
    <n v="8907"/>
    <n v="1.7814000000000001"/>
    <n v="84.028301886792448"/>
    <x v="1"/>
    <n v="106"/>
    <x v="1"/>
    <s v="USD"/>
    <n v="1529989200"/>
    <n v="1530075600"/>
    <x v="446"/>
    <d v="2018-06-27T05:00:00"/>
    <b v="0"/>
    <b v="0"/>
    <x v="1"/>
    <x v="5"/>
  </r>
  <r>
    <n v="474"/>
    <s v="Santos-Young"/>
    <s v="Enhanced neutral ability"/>
    <n v="4000"/>
    <n v="14606"/>
    <n v="3.6515"/>
    <n v="102.85915492957747"/>
    <x v="1"/>
    <n v="142"/>
    <x v="1"/>
    <s v="USD"/>
    <n v="1418709600"/>
    <n v="1418796000"/>
    <x v="447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n v="39.962085308056871"/>
    <x v="1"/>
    <n v="211"/>
    <x v="1"/>
    <s v="USD"/>
    <n v="1372136400"/>
    <n v="1372482000"/>
    <x v="448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n v="51.001785714285717"/>
    <x v="0"/>
    <n v="1120"/>
    <x v="1"/>
    <s v="USD"/>
    <n v="1533877200"/>
    <n v="1534395600"/>
    <x v="342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n v="40.823008849557525"/>
    <x v="0"/>
    <n v="113"/>
    <x v="1"/>
    <s v="USD"/>
    <n v="1309064400"/>
    <n v="1311397200"/>
    <x v="449"/>
    <d v="2011-07-23T05:00:00"/>
    <b v="0"/>
    <b v="0"/>
    <x v="4"/>
    <x v="22"/>
  </r>
  <r>
    <n v="478"/>
    <s v="Lyons LLC"/>
    <s v="Balanced impactful circuit"/>
    <n v="68800"/>
    <n v="162603"/>
    <n v="2.3634156976744185"/>
    <n v="58.999637155297535"/>
    <x v="1"/>
    <n v="2756"/>
    <x v="1"/>
    <s v="USD"/>
    <n v="1425877200"/>
    <n v="1426914000"/>
    <x v="450"/>
    <d v="2015-03-21T05:00:00"/>
    <b v="0"/>
    <b v="0"/>
    <x v="2"/>
    <x v="8"/>
  </r>
  <r>
    <n v="479"/>
    <s v="Long-Greene"/>
    <s v="Future-proofed heuristic encryption"/>
    <n v="2400"/>
    <n v="12310"/>
    <n v="5.1291666666666664"/>
    <n v="71.156069364161851"/>
    <x v="1"/>
    <n v="173"/>
    <x v="4"/>
    <s v="GBP"/>
    <n v="1501304400"/>
    <n v="1501477200"/>
    <x v="451"/>
    <d v="2017-07-31T05:00:00"/>
    <b v="0"/>
    <b v="0"/>
    <x v="0"/>
    <x v="0"/>
  </r>
  <r>
    <n v="480"/>
    <s v="Robles-Hudson"/>
    <s v="Balanced bifurcated leverage"/>
    <n v="8600"/>
    <n v="8656"/>
    <n v="1.0065116279069768"/>
    <n v="99.494252873563212"/>
    <x v="1"/>
    <n v="87"/>
    <x v="1"/>
    <s v="USD"/>
    <n v="1268287200"/>
    <n v="1269061200"/>
    <x v="452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n v="103.98634590377114"/>
    <x v="0"/>
    <n v="1538"/>
    <x v="1"/>
    <s v="USD"/>
    <n v="1412139600"/>
    <n v="1415772000"/>
    <x v="453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n v="76.555555555555557"/>
    <x v="0"/>
    <n v="9"/>
    <x v="1"/>
    <s v="USD"/>
    <n v="1330063200"/>
    <n v="1331013600"/>
    <x v="454"/>
    <d v="2012-03-06T06:00:00"/>
    <b v="0"/>
    <b v="1"/>
    <x v="5"/>
    <x v="13"/>
  </r>
  <r>
    <n v="483"/>
    <s v="Rice-Parker"/>
    <s v="Down-sized actuating infrastructure"/>
    <n v="91400"/>
    <n v="48236"/>
    <n v="0.52774617067833696"/>
    <n v="87.068592057761734"/>
    <x v="0"/>
    <n v="554"/>
    <x v="1"/>
    <s v="USD"/>
    <n v="1576130400"/>
    <n v="1576735200"/>
    <x v="455"/>
    <d v="2019-12-19T06:00:00"/>
    <b v="0"/>
    <b v="0"/>
    <x v="3"/>
    <x v="3"/>
  </r>
  <r>
    <n v="484"/>
    <s v="Landry Inc"/>
    <s v="Synergistic cohesive adapter"/>
    <n v="29600"/>
    <n v="77021"/>
    <n v="2.6020608108108108"/>
    <n v="48.99554707379135"/>
    <x v="1"/>
    <n v="1572"/>
    <x v="4"/>
    <s v="GBP"/>
    <n v="1407128400"/>
    <n v="1411362000"/>
    <x v="456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n v="42.969135802469133"/>
    <x v="0"/>
    <n v="648"/>
    <x v="4"/>
    <s v="GBP"/>
    <n v="1560142800"/>
    <n v="1563685200"/>
    <x v="457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n v="33.428571428571431"/>
    <x v="0"/>
    <n v="21"/>
    <x v="4"/>
    <s v="GBP"/>
    <n v="1520575200"/>
    <n v="1521867600"/>
    <x v="458"/>
    <d v="2018-03-24T05:00:00"/>
    <b v="0"/>
    <b v="1"/>
    <x v="5"/>
    <x v="18"/>
  </r>
  <r>
    <n v="487"/>
    <s v="Smith-Wallace"/>
    <s v="Monitored 24/7 time-frame"/>
    <n v="110300"/>
    <n v="197024"/>
    <n v="1.7862556663644606"/>
    <n v="83.982949701619773"/>
    <x v="1"/>
    <n v="2346"/>
    <x v="1"/>
    <s v="USD"/>
    <n v="1492664400"/>
    <n v="1495515600"/>
    <x v="459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n v="101.41739130434783"/>
    <x v="1"/>
    <n v="115"/>
    <x v="1"/>
    <s v="USD"/>
    <n v="1454479200"/>
    <n v="1455948000"/>
    <x v="460"/>
    <d v="2016-02-20T06:00:00"/>
    <b v="0"/>
    <b v="0"/>
    <x v="3"/>
    <x v="3"/>
  </r>
  <r>
    <n v="489"/>
    <s v="Clark Inc"/>
    <s v="Down-sized mobile time-frame"/>
    <n v="9200"/>
    <n v="9339"/>
    <n v="1.015108695652174"/>
    <n v="109.87058823529412"/>
    <x v="1"/>
    <n v="85"/>
    <x v="6"/>
    <s v="EUR"/>
    <n v="1281934800"/>
    <n v="1282366800"/>
    <x v="461"/>
    <d v="2010-08-21T05:00:00"/>
    <b v="0"/>
    <b v="0"/>
    <x v="2"/>
    <x v="8"/>
  </r>
  <r>
    <n v="490"/>
    <s v="Young and Sons"/>
    <s v="Innovative disintermediate encryption"/>
    <n v="2400"/>
    <n v="4596"/>
    <n v="1.915"/>
    <n v="31.916666666666668"/>
    <x v="1"/>
    <n v="144"/>
    <x v="1"/>
    <s v="USD"/>
    <n v="1573970400"/>
    <n v="1574575200"/>
    <x v="462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n v="70.993450675399103"/>
    <x v="1"/>
    <n v="2443"/>
    <x v="1"/>
    <s v="USD"/>
    <n v="1372654800"/>
    <n v="1374901200"/>
    <x v="463"/>
    <d v="2013-07-27T05:00:00"/>
    <b v="0"/>
    <b v="1"/>
    <x v="0"/>
    <x v="0"/>
  </r>
  <r>
    <n v="492"/>
    <s v="Garcia Group"/>
    <s v="Persevering interactive matrix"/>
    <n v="191000"/>
    <n v="45831"/>
    <n v="0.23995287958115183"/>
    <n v="77.026890756302521"/>
    <x v="3"/>
    <n v="595"/>
    <x v="1"/>
    <s v="USD"/>
    <n v="1275886800"/>
    <n v="1278910800"/>
    <x v="464"/>
    <d v="2010-07-12T05:00:00"/>
    <b v="1"/>
    <b v="1"/>
    <x v="4"/>
    <x v="12"/>
  </r>
  <r>
    <n v="493"/>
    <s v="Adams, Walker and Wong"/>
    <s v="Seamless background framework"/>
    <n v="900"/>
    <n v="6514"/>
    <n v="7.2377777777777776"/>
    <n v="101.78125"/>
    <x v="1"/>
    <n v="64"/>
    <x v="1"/>
    <s v="USD"/>
    <n v="1561784400"/>
    <n v="1562907600"/>
    <x v="465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n v="51.059701492537314"/>
    <x v="1"/>
    <n v="268"/>
    <x v="1"/>
    <s v="USD"/>
    <n v="1332392400"/>
    <n v="1332478800"/>
    <x v="466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n v="68.02051282051282"/>
    <x v="1"/>
    <n v="195"/>
    <x v="3"/>
    <s v="DKK"/>
    <n v="1402376400"/>
    <n v="1402722000"/>
    <x v="467"/>
    <d v="2014-06-14T05:00:00"/>
    <b v="0"/>
    <b v="0"/>
    <x v="3"/>
    <x v="3"/>
  </r>
  <r>
    <n v="496"/>
    <s v="Morales Group"/>
    <s v="Optimized bi-directional extranet"/>
    <n v="183800"/>
    <n v="1667"/>
    <n v="9.0696409140369975E-3"/>
    <n v="30.87037037037037"/>
    <x v="0"/>
    <n v="54"/>
    <x v="1"/>
    <s v="USD"/>
    <n v="1495342800"/>
    <n v="1496811600"/>
    <x v="468"/>
    <d v="2017-06-07T05:00:00"/>
    <b v="0"/>
    <b v="0"/>
    <x v="4"/>
    <x v="10"/>
  </r>
  <r>
    <n v="497"/>
    <s v="Lucero Group"/>
    <s v="Intuitive actuating benchmark"/>
    <n v="9800"/>
    <n v="3349"/>
    <n v="0.34173469387755101"/>
    <n v="27.908333333333335"/>
    <x v="0"/>
    <n v="120"/>
    <x v="1"/>
    <s v="USD"/>
    <n v="1482213600"/>
    <n v="1482213600"/>
    <x v="469"/>
    <d v="2016-12-20T06:00:00"/>
    <b v="0"/>
    <b v="1"/>
    <x v="2"/>
    <x v="8"/>
  </r>
  <r>
    <n v="498"/>
    <s v="Smith, Brown and Davis"/>
    <s v="Devolved background project"/>
    <n v="193400"/>
    <n v="46317"/>
    <n v="0.239488107549121"/>
    <n v="79.994818652849744"/>
    <x v="0"/>
    <n v="579"/>
    <x v="3"/>
    <s v="DKK"/>
    <n v="1420092000"/>
    <n v="1420264800"/>
    <x v="47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n v="38.003378378378379"/>
    <x v="0"/>
    <n v="2072"/>
    <x v="1"/>
    <s v="USD"/>
    <n v="1458018000"/>
    <n v="1458450000"/>
    <x v="471"/>
    <d v="2016-03-20T05:00:00"/>
    <b v="0"/>
    <b v="1"/>
    <x v="4"/>
    <x v="4"/>
  </r>
  <r>
    <n v="500"/>
    <s v="Valdez Ltd"/>
    <s v="Team-oriented clear-thinking matrix"/>
    <n v="100"/>
    <n v="0"/>
    <n v="0"/>
    <e v="#DIV/0!"/>
    <x v="0"/>
    <n v="0"/>
    <x v="1"/>
    <s v="USD"/>
    <n v="1367384400"/>
    <n v="1369803600"/>
    <x v="472"/>
    <d v="2013-05-29T05:00:00"/>
    <b v="0"/>
    <b v="1"/>
    <x v="3"/>
    <x v="3"/>
  </r>
  <r>
    <n v="501"/>
    <s v="Mccann-Le"/>
    <s v="Focused coherent methodology"/>
    <n v="153600"/>
    <n v="107743"/>
    <n v="0.70145182291666663"/>
    <n v="59.990534521158132"/>
    <x v="0"/>
    <n v="1796"/>
    <x v="1"/>
    <s v="USD"/>
    <n v="1363064400"/>
    <n v="1363237200"/>
    <x v="473"/>
    <d v="2013-03-14T05:00:00"/>
    <b v="0"/>
    <b v="0"/>
    <x v="4"/>
    <x v="4"/>
  </r>
  <r>
    <n v="502"/>
    <s v="Johnson Inc"/>
    <s v="Reduced context-sensitive complexity"/>
    <n v="1300"/>
    <n v="6889"/>
    <n v="5.2992307692307694"/>
    <n v="37.037634408602152"/>
    <x v="1"/>
    <n v="186"/>
    <x v="2"/>
    <s v="AUD"/>
    <n v="1343365200"/>
    <n v="1345870800"/>
    <x v="474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n v="99.963043478260872"/>
    <x v="1"/>
    <n v="460"/>
    <x v="1"/>
    <s v="USD"/>
    <n v="1435726800"/>
    <n v="1437454800"/>
    <x v="72"/>
    <d v="2015-07-21T05:00:00"/>
    <b v="0"/>
    <b v="0"/>
    <x v="4"/>
    <x v="6"/>
  </r>
  <r>
    <n v="504"/>
    <s v="Smith-Miller"/>
    <s v="De-engineered cohesive moderator"/>
    <n v="7500"/>
    <n v="6924"/>
    <n v="0.92320000000000002"/>
    <n v="111.6774193548387"/>
    <x v="0"/>
    <n v="62"/>
    <x v="6"/>
    <s v="EUR"/>
    <n v="1431925200"/>
    <n v="1432011600"/>
    <x v="443"/>
    <d v="2015-05-19T05:00:00"/>
    <b v="0"/>
    <b v="0"/>
    <x v="1"/>
    <x v="1"/>
  </r>
  <r>
    <n v="505"/>
    <s v="Jensen-Vargas"/>
    <s v="Ameliorated explicit parallelism"/>
    <n v="89900"/>
    <n v="12497"/>
    <n v="0.13901001112347053"/>
    <n v="36.014409221902014"/>
    <x v="0"/>
    <n v="347"/>
    <x v="1"/>
    <s v="USD"/>
    <n v="1362722400"/>
    <n v="1366347600"/>
    <x v="475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n v="66.010284810126578"/>
    <x v="1"/>
    <n v="2528"/>
    <x v="1"/>
    <s v="USD"/>
    <n v="1511416800"/>
    <n v="1512885600"/>
    <x v="81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n v="44.05263157894737"/>
    <x v="0"/>
    <n v="19"/>
    <x v="1"/>
    <s v="USD"/>
    <n v="1365483600"/>
    <n v="1369717200"/>
    <x v="476"/>
    <d v="2013-05-28T05:00:00"/>
    <b v="0"/>
    <b v="1"/>
    <x v="2"/>
    <x v="2"/>
  </r>
  <r>
    <n v="508"/>
    <s v="Roberts Group"/>
    <s v="Up-sized radical pricing structure"/>
    <n v="172700"/>
    <n v="193820"/>
    <n v="1.1222929936305732"/>
    <n v="52.999726551818434"/>
    <x v="1"/>
    <n v="3657"/>
    <x v="1"/>
    <s v="USD"/>
    <n v="1532840400"/>
    <n v="1534654800"/>
    <x v="192"/>
    <d v="2018-08-19T05:00:00"/>
    <b v="0"/>
    <b v="0"/>
    <x v="3"/>
    <x v="3"/>
  </r>
  <r>
    <n v="509"/>
    <s v="White LLC"/>
    <s v="Robust zero-defect project"/>
    <n v="168500"/>
    <n v="119510"/>
    <n v="0.70925816023738875"/>
    <n v="95"/>
    <x v="0"/>
    <n v="1258"/>
    <x v="1"/>
    <s v="USD"/>
    <n v="1336194000"/>
    <n v="1337058000"/>
    <x v="477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n v="70.908396946564892"/>
    <x v="1"/>
    <n v="131"/>
    <x v="2"/>
    <s v="AUD"/>
    <n v="1527742800"/>
    <n v="1529816400"/>
    <x v="478"/>
    <d v="2018-06-24T05:00:00"/>
    <b v="0"/>
    <b v="0"/>
    <x v="4"/>
    <x v="6"/>
  </r>
  <r>
    <n v="511"/>
    <s v="Smith-Mullins"/>
    <s v="User-centric intangible neural-net"/>
    <n v="147800"/>
    <n v="35498"/>
    <n v="0.24017591339648173"/>
    <n v="98.060773480662988"/>
    <x v="0"/>
    <n v="362"/>
    <x v="1"/>
    <s v="USD"/>
    <n v="1564030800"/>
    <n v="1564894800"/>
    <x v="479"/>
    <d v="2019-08-04T05:00:00"/>
    <b v="0"/>
    <b v="0"/>
    <x v="3"/>
    <x v="3"/>
  </r>
  <r>
    <n v="512"/>
    <s v="Williams-Walsh"/>
    <s v="Organized explicit core"/>
    <n v="9100"/>
    <n v="12678"/>
    <n v="1.3931868131868133"/>
    <n v="53.046025104602514"/>
    <x v="1"/>
    <n v="239"/>
    <x v="1"/>
    <s v="USD"/>
    <n v="1404536400"/>
    <n v="1404622800"/>
    <x v="48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n v="93.142857142857139"/>
    <x v="3"/>
    <n v="35"/>
    <x v="1"/>
    <s v="USD"/>
    <n v="1284008400"/>
    <n v="1284181200"/>
    <x v="18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n v="58.945075757575758"/>
    <x v="3"/>
    <n v="528"/>
    <x v="5"/>
    <s v="CHF"/>
    <n v="1386309600"/>
    <n v="1386741600"/>
    <x v="481"/>
    <d v="2013-12-11T06:00:00"/>
    <b v="0"/>
    <b v="1"/>
    <x v="1"/>
    <x v="1"/>
  </r>
  <r>
    <n v="515"/>
    <s v="Cox LLC"/>
    <s v="Phased 24hour flexibility"/>
    <n v="8600"/>
    <n v="4797"/>
    <n v="0.55779069767441858"/>
    <n v="36.067669172932334"/>
    <x v="0"/>
    <n v="133"/>
    <x v="0"/>
    <s v="CAD"/>
    <n v="1324620000"/>
    <n v="1324792800"/>
    <x v="482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n v="63.030732860520096"/>
    <x v="0"/>
    <n v="846"/>
    <x v="1"/>
    <s v="USD"/>
    <n v="1281070800"/>
    <n v="1284354000"/>
    <x v="194"/>
    <d v="2010-09-13T05:00:00"/>
    <b v="0"/>
    <b v="0"/>
    <x v="5"/>
    <x v="9"/>
  </r>
  <r>
    <n v="517"/>
    <s v="Ramirez LLC"/>
    <s v="Multi-tiered maximized orchestration"/>
    <n v="5900"/>
    <n v="6608"/>
    <n v="1.1200000000000001"/>
    <n v="84.717948717948715"/>
    <x v="1"/>
    <n v="78"/>
    <x v="1"/>
    <s v="USD"/>
    <n v="1493960400"/>
    <n v="1494392400"/>
    <x v="483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n v="62.2"/>
    <x v="0"/>
    <n v="10"/>
    <x v="1"/>
    <s v="USD"/>
    <n v="1519365600"/>
    <n v="1519538400"/>
    <x v="484"/>
    <d v="2018-02-25T06:00:00"/>
    <b v="0"/>
    <b v="1"/>
    <x v="4"/>
    <x v="10"/>
  </r>
  <r>
    <n v="519"/>
    <s v="Marsh-Coleman"/>
    <s v="Exclusive asymmetric analyzer"/>
    <n v="177700"/>
    <n v="180802"/>
    <n v="1.0174563871693867"/>
    <n v="101.97518330513255"/>
    <x v="1"/>
    <n v="1773"/>
    <x v="1"/>
    <s v="USD"/>
    <n v="1420696800"/>
    <n v="1421906400"/>
    <x v="355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n v="106.4375"/>
    <x v="1"/>
    <n v="32"/>
    <x v="1"/>
    <s v="USD"/>
    <n v="1555650000"/>
    <n v="1555909200"/>
    <x v="485"/>
    <d v="2019-04-22T05:00:00"/>
    <b v="0"/>
    <b v="0"/>
    <x v="3"/>
    <x v="3"/>
  </r>
  <r>
    <n v="521"/>
    <s v="Wilson Ltd"/>
    <s v="Function-based multi-state software"/>
    <n v="7600"/>
    <n v="11061"/>
    <n v="1.4553947368421052"/>
    <n v="29.975609756097562"/>
    <x v="1"/>
    <n v="369"/>
    <x v="1"/>
    <s v="USD"/>
    <n v="1471928400"/>
    <n v="1472446800"/>
    <x v="486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n v="85.806282722513089"/>
    <x v="0"/>
    <n v="191"/>
    <x v="1"/>
    <s v="USD"/>
    <n v="1341291600"/>
    <n v="1342328400"/>
    <x v="487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n v="70.82022471910112"/>
    <x v="1"/>
    <n v="89"/>
    <x v="1"/>
    <s v="USD"/>
    <n v="1267682400"/>
    <n v="1268114400"/>
    <x v="488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n v="40.998484082870135"/>
    <x v="0"/>
    <n v="1979"/>
    <x v="1"/>
    <s v="USD"/>
    <n v="1272258000"/>
    <n v="1273381200"/>
    <x v="489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n v="28.063492063492063"/>
    <x v="0"/>
    <n v="63"/>
    <x v="1"/>
    <s v="USD"/>
    <n v="1290492000"/>
    <n v="1290837600"/>
    <x v="49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n v="88.054421768707485"/>
    <x v="1"/>
    <n v="147"/>
    <x v="1"/>
    <s v="USD"/>
    <n v="1451109600"/>
    <n v="1454306400"/>
    <x v="312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n v="31"/>
    <x v="0"/>
    <n v="6080"/>
    <x v="0"/>
    <s v="CAD"/>
    <n v="1454652000"/>
    <n v="1457762400"/>
    <x v="491"/>
    <d v="2016-03-12T06:00:00"/>
    <b v="0"/>
    <b v="0"/>
    <x v="4"/>
    <x v="10"/>
  </r>
  <r>
    <n v="528"/>
    <s v="Avila, Ford and Welch"/>
    <s v="Focused leadingedge matrix"/>
    <n v="9000"/>
    <n v="7227"/>
    <n v="0.80300000000000005"/>
    <n v="90.337500000000006"/>
    <x v="0"/>
    <n v="80"/>
    <x v="4"/>
    <s v="GBP"/>
    <n v="1385186400"/>
    <n v="1389074400"/>
    <x v="492"/>
    <d v="2014-01-07T06:00:00"/>
    <b v="0"/>
    <b v="0"/>
    <x v="1"/>
    <x v="7"/>
  </r>
  <r>
    <n v="529"/>
    <s v="Gallegos Inc"/>
    <s v="Seamless logistical encryption"/>
    <n v="5100"/>
    <n v="574"/>
    <n v="0.11254901960784314"/>
    <n v="63.777777777777779"/>
    <x v="0"/>
    <n v="9"/>
    <x v="1"/>
    <s v="USD"/>
    <n v="1399698000"/>
    <n v="1402117200"/>
    <x v="493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n v="53.995515695067262"/>
    <x v="0"/>
    <n v="1784"/>
    <x v="1"/>
    <s v="USD"/>
    <n v="1283230800"/>
    <n v="1284440400"/>
    <x v="494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n v="48.993956043956047"/>
    <x v="2"/>
    <n v="3640"/>
    <x v="5"/>
    <s v="CHF"/>
    <n v="1384149600"/>
    <n v="1388988000"/>
    <x v="495"/>
    <d v="2014-01-06T06:00:00"/>
    <b v="0"/>
    <b v="0"/>
    <x v="6"/>
    <x v="11"/>
  </r>
  <r>
    <n v="532"/>
    <s v="Cordova-Torres"/>
    <s v="Pre-emptive grid-enabled contingency"/>
    <n v="1600"/>
    <n v="8046"/>
    <n v="5.0287499999999996"/>
    <n v="63.857142857142854"/>
    <x v="1"/>
    <n v="126"/>
    <x v="0"/>
    <s v="CAD"/>
    <n v="1516860000"/>
    <n v="1516946400"/>
    <x v="496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n v="82.996393146979258"/>
    <x v="1"/>
    <n v="2218"/>
    <x v="4"/>
    <s v="GBP"/>
    <n v="1374642000"/>
    <n v="1377752400"/>
    <x v="497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n v="55.08230452674897"/>
    <x v="0"/>
    <n v="243"/>
    <x v="1"/>
    <s v="USD"/>
    <n v="1534482000"/>
    <n v="1534568400"/>
    <x v="498"/>
    <d v="2018-08-18T05:00:00"/>
    <b v="0"/>
    <b v="1"/>
    <x v="4"/>
    <x v="6"/>
  </r>
  <r>
    <n v="535"/>
    <s v="Garrison LLC"/>
    <s v="Profit-focused 24/7 data-warehouse"/>
    <n v="2600"/>
    <n v="12533"/>
    <n v="4.820384615384615"/>
    <n v="62.044554455445542"/>
    <x v="1"/>
    <n v="202"/>
    <x v="6"/>
    <s v="EUR"/>
    <n v="1528434000"/>
    <n v="1528606800"/>
    <x v="499"/>
    <d v="2018-06-10T05:00:00"/>
    <b v="0"/>
    <b v="1"/>
    <x v="3"/>
    <x v="3"/>
  </r>
  <r>
    <n v="536"/>
    <s v="Shannon-Olson"/>
    <s v="Enhanced methodical middleware"/>
    <n v="9800"/>
    <n v="14697"/>
    <n v="1.4996938775510205"/>
    <n v="104.97857142857143"/>
    <x v="1"/>
    <n v="140"/>
    <x v="6"/>
    <s v="EUR"/>
    <n v="1282626000"/>
    <n v="1284872400"/>
    <x v="5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n v="94.044676806083643"/>
    <x v="1"/>
    <n v="1052"/>
    <x v="3"/>
    <s v="DKK"/>
    <n v="1535605200"/>
    <n v="1537592400"/>
    <x v="501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n v="44.007716049382715"/>
    <x v="0"/>
    <n v="1296"/>
    <x v="1"/>
    <s v="USD"/>
    <n v="1379826000"/>
    <n v="1381208400"/>
    <x v="502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n v="92.467532467532465"/>
    <x v="0"/>
    <n v="77"/>
    <x v="1"/>
    <s v="USD"/>
    <n v="1561957200"/>
    <n v="1562475600"/>
    <x v="503"/>
    <d v="2019-07-07T05:00:00"/>
    <b v="0"/>
    <b v="1"/>
    <x v="0"/>
    <x v="0"/>
  </r>
  <r>
    <n v="540"/>
    <s v="Brown-Pena"/>
    <s v="Front-line client-server secured line"/>
    <n v="5300"/>
    <n v="14097"/>
    <n v="2.6598113207547169"/>
    <n v="57.072874493927124"/>
    <x v="1"/>
    <n v="247"/>
    <x v="1"/>
    <s v="USD"/>
    <n v="1525496400"/>
    <n v="1527397200"/>
    <x v="504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n v="109.07848101265823"/>
    <x v="0"/>
    <n v="395"/>
    <x v="6"/>
    <s v="EUR"/>
    <n v="1433912400"/>
    <n v="1436158800"/>
    <x v="505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n v="39.387755102040813"/>
    <x v="0"/>
    <n v="49"/>
    <x v="4"/>
    <s v="GBP"/>
    <n v="1453442400"/>
    <n v="1456034400"/>
    <x v="506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n v="77.022222222222226"/>
    <x v="0"/>
    <n v="180"/>
    <x v="1"/>
    <s v="USD"/>
    <n v="1378875600"/>
    <n v="1380171600"/>
    <x v="507"/>
    <d v="2013-09-26T05:00:00"/>
    <b v="0"/>
    <b v="0"/>
    <x v="6"/>
    <x v="11"/>
  </r>
  <r>
    <n v="544"/>
    <s v="Taylor Inc"/>
    <s v="Public-key 3rdgeneration system engine"/>
    <n v="2800"/>
    <n v="7742"/>
    <n v="2.7650000000000001"/>
    <n v="92.166666666666671"/>
    <x v="1"/>
    <n v="84"/>
    <x v="1"/>
    <s v="USD"/>
    <n v="1452232800"/>
    <n v="1453356000"/>
    <x v="508"/>
    <d v="2016-01-21T06:00:00"/>
    <b v="0"/>
    <b v="0"/>
    <x v="1"/>
    <x v="1"/>
  </r>
  <r>
    <n v="545"/>
    <s v="Deleon and Sons"/>
    <s v="Organized value-added access"/>
    <n v="184800"/>
    <n v="164109"/>
    <n v="0.88803571428571426"/>
    <n v="61.007063197026021"/>
    <x v="0"/>
    <n v="2690"/>
    <x v="1"/>
    <s v="USD"/>
    <n v="1577253600"/>
    <n v="1578981600"/>
    <x v="509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n v="78.068181818181813"/>
    <x v="1"/>
    <n v="88"/>
    <x v="1"/>
    <s v="USD"/>
    <n v="1537160400"/>
    <n v="1537419600"/>
    <x v="510"/>
    <d v="2018-09-20T05:00:00"/>
    <b v="0"/>
    <b v="1"/>
    <x v="3"/>
    <x v="3"/>
  </r>
  <r>
    <n v="547"/>
    <s v="Hardin-Dixon"/>
    <s v="Focused solution-oriented matrix"/>
    <n v="1300"/>
    <n v="12597"/>
    <n v="9.69"/>
    <n v="80.75"/>
    <x v="1"/>
    <n v="156"/>
    <x v="1"/>
    <s v="USD"/>
    <n v="1422165600"/>
    <n v="1423202400"/>
    <x v="511"/>
    <d v="2015-02-06T06:00:00"/>
    <b v="0"/>
    <b v="0"/>
    <x v="4"/>
    <x v="6"/>
  </r>
  <r>
    <n v="548"/>
    <s v="York-Pitts"/>
    <s v="Monitored discrete toolset"/>
    <n v="66100"/>
    <n v="179074"/>
    <n v="2.7091376701966716"/>
    <n v="59.991289782244557"/>
    <x v="1"/>
    <n v="2985"/>
    <x v="1"/>
    <s v="USD"/>
    <n v="1459486800"/>
    <n v="1460610000"/>
    <x v="512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n v="110.03018372703411"/>
    <x v="1"/>
    <n v="762"/>
    <x v="1"/>
    <s v="USD"/>
    <n v="1369717200"/>
    <n v="1370494800"/>
    <x v="513"/>
    <d v="2013-06-06T05:00:00"/>
    <b v="0"/>
    <b v="0"/>
    <x v="2"/>
    <x v="8"/>
  </r>
  <r>
    <n v="550"/>
    <s v="Morrison-Henderson"/>
    <s v="De-engineered disintermediate encoding"/>
    <n v="100"/>
    <n v="4"/>
    <n v="0.04"/>
    <n v="4"/>
    <x v="3"/>
    <n v="1"/>
    <x v="5"/>
    <s v="CHF"/>
    <n v="1330495200"/>
    <n v="1332306000"/>
    <x v="514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n v="37.99856063332134"/>
    <x v="0"/>
    <n v="2779"/>
    <x v="2"/>
    <s v="AUD"/>
    <n v="1419055200"/>
    <n v="1422511200"/>
    <x v="515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n v="96.369565217391298"/>
    <x v="0"/>
    <n v="92"/>
    <x v="1"/>
    <s v="USD"/>
    <n v="1480140000"/>
    <n v="1480312800"/>
    <x v="516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n v="72.978599221789878"/>
    <x v="0"/>
    <n v="1028"/>
    <x v="1"/>
    <s v="USD"/>
    <n v="1293948000"/>
    <n v="1294034400"/>
    <x v="517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n v="26.007220216606498"/>
    <x v="1"/>
    <n v="554"/>
    <x v="0"/>
    <s v="CAD"/>
    <n v="1482127200"/>
    <n v="1482645600"/>
    <x v="518"/>
    <d v="2016-12-25T06:00:00"/>
    <b v="0"/>
    <b v="0"/>
    <x v="1"/>
    <x v="7"/>
  </r>
  <r>
    <n v="555"/>
    <s v="Anderson Group"/>
    <s v="Organic maximized database"/>
    <n v="6300"/>
    <n v="14089"/>
    <n v="2.2363492063492063"/>
    <n v="104.36296296296297"/>
    <x v="1"/>
    <n v="135"/>
    <x v="3"/>
    <s v="DKK"/>
    <n v="1396414800"/>
    <n v="1399093200"/>
    <x v="519"/>
    <d v="2014-05-03T05:00:00"/>
    <b v="0"/>
    <b v="0"/>
    <x v="1"/>
    <x v="1"/>
  </r>
  <r>
    <n v="556"/>
    <s v="Smith and Sons"/>
    <s v="Grass-roots 24/7 attitude"/>
    <n v="5200"/>
    <n v="12467"/>
    <n v="2.3975"/>
    <n v="102.18852459016394"/>
    <x v="1"/>
    <n v="122"/>
    <x v="1"/>
    <s v="USD"/>
    <n v="1315285200"/>
    <n v="1315890000"/>
    <x v="520"/>
    <d v="2011-09-13T05:00:00"/>
    <b v="0"/>
    <b v="1"/>
    <x v="5"/>
    <x v="18"/>
  </r>
  <r>
    <n v="557"/>
    <s v="Lam-Hamilton"/>
    <s v="Team-oriented global strategy"/>
    <n v="6000"/>
    <n v="11960"/>
    <n v="1.9933333333333334"/>
    <n v="54.117647058823529"/>
    <x v="1"/>
    <n v="221"/>
    <x v="1"/>
    <s v="USD"/>
    <n v="1443762000"/>
    <n v="1444021200"/>
    <x v="521"/>
    <d v="2015-10-05T05:00:00"/>
    <b v="0"/>
    <b v="1"/>
    <x v="4"/>
    <x v="22"/>
  </r>
  <r>
    <n v="558"/>
    <s v="Ho Ltd"/>
    <s v="Enhanced client-driven capacity"/>
    <n v="5800"/>
    <n v="7966"/>
    <n v="1.373448275862069"/>
    <n v="63.222222222222221"/>
    <x v="1"/>
    <n v="126"/>
    <x v="1"/>
    <s v="USD"/>
    <n v="1456293600"/>
    <n v="1460005200"/>
    <x v="522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n v="104.03228962818004"/>
    <x v="1"/>
    <n v="1022"/>
    <x v="1"/>
    <s v="USD"/>
    <n v="1470114000"/>
    <n v="1470718800"/>
    <x v="523"/>
    <d v="2016-08-09T05:00:00"/>
    <b v="0"/>
    <b v="0"/>
    <x v="3"/>
    <x v="3"/>
  </r>
  <r>
    <n v="560"/>
    <s v="Hunt LLC"/>
    <s v="Re-engineered radical policy"/>
    <n v="20000"/>
    <n v="158832"/>
    <n v="7.9416000000000002"/>
    <n v="49.994334277620396"/>
    <x v="1"/>
    <n v="3177"/>
    <x v="1"/>
    <s v="USD"/>
    <n v="1321596000"/>
    <n v="1325052000"/>
    <x v="524"/>
    <d v="2011-12-28T06:00:00"/>
    <b v="0"/>
    <b v="0"/>
    <x v="4"/>
    <x v="10"/>
  </r>
  <r>
    <n v="561"/>
    <s v="Fowler-Smith"/>
    <s v="Down-sized logistical adapter"/>
    <n v="3000"/>
    <n v="11091"/>
    <n v="3.6970000000000001"/>
    <n v="56.015151515151516"/>
    <x v="1"/>
    <n v="198"/>
    <x v="5"/>
    <s v="CHF"/>
    <n v="1318827600"/>
    <n v="1319000400"/>
    <x v="525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n v="48.807692307692307"/>
    <x v="0"/>
    <n v="26"/>
    <x v="5"/>
    <s v="CHF"/>
    <n v="1552366800"/>
    <n v="1552539600"/>
    <x v="188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n v="60.082352941176474"/>
    <x v="1"/>
    <n v="85"/>
    <x v="2"/>
    <s v="AUD"/>
    <n v="1542088800"/>
    <n v="1543816800"/>
    <x v="526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n v="78.990502793296088"/>
    <x v="0"/>
    <n v="1790"/>
    <x v="1"/>
    <s v="USD"/>
    <n v="1426395600"/>
    <n v="1427086800"/>
    <x v="527"/>
    <d v="2015-03-23T05:00:00"/>
    <b v="0"/>
    <b v="0"/>
    <x v="3"/>
    <x v="3"/>
  </r>
  <r>
    <n v="565"/>
    <s v="Joseph LLC"/>
    <s v="Decentralized logistical collaboration"/>
    <n v="94900"/>
    <n v="194166"/>
    <n v="2.0460063224446787"/>
    <n v="53.99499443826474"/>
    <x v="1"/>
    <n v="3596"/>
    <x v="1"/>
    <s v="USD"/>
    <n v="1321336800"/>
    <n v="1323064800"/>
    <x v="528"/>
    <d v="2011-12-05T06:00:00"/>
    <b v="0"/>
    <b v="0"/>
    <x v="3"/>
    <x v="3"/>
  </r>
  <r>
    <n v="566"/>
    <s v="Webb-Smith"/>
    <s v="Advanced content-based installation"/>
    <n v="9300"/>
    <n v="4124"/>
    <n v="0.44344086021505374"/>
    <n v="111.45945945945945"/>
    <x v="0"/>
    <n v="37"/>
    <x v="1"/>
    <s v="USD"/>
    <n v="1456293600"/>
    <n v="1458277200"/>
    <x v="522"/>
    <d v="2016-03-18T05:00:00"/>
    <b v="0"/>
    <b v="1"/>
    <x v="1"/>
    <x v="5"/>
  </r>
  <r>
    <n v="567"/>
    <s v="Johns PLC"/>
    <s v="Distributed high-level open architecture"/>
    <n v="6800"/>
    <n v="14865"/>
    <n v="2.1860294117647059"/>
    <n v="60.922131147540981"/>
    <x v="1"/>
    <n v="244"/>
    <x v="1"/>
    <s v="USD"/>
    <n v="1404968400"/>
    <n v="1405141200"/>
    <x v="529"/>
    <d v="2014-07-12T05:00:00"/>
    <b v="0"/>
    <b v="0"/>
    <x v="1"/>
    <x v="1"/>
  </r>
  <r>
    <n v="568"/>
    <s v="Hardin-Foley"/>
    <s v="Synergized zero tolerance help-desk"/>
    <n v="72400"/>
    <n v="134688"/>
    <n v="1.8603314917127072"/>
    <n v="26.0015444015444"/>
    <x v="1"/>
    <n v="5180"/>
    <x v="1"/>
    <s v="USD"/>
    <n v="1279170000"/>
    <n v="1283058000"/>
    <x v="53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n v="80.993208828522924"/>
    <x v="1"/>
    <n v="589"/>
    <x v="6"/>
    <s v="EUR"/>
    <n v="1294725600"/>
    <n v="1295762400"/>
    <x v="531"/>
    <d v="2011-01-23T06:00:00"/>
    <b v="0"/>
    <b v="0"/>
    <x v="4"/>
    <x v="10"/>
  </r>
  <r>
    <n v="570"/>
    <s v="Martinez-Juarez"/>
    <s v="Realigned uniform knowledge user"/>
    <n v="31200"/>
    <n v="95364"/>
    <n v="3.0565384615384614"/>
    <n v="34.995963302752294"/>
    <x v="1"/>
    <n v="2725"/>
    <x v="1"/>
    <s v="USD"/>
    <n v="1419055200"/>
    <n v="1419573600"/>
    <x v="515"/>
    <d v="2014-12-26T06:00:00"/>
    <b v="0"/>
    <b v="1"/>
    <x v="1"/>
    <x v="1"/>
  </r>
  <r>
    <n v="571"/>
    <s v="Wilson and Sons"/>
    <s v="Monitored grid-enabled model"/>
    <n v="3500"/>
    <n v="3295"/>
    <n v="0.94142857142857139"/>
    <n v="94.142857142857139"/>
    <x v="0"/>
    <n v="35"/>
    <x v="6"/>
    <s v="EUR"/>
    <n v="1434690000"/>
    <n v="1438750800"/>
    <x v="532"/>
    <d v="2015-08-05T05:00:00"/>
    <b v="0"/>
    <b v="0"/>
    <x v="4"/>
    <x v="12"/>
  </r>
  <r>
    <n v="572"/>
    <s v="Clements Group"/>
    <s v="Assimilated actuating policy"/>
    <n v="9000"/>
    <n v="4896"/>
    <n v="0.54400000000000004"/>
    <n v="52.085106382978722"/>
    <x v="3"/>
    <n v="94"/>
    <x v="1"/>
    <s v="USD"/>
    <n v="1443416400"/>
    <n v="1444798800"/>
    <x v="533"/>
    <d v="2015-10-14T05:00:00"/>
    <b v="0"/>
    <b v="1"/>
    <x v="1"/>
    <x v="1"/>
  </r>
  <r>
    <n v="573"/>
    <s v="Valenzuela-Cook"/>
    <s v="Total incremental productivity"/>
    <n v="6700"/>
    <n v="7496"/>
    <n v="1.1188059701492536"/>
    <n v="24.986666666666668"/>
    <x v="1"/>
    <n v="300"/>
    <x v="1"/>
    <s v="USD"/>
    <n v="1399006800"/>
    <n v="1399179600"/>
    <x v="409"/>
    <d v="2014-05-04T05:00:00"/>
    <b v="0"/>
    <b v="0"/>
    <x v="8"/>
    <x v="23"/>
  </r>
  <r>
    <n v="574"/>
    <s v="Parker, Haley and Foster"/>
    <s v="Adaptive local task-force"/>
    <n v="2700"/>
    <n v="9967"/>
    <n v="3.6914814814814814"/>
    <n v="69.215277777777771"/>
    <x v="1"/>
    <n v="144"/>
    <x v="1"/>
    <s v="USD"/>
    <n v="1575698400"/>
    <n v="1576562400"/>
    <x v="534"/>
    <d v="2019-12-17T06:00:00"/>
    <b v="0"/>
    <b v="1"/>
    <x v="0"/>
    <x v="0"/>
  </r>
  <r>
    <n v="575"/>
    <s v="Fuentes LLC"/>
    <s v="Universal zero-defect concept"/>
    <n v="83300"/>
    <n v="52421"/>
    <n v="0.62930372148859548"/>
    <n v="93.944444444444443"/>
    <x v="0"/>
    <n v="558"/>
    <x v="1"/>
    <s v="USD"/>
    <n v="1400562000"/>
    <n v="1400821200"/>
    <x v="53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n v="98.40625"/>
    <x v="0"/>
    <n v="64"/>
    <x v="1"/>
    <s v="USD"/>
    <n v="1509512400"/>
    <n v="1510984800"/>
    <x v="535"/>
    <d v="2017-11-18T06:00:00"/>
    <b v="0"/>
    <b v="0"/>
    <x v="3"/>
    <x v="3"/>
  </r>
  <r>
    <n v="577"/>
    <s v="Stevens Inc"/>
    <s v="Adaptive 24hour projection"/>
    <n v="8200"/>
    <n v="1546"/>
    <n v="0.18853658536585366"/>
    <n v="41.783783783783782"/>
    <x v="3"/>
    <n v="37"/>
    <x v="1"/>
    <s v="USD"/>
    <n v="1299823200"/>
    <n v="1302066000"/>
    <x v="536"/>
    <d v="2011-04-06T05:00:00"/>
    <b v="0"/>
    <b v="0"/>
    <x v="1"/>
    <x v="17"/>
  </r>
  <r>
    <n v="578"/>
    <s v="Martinez-Johnson"/>
    <s v="Sharable radical toolset"/>
    <n v="96500"/>
    <n v="16168"/>
    <n v="0.1675440414507772"/>
    <n v="65.991836734693877"/>
    <x v="0"/>
    <n v="245"/>
    <x v="1"/>
    <s v="USD"/>
    <n v="1322719200"/>
    <n v="1322978400"/>
    <x v="537"/>
    <d v="2011-12-04T06:00:00"/>
    <b v="0"/>
    <b v="0"/>
    <x v="4"/>
    <x v="22"/>
  </r>
  <r>
    <n v="579"/>
    <s v="Franklin Inc"/>
    <s v="Focused multimedia knowledgebase"/>
    <n v="6200"/>
    <n v="6269"/>
    <n v="1.0111290322580646"/>
    <n v="72.05747126436782"/>
    <x v="1"/>
    <n v="87"/>
    <x v="1"/>
    <s v="USD"/>
    <n v="1312693200"/>
    <n v="1313730000"/>
    <x v="538"/>
    <d v="2011-08-19T05:00:00"/>
    <b v="0"/>
    <b v="0"/>
    <x v="1"/>
    <x v="17"/>
  </r>
  <r>
    <n v="580"/>
    <s v="Perez PLC"/>
    <s v="Seamless 6thgeneration extranet"/>
    <n v="43800"/>
    <n v="149578"/>
    <n v="3.4150228310502282"/>
    <n v="48.003209242618745"/>
    <x v="1"/>
    <n v="3116"/>
    <x v="1"/>
    <s v="USD"/>
    <n v="1393394400"/>
    <n v="1394085600"/>
    <x v="539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n v="54.098591549295776"/>
    <x v="0"/>
    <n v="71"/>
    <x v="1"/>
    <s v="USD"/>
    <n v="1304053200"/>
    <n v="1305349200"/>
    <x v="540"/>
    <d v="2011-05-14T05:00:00"/>
    <b v="0"/>
    <b v="0"/>
    <x v="2"/>
    <x v="2"/>
  </r>
  <r>
    <n v="582"/>
    <s v="Pineda Ltd"/>
    <s v="Cross-group global system engine"/>
    <n v="8700"/>
    <n v="4531"/>
    <n v="0.5208045977011494"/>
    <n v="107.88095238095238"/>
    <x v="0"/>
    <n v="42"/>
    <x v="1"/>
    <s v="USD"/>
    <n v="1433912400"/>
    <n v="1434344400"/>
    <x v="505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n v="67.034103410341032"/>
    <x v="1"/>
    <n v="909"/>
    <x v="1"/>
    <s v="USD"/>
    <n v="1329717600"/>
    <n v="1331186400"/>
    <x v="541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n v="64.01425914445133"/>
    <x v="1"/>
    <n v="1613"/>
    <x v="1"/>
    <s v="USD"/>
    <n v="1335330000"/>
    <n v="1336539600"/>
    <x v="542"/>
    <d v="2012-05-09T05:00:00"/>
    <b v="0"/>
    <b v="0"/>
    <x v="2"/>
    <x v="2"/>
  </r>
  <r>
    <n v="585"/>
    <s v="Pugh LLC"/>
    <s v="Reactive analyzing function"/>
    <n v="8900"/>
    <n v="13065"/>
    <n v="1.4679775280898877"/>
    <n v="96.066176470588232"/>
    <x v="1"/>
    <n v="136"/>
    <x v="1"/>
    <s v="USD"/>
    <n v="1268888400"/>
    <n v="1269752400"/>
    <x v="543"/>
    <d v="2010-03-28T05:00:00"/>
    <b v="0"/>
    <b v="0"/>
    <x v="5"/>
    <x v="18"/>
  </r>
  <r>
    <n v="586"/>
    <s v="Rowe-Wong"/>
    <s v="Robust hybrid budgetary management"/>
    <n v="700"/>
    <n v="6654"/>
    <n v="9.5057142857142853"/>
    <n v="51.184615384615384"/>
    <x v="1"/>
    <n v="130"/>
    <x v="1"/>
    <s v="USD"/>
    <n v="1289973600"/>
    <n v="1291615200"/>
    <x v="544"/>
    <d v="2010-12-06T06:00:00"/>
    <b v="0"/>
    <b v="0"/>
    <x v="1"/>
    <x v="1"/>
  </r>
  <r>
    <n v="587"/>
    <s v="Williams-Santos"/>
    <s v="Open-source analyzing monitoring"/>
    <n v="9400"/>
    <n v="6852"/>
    <n v="0.72893617021276591"/>
    <n v="43.92307692307692"/>
    <x v="0"/>
    <n v="156"/>
    <x v="0"/>
    <s v="CAD"/>
    <n v="1547877600"/>
    <n v="1552366800"/>
    <x v="35"/>
    <d v="2019-03-12T05:00:00"/>
    <b v="0"/>
    <b v="1"/>
    <x v="0"/>
    <x v="0"/>
  </r>
  <r>
    <n v="588"/>
    <s v="Weber Inc"/>
    <s v="Up-sized discrete firmware"/>
    <n v="157600"/>
    <n v="124517"/>
    <n v="0.7900824873096447"/>
    <n v="91.021198830409361"/>
    <x v="0"/>
    <n v="1368"/>
    <x v="4"/>
    <s v="GBP"/>
    <n v="1269493200"/>
    <n v="1272171600"/>
    <x v="152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n v="50.127450980392155"/>
    <x v="0"/>
    <n v="102"/>
    <x v="1"/>
    <s v="USD"/>
    <n v="1436072400"/>
    <n v="1436677200"/>
    <x v="545"/>
    <d v="2015-07-12T05:00:00"/>
    <b v="0"/>
    <b v="0"/>
    <x v="4"/>
    <x v="4"/>
  </r>
  <r>
    <n v="590"/>
    <s v="Cox Group"/>
    <s v="Synergized analyzing process improvement"/>
    <n v="7100"/>
    <n v="5824"/>
    <n v="0.82028169014084507"/>
    <n v="67.720930232558146"/>
    <x v="0"/>
    <n v="86"/>
    <x v="2"/>
    <s v="AUD"/>
    <n v="1419141600"/>
    <n v="1420092000"/>
    <x v="546"/>
    <d v="2015-01-01T06:00:00"/>
    <b v="0"/>
    <b v="0"/>
    <x v="5"/>
    <x v="15"/>
  </r>
  <r>
    <n v="591"/>
    <s v="Jensen LLC"/>
    <s v="Realigned dedicated system engine"/>
    <n v="600"/>
    <n v="6226"/>
    <n v="10.376666666666667"/>
    <n v="61.03921568627451"/>
    <x v="1"/>
    <n v="102"/>
    <x v="1"/>
    <s v="USD"/>
    <n v="1279083600"/>
    <n v="1279947600"/>
    <x v="547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n v="80.011857707509876"/>
    <x v="0"/>
    <n v="253"/>
    <x v="1"/>
    <s v="USD"/>
    <n v="1401426000"/>
    <n v="1402203600"/>
    <x v="548"/>
    <d v="2014-06-08T05:00:00"/>
    <b v="0"/>
    <b v="0"/>
    <x v="3"/>
    <x v="3"/>
  </r>
  <r>
    <n v="593"/>
    <s v="Hale-Hayes"/>
    <s v="Ameliorated client-driven open system"/>
    <n v="121600"/>
    <n v="188288"/>
    <n v="1.5484210526315789"/>
    <n v="47.001497753369947"/>
    <x v="1"/>
    <n v="4006"/>
    <x v="1"/>
    <s v="USD"/>
    <n v="1395810000"/>
    <n v="1396933200"/>
    <x v="549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n v="71.127388535031841"/>
    <x v="0"/>
    <n v="157"/>
    <x v="1"/>
    <s v="USD"/>
    <n v="1467003600"/>
    <n v="1467262800"/>
    <x v="55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n v="89.99079189686924"/>
    <x v="1"/>
    <n v="1629"/>
    <x v="1"/>
    <s v="USD"/>
    <n v="1268715600"/>
    <n v="1270530000"/>
    <x v="551"/>
    <d v="2010-04-06T05:00:00"/>
    <b v="0"/>
    <b v="1"/>
    <x v="3"/>
    <x v="3"/>
  </r>
  <r>
    <n v="596"/>
    <s v="Becker-Scott"/>
    <s v="Managed optimizing archive"/>
    <n v="7900"/>
    <n v="7875"/>
    <n v="0.99683544303797467"/>
    <n v="43.032786885245905"/>
    <x v="0"/>
    <n v="183"/>
    <x v="1"/>
    <s v="USD"/>
    <n v="1457157600"/>
    <n v="1457762400"/>
    <x v="552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n v="67.997714808043881"/>
    <x v="1"/>
    <n v="2188"/>
    <x v="1"/>
    <s v="USD"/>
    <n v="1573970400"/>
    <n v="1575525600"/>
    <x v="462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n v="73.004566210045667"/>
    <x v="1"/>
    <n v="2409"/>
    <x v="6"/>
    <s v="EUR"/>
    <n v="1276578000"/>
    <n v="1279083600"/>
    <x v="553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n v="62.341463414634148"/>
    <x v="0"/>
    <n v="82"/>
    <x v="3"/>
    <s v="DKK"/>
    <n v="1423720800"/>
    <n v="1424412000"/>
    <x v="554"/>
    <d v="2015-02-20T06:00:00"/>
    <b v="0"/>
    <b v="0"/>
    <x v="4"/>
    <x v="4"/>
  </r>
  <r>
    <n v="600"/>
    <s v="Brown-George"/>
    <s v="Cross-platform tertiary array"/>
    <n v="100"/>
    <n v="5"/>
    <n v="0.05"/>
    <n v="5"/>
    <x v="0"/>
    <n v="1"/>
    <x v="4"/>
    <s v="GBP"/>
    <n v="1375160400"/>
    <n v="1376197200"/>
    <x v="555"/>
    <d v="2013-08-11T05:00:00"/>
    <b v="0"/>
    <b v="0"/>
    <x v="0"/>
    <x v="0"/>
  </r>
  <r>
    <n v="601"/>
    <s v="Waters and Sons"/>
    <s v="Inverse neutral structure"/>
    <n v="6300"/>
    <n v="13018"/>
    <n v="2.0663492063492064"/>
    <n v="67.103092783505161"/>
    <x v="1"/>
    <n v="194"/>
    <x v="1"/>
    <s v="USD"/>
    <n v="1401426000"/>
    <n v="1402894800"/>
    <x v="548"/>
    <d v="2014-06-16T05:00:00"/>
    <b v="1"/>
    <b v="0"/>
    <x v="2"/>
    <x v="8"/>
  </r>
  <r>
    <n v="602"/>
    <s v="Brown Ltd"/>
    <s v="Quality-focused system-worthy support"/>
    <n v="71100"/>
    <n v="91176"/>
    <n v="1.2823628691983122"/>
    <n v="79.978947368421046"/>
    <x v="1"/>
    <n v="1140"/>
    <x v="1"/>
    <s v="USD"/>
    <n v="1433480400"/>
    <n v="1434430800"/>
    <x v="62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n v="62.176470588235297"/>
    <x v="1"/>
    <n v="102"/>
    <x v="1"/>
    <s v="USD"/>
    <n v="1555563600"/>
    <n v="1557896400"/>
    <x v="556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n v="53.005950297514879"/>
    <x v="1"/>
    <n v="2857"/>
    <x v="1"/>
    <s v="USD"/>
    <n v="1295676000"/>
    <n v="1297490400"/>
    <x v="557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n v="57.738317757009348"/>
    <x v="1"/>
    <n v="107"/>
    <x v="1"/>
    <s v="USD"/>
    <n v="1443848400"/>
    <n v="1447394400"/>
    <x v="27"/>
    <d v="2015-11-13T06:00:00"/>
    <b v="0"/>
    <b v="0"/>
    <x v="5"/>
    <x v="9"/>
  </r>
  <r>
    <n v="606"/>
    <s v="Valencia PLC"/>
    <s v="Extended asynchronous initiative"/>
    <n v="3400"/>
    <n v="6405"/>
    <n v="1.8838235294117647"/>
    <n v="40.03125"/>
    <x v="1"/>
    <n v="160"/>
    <x v="4"/>
    <s v="GBP"/>
    <n v="1457330400"/>
    <n v="1458277200"/>
    <x v="558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n v="81.016591928251117"/>
    <x v="1"/>
    <n v="2230"/>
    <x v="1"/>
    <s v="USD"/>
    <n v="1395550800"/>
    <n v="1395723600"/>
    <x v="559"/>
    <d v="2014-03-25T05:00:00"/>
    <b v="0"/>
    <b v="0"/>
    <x v="0"/>
    <x v="0"/>
  </r>
  <r>
    <n v="608"/>
    <s v="Johnson Group"/>
    <s v="Compatible full-range leverage"/>
    <n v="3900"/>
    <n v="11075"/>
    <n v="2.8397435897435899"/>
    <n v="35.047468354430379"/>
    <x v="1"/>
    <n v="316"/>
    <x v="1"/>
    <s v="USD"/>
    <n v="1551852000"/>
    <n v="1552197600"/>
    <x v="426"/>
    <d v="2019-03-10T06:00:00"/>
    <b v="0"/>
    <b v="1"/>
    <x v="1"/>
    <x v="17"/>
  </r>
  <r>
    <n v="609"/>
    <s v="Rose-Fuller"/>
    <s v="Upgradable holistic system engine"/>
    <n v="10000"/>
    <n v="12042"/>
    <n v="1.2041999999999999"/>
    <n v="102.92307692307692"/>
    <x v="1"/>
    <n v="117"/>
    <x v="1"/>
    <s v="USD"/>
    <n v="1547618400"/>
    <n v="1549087200"/>
    <x v="56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n v="27.998126756166094"/>
    <x v="1"/>
    <n v="6406"/>
    <x v="1"/>
    <s v="USD"/>
    <n v="1355637600"/>
    <n v="1356847200"/>
    <x v="561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n v="75.733333333333334"/>
    <x v="3"/>
    <n v="15"/>
    <x v="1"/>
    <s v="USD"/>
    <n v="1374728400"/>
    <n v="1375765200"/>
    <x v="562"/>
    <d v="2013-08-06T05:00:00"/>
    <b v="0"/>
    <b v="0"/>
    <x v="3"/>
    <x v="3"/>
  </r>
  <r>
    <n v="612"/>
    <s v="Wang, Nguyen and Horton"/>
    <s v="Innovative holistic hub"/>
    <n v="6200"/>
    <n v="8645"/>
    <n v="1.3943548387096774"/>
    <n v="45.026041666666664"/>
    <x v="1"/>
    <n v="192"/>
    <x v="1"/>
    <s v="USD"/>
    <n v="1287810000"/>
    <n v="1289800800"/>
    <x v="563"/>
    <d v="2010-11-15T06:00:00"/>
    <b v="0"/>
    <b v="0"/>
    <x v="1"/>
    <x v="5"/>
  </r>
  <r>
    <n v="613"/>
    <s v="Santos, Williams and Brown"/>
    <s v="Reverse-engineered 24/7 methodology"/>
    <n v="1100"/>
    <n v="1914"/>
    <n v="1.74"/>
    <n v="73.615384615384613"/>
    <x v="1"/>
    <n v="26"/>
    <x v="0"/>
    <s v="CAD"/>
    <n v="1503723600"/>
    <n v="1504501200"/>
    <x v="564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n v="56.991701244813278"/>
    <x v="1"/>
    <n v="723"/>
    <x v="1"/>
    <s v="USD"/>
    <n v="1484114400"/>
    <n v="1485669600"/>
    <x v="565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n v="85.223529411764702"/>
    <x v="1"/>
    <n v="170"/>
    <x v="6"/>
    <s v="EUR"/>
    <n v="1461906000"/>
    <n v="1462770000"/>
    <x v="566"/>
    <d v="2016-05-09T05:00:00"/>
    <b v="0"/>
    <b v="0"/>
    <x v="3"/>
    <x v="3"/>
  </r>
  <r>
    <n v="616"/>
    <s v="Burnett-Mora"/>
    <s v="Quality-focused 24/7 superstructure"/>
    <n v="6400"/>
    <n v="12129"/>
    <n v="1.8951562500000001"/>
    <n v="50.962184873949582"/>
    <x v="1"/>
    <n v="238"/>
    <x v="4"/>
    <s v="GBP"/>
    <n v="1379653200"/>
    <n v="1379739600"/>
    <x v="567"/>
    <d v="2013-09-21T05:00:00"/>
    <b v="0"/>
    <b v="1"/>
    <x v="1"/>
    <x v="7"/>
  </r>
  <r>
    <n v="617"/>
    <s v="King LLC"/>
    <s v="Multi-channeled local intranet"/>
    <n v="1400"/>
    <n v="3496"/>
    <n v="2.4971428571428573"/>
    <n v="63.563636363636363"/>
    <x v="1"/>
    <n v="55"/>
    <x v="1"/>
    <s v="USD"/>
    <n v="1401858000"/>
    <n v="1402722000"/>
    <x v="568"/>
    <d v="2014-06-14T05:00:00"/>
    <b v="0"/>
    <b v="0"/>
    <x v="3"/>
    <x v="3"/>
  </r>
  <r>
    <n v="618"/>
    <s v="Miller Ltd"/>
    <s v="Open-architected mobile emulation"/>
    <n v="198600"/>
    <n v="97037"/>
    <n v="0.48860523665659616"/>
    <n v="80.999165275459092"/>
    <x v="0"/>
    <n v="1198"/>
    <x v="1"/>
    <s v="USD"/>
    <n v="1367470800"/>
    <n v="1369285200"/>
    <x v="569"/>
    <d v="2013-05-23T05:00:00"/>
    <b v="0"/>
    <b v="0"/>
    <x v="5"/>
    <x v="9"/>
  </r>
  <r>
    <n v="619"/>
    <s v="Case LLC"/>
    <s v="Ameliorated foreground methodology"/>
    <n v="195900"/>
    <n v="55757"/>
    <n v="0.28461970393057684"/>
    <n v="86.044753086419746"/>
    <x v="0"/>
    <n v="648"/>
    <x v="1"/>
    <s v="USD"/>
    <n v="1304658000"/>
    <n v="1304744400"/>
    <x v="57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n v="90.0390625"/>
    <x v="1"/>
    <n v="128"/>
    <x v="2"/>
    <s v="AUD"/>
    <n v="1467954000"/>
    <n v="1468299600"/>
    <x v="571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n v="74.006063432835816"/>
    <x v="1"/>
    <n v="2144"/>
    <x v="1"/>
    <s v="USD"/>
    <n v="1473742800"/>
    <n v="1474174800"/>
    <x v="572"/>
    <d v="2016-09-18T05:00:00"/>
    <b v="0"/>
    <b v="0"/>
    <x v="3"/>
    <x v="3"/>
  </r>
  <r>
    <n v="622"/>
    <s v="Smith-Smith"/>
    <s v="Total leadingedge neural-net"/>
    <n v="189000"/>
    <n v="5916"/>
    <n v="3.1301587301587303E-2"/>
    <n v="92.4375"/>
    <x v="0"/>
    <n v="64"/>
    <x v="1"/>
    <s v="USD"/>
    <n v="1523768400"/>
    <n v="1526014800"/>
    <x v="573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n v="55.999257333828446"/>
    <x v="1"/>
    <n v="2693"/>
    <x v="4"/>
    <s v="GBP"/>
    <n v="1437022800"/>
    <n v="1437454800"/>
    <x v="574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n v="32.983796296296298"/>
    <x v="1"/>
    <n v="432"/>
    <x v="1"/>
    <s v="USD"/>
    <n v="1422165600"/>
    <n v="1422684000"/>
    <x v="511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n v="93.596774193548384"/>
    <x v="0"/>
    <n v="62"/>
    <x v="1"/>
    <s v="USD"/>
    <n v="1580104800"/>
    <n v="1581314400"/>
    <x v="575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n v="69.867724867724874"/>
    <x v="1"/>
    <n v="189"/>
    <x v="1"/>
    <s v="USD"/>
    <n v="1285650000"/>
    <n v="1286427600"/>
    <x v="576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n v="72.129870129870127"/>
    <x v="1"/>
    <n v="154"/>
    <x v="4"/>
    <s v="GBP"/>
    <n v="1276664400"/>
    <n v="1278738000"/>
    <x v="577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n v="30.041666666666668"/>
    <x v="1"/>
    <n v="96"/>
    <x v="1"/>
    <s v="USD"/>
    <n v="1286168400"/>
    <n v="1286427600"/>
    <x v="578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n v="73.968000000000004"/>
    <x v="0"/>
    <n v="750"/>
    <x v="1"/>
    <s v="USD"/>
    <n v="1467781200"/>
    <n v="1467954000"/>
    <x v="579"/>
    <d v="2016-07-08T05:00:00"/>
    <b v="0"/>
    <b v="1"/>
    <x v="3"/>
    <x v="3"/>
  </r>
  <r>
    <n v="630"/>
    <s v="Patterson-Johnson"/>
    <s v="Grass-roots directional workforce"/>
    <n v="9500"/>
    <n v="5973"/>
    <n v="0.62873684210526315"/>
    <n v="68.65517241379311"/>
    <x v="3"/>
    <n v="87"/>
    <x v="1"/>
    <s v="USD"/>
    <n v="1556686800"/>
    <n v="1557637200"/>
    <x v="58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n v="59.992164544564154"/>
    <x v="1"/>
    <n v="3063"/>
    <x v="1"/>
    <s v="USD"/>
    <n v="1553576400"/>
    <n v="1553922000"/>
    <x v="581"/>
    <d v="2019-03-30T05:00:00"/>
    <b v="0"/>
    <b v="0"/>
    <x v="3"/>
    <x v="3"/>
  </r>
  <r>
    <n v="632"/>
    <s v="Parker PLC"/>
    <s v="Reduced interactive matrix"/>
    <n v="72100"/>
    <n v="30902"/>
    <n v="0.42859916782246882"/>
    <n v="111.15827338129496"/>
    <x v="2"/>
    <n v="278"/>
    <x v="1"/>
    <s v="USD"/>
    <n v="1414904400"/>
    <n v="1416463200"/>
    <x v="582"/>
    <d v="2014-11-20T06:00:00"/>
    <b v="0"/>
    <b v="0"/>
    <x v="3"/>
    <x v="3"/>
  </r>
  <r>
    <n v="633"/>
    <s v="Yu and Sons"/>
    <s v="Adaptive context-sensitive architecture"/>
    <n v="6700"/>
    <n v="5569"/>
    <n v="0.83119402985074631"/>
    <n v="53.038095238095238"/>
    <x v="0"/>
    <n v="105"/>
    <x v="1"/>
    <s v="USD"/>
    <n v="1446876000"/>
    <n v="1447221600"/>
    <x v="336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n v="55.985524728588658"/>
    <x v="3"/>
    <n v="1658"/>
    <x v="1"/>
    <s v="USD"/>
    <n v="1490418000"/>
    <n v="1491627600"/>
    <x v="583"/>
    <d v="2017-04-08T05:00:00"/>
    <b v="0"/>
    <b v="0"/>
    <x v="4"/>
    <x v="19"/>
  </r>
  <r>
    <n v="635"/>
    <s v="Mack Ltd"/>
    <s v="Reactive regional access"/>
    <n v="139000"/>
    <n v="158590"/>
    <n v="1.1409352517985611"/>
    <n v="69.986760812003524"/>
    <x v="1"/>
    <n v="2266"/>
    <x v="1"/>
    <s v="USD"/>
    <n v="1360389600"/>
    <n v="1363150800"/>
    <x v="584"/>
    <d v="2013-03-13T05:00:00"/>
    <b v="0"/>
    <b v="0"/>
    <x v="4"/>
    <x v="19"/>
  </r>
  <r>
    <n v="636"/>
    <s v="Lamb-Sanders"/>
    <s v="Stand-alone reciprocal frame"/>
    <n v="197700"/>
    <n v="127591"/>
    <n v="0.64537683358624176"/>
    <n v="48.998079877112133"/>
    <x v="0"/>
    <n v="2604"/>
    <x v="3"/>
    <s v="DKK"/>
    <n v="1326866400"/>
    <n v="1330754400"/>
    <x v="585"/>
    <d v="2012-03-03T06:00:00"/>
    <b v="0"/>
    <b v="1"/>
    <x v="4"/>
    <x v="10"/>
  </r>
  <r>
    <n v="637"/>
    <s v="Williams-Ramirez"/>
    <s v="Open-architected 24/7 throughput"/>
    <n v="8500"/>
    <n v="6750"/>
    <n v="0.79411764705882348"/>
    <n v="103.84615384615384"/>
    <x v="0"/>
    <n v="65"/>
    <x v="1"/>
    <s v="USD"/>
    <n v="1479103200"/>
    <n v="1479794400"/>
    <x v="586"/>
    <d v="2016-11-22T06:00:00"/>
    <b v="0"/>
    <b v="0"/>
    <x v="3"/>
    <x v="3"/>
  </r>
  <r>
    <n v="638"/>
    <s v="Weaver Ltd"/>
    <s v="Monitored 24/7 approach"/>
    <n v="81600"/>
    <n v="9318"/>
    <n v="0.11419117647058824"/>
    <n v="99.127659574468083"/>
    <x v="0"/>
    <n v="94"/>
    <x v="1"/>
    <s v="USD"/>
    <n v="1280206800"/>
    <n v="1281243600"/>
    <x v="587"/>
    <d v="2010-08-08T05:00:00"/>
    <b v="0"/>
    <b v="1"/>
    <x v="3"/>
    <x v="3"/>
  </r>
  <r>
    <n v="639"/>
    <s v="Barnes-Williams"/>
    <s v="Upgradable explicit forecast"/>
    <n v="8600"/>
    <n v="4832"/>
    <n v="0.56186046511627907"/>
    <n v="107.37777777777778"/>
    <x v="2"/>
    <n v="45"/>
    <x v="1"/>
    <s v="USD"/>
    <n v="1532754000"/>
    <n v="1532754000"/>
    <x v="588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n v="76.922178988326849"/>
    <x v="0"/>
    <n v="257"/>
    <x v="1"/>
    <s v="USD"/>
    <n v="1453096800"/>
    <n v="1453356000"/>
    <x v="589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n v="58.128865979381445"/>
    <x v="1"/>
    <n v="194"/>
    <x v="5"/>
    <s v="CHF"/>
    <n v="1487570400"/>
    <n v="1489986000"/>
    <x v="59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n v="103.73643410852713"/>
    <x v="1"/>
    <n v="129"/>
    <x v="0"/>
    <s v="CAD"/>
    <n v="1545026400"/>
    <n v="1545804000"/>
    <x v="591"/>
    <d v="2018-12-26T06:00:00"/>
    <b v="0"/>
    <b v="0"/>
    <x v="2"/>
    <x v="8"/>
  </r>
  <r>
    <n v="643"/>
    <s v="Harris Inc"/>
    <s v="Future-proofed modular groupware"/>
    <n v="14900"/>
    <n v="32986"/>
    <n v="2.2138255033557046"/>
    <n v="87.962666666666664"/>
    <x v="1"/>
    <n v="375"/>
    <x v="1"/>
    <s v="USD"/>
    <n v="1488348000"/>
    <n v="1489899600"/>
    <x v="592"/>
    <d v="2017-03-19T05:00:00"/>
    <b v="0"/>
    <b v="0"/>
    <x v="3"/>
    <x v="3"/>
  </r>
  <r>
    <n v="644"/>
    <s v="Peters-Nelson"/>
    <s v="Distributed real-time algorithm"/>
    <n v="169400"/>
    <n v="81984"/>
    <n v="0.48396694214876035"/>
    <n v="28"/>
    <x v="0"/>
    <n v="2928"/>
    <x v="0"/>
    <s v="CAD"/>
    <n v="1545112800"/>
    <n v="1546495200"/>
    <x v="593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n v="37.999361294443261"/>
    <x v="0"/>
    <n v="4697"/>
    <x v="1"/>
    <s v="USD"/>
    <n v="1537938000"/>
    <n v="1539752400"/>
    <x v="594"/>
    <d v="2018-10-17T05:00:00"/>
    <b v="0"/>
    <b v="1"/>
    <x v="1"/>
    <x v="1"/>
  </r>
  <r>
    <n v="646"/>
    <s v="Robinson Group"/>
    <s v="Switchable reciprocal middleware"/>
    <n v="98700"/>
    <n v="87448"/>
    <n v="0.88599797365754818"/>
    <n v="29.999313893653515"/>
    <x v="0"/>
    <n v="2915"/>
    <x v="1"/>
    <s v="USD"/>
    <n v="1363150800"/>
    <n v="1364101200"/>
    <x v="595"/>
    <d v="2013-03-24T05:00:00"/>
    <b v="0"/>
    <b v="0"/>
    <x v="6"/>
    <x v="11"/>
  </r>
  <r>
    <n v="647"/>
    <s v="Jordan-Wolfe"/>
    <s v="Inverse multimedia Graphic Interface"/>
    <n v="4500"/>
    <n v="1863"/>
    <n v="0.41399999999999998"/>
    <n v="103.5"/>
    <x v="0"/>
    <n v="18"/>
    <x v="1"/>
    <s v="USD"/>
    <n v="1523250000"/>
    <n v="1525323600"/>
    <x v="596"/>
    <d v="2018-05-03T05:00:00"/>
    <b v="0"/>
    <b v="0"/>
    <x v="5"/>
    <x v="18"/>
  </r>
  <r>
    <n v="648"/>
    <s v="Vargas-Cox"/>
    <s v="Vision-oriented local contingency"/>
    <n v="98600"/>
    <n v="62174"/>
    <n v="0.63056795131845844"/>
    <n v="85.994467496542185"/>
    <x v="3"/>
    <n v="723"/>
    <x v="1"/>
    <s v="USD"/>
    <n v="1499317200"/>
    <n v="1500872400"/>
    <x v="597"/>
    <d v="2017-07-24T05:00:00"/>
    <b v="1"/>
    <b v="0"/>
    <x v="0"/>
    <x v="0"/>
  </r>
  <r>
    <n v="649"/>
    <s v="Yang and Sons"/>
    <s v="Reactive 6thgeneration hub"/>
    <n v="121700"/>
    <n v="59003"/>
    <n v="0.48482333607230893"/>
    <n v="98.011627906976742"/>
    <x v="0"/>
    <n v="602"/>
    <x v="5"/>
    <s v="CHF"/>
    <n v="1287550800"/>
    <n v="1288501200"/>
    <x v="598"/>
    <d v="2010-10-31T05:00:00"/>
    <b v="1"/>
    <b v="1"/>
    <x v="3"/>
    <x v="3"/>
  </r>
  <r>
    <n v="650"/>
    <s v="Wilson, Wilson and Mathis"/>
    <s v="Optional asymmetric success"/>
    <n v="100"/>
    <n v="2"/>
    <n v="0.02"/>
    <n v="2"/>
    <x v="0"/>
    <n v="1"/>
    <x v="1"/>
    <s v="USD"/>
    <n v="1404795600"/>
    <n v="1407128400"/>
    <x v="599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n v="44.994570837642193"/>
    <x v="0"/>
    <n v="3868"/>
    <x v="6"/>
    <s v="EUR"/>
    <n v="1393048800"/>
    <n v="1394344800"/>
    <x v="600"/>
    <d v="2014-03-09T06:00:00"/>
    <b v="0"/>
    <b v="0"/>
    <x v="4"/>
    <x v="12"/>
  </r>
  <r>
    <n v="652"/>
    <s v="Cisneros Ltd"/>
    <s v="Vision-oriented regional hub"/>
    <n v="10000"/>
    <n v="12684"/>
    <n v="1.2684"/>
    <n v="31.012224938875306"/>
    <x v="1"/>
    <n v="409"/>
    <x v="1"/>
    <s v="USD"/>
    <n v="1470373200"/>
    <n v="1474088400"/>
    <x v="601"/>
    <d v="2016-09-17T05:00:00"/>
    <b v="0"/>
    <b v="0"/>
    <x v="2"/>
    <x v="2"/>
  </r>
  <r>
    <n v="653"/>
    <s v="Williams-Jones"/>
    <s v="Monitored incremental info-mediaries"/>
    <n v="600"/>
    <n v="14033"/>
    <n v="23.388333333333332"/>
    <n v="59.970085470085472"/>
    <x v="1"/>
    <n v="234"/>
    <x v="1"/>
    <s v="USD"/>
    <n v="1460091600"/>
    <n v="1460264400"/>
    <x v="602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n v="58.9973474801061"/>
    <x v="1"/>
    <n v="3016"/>
    <x v="1"/>
    <s v="USD"/>
    <n v="1440392400"/>
    <n v="1440824400"/>
    <x v="335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n v="50.045454545454547"/>
    <x v="1"/>
    <n v="264"/>
    <x v="1"/>
    <s v="USD"/>
    <n v="1488434400"/>
    <n v="1489554000"/>
    <x v="603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n v="98.966269841269835"/>
    <x v="0"/>
    <n v="504"/>
    <x v="2"/>
    <s v="AUD"/>
    <n v="1514440800"/>
    <n v="1514872800"/>
    <x v="604"/>
    <d v="2018-01-02T06:00:00"/>
    <b v="0"/>
    <b v="0"/>
    <x v="0"/>
    <x v="0"/>
  </r>
  <r>
    <n v="657"/>
    <s v="Russo, Kim and Mccoy"/>
    <s v="Balanced optimal hardware"/>
    <n v="10000"/>
    <n v="824"/>
    <n v="8.2400000000000001E-2"/>
    <n v="58.857142857142854"/>
    <x v="0"/>
    <n v="14"/>
    <x v="1"/>
    <s v="USD"/>
    <n v="1514354400"/>
    <n v="1515736800"/>
    <x v="605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n v="81.010256410256417"/>
    <x v="3"/>
    <n v="390"/>
    <x v="1"/>
    <s v="USD"/>
    <n v="1440910800"/>
    <n v="1442898000"/>
    <x v="606"/>
    <d v="2015-09-22T05:00:00"/>
    <b v="0"/>
    <b v="0"/>
    <x v="1"/>
    <x v="1"/>
  </r>
  <r>
    <n v="659"/>
    <s v="Bailey and Sons"/>
    <s v="Grass-roots dynamic emulation"/>
    <n v="120700"/>
    <n v="57010"/>
    <n v="0.47232808616404309"/>
    <n v="76.013333333333335"/>
    <x v="0"/>
    <n v="750"/>
    <x v="4"/>
    <s v="GBP"/>
    <n v="1296108000"/>
    <n v="1296194400"/>
    <x v="65"/>
    <d v="2011-01-28T06:00:00"/>
    <b v="0"/>
    <b v="0"/>
    <x v="4"/>
    <x v="4"/>
  </r>
  <r>
    <n v="660"/>
    <s v="Jensen-Brown"/>
    <s v="Fundamental disintermediate matrix"/>
    <n v="9100"/>
    <n v="7438"/>
    <n v="0.81736263736263737"/>
    <n v="96.597402597402592"/>
    <x v="0"/>
    <n v="77"/>
    <x v="1"/>
    <s v="USD"/>
    <n v="1440133200"/>
    <n v="1440910800"/>
    <x v="607"/>
    <d v="2015-08-30T05:00:00"/>
    <b v="1"/>
    <b v="0"/>
    <x v="3"/>
    <x v="3"/>
  </r>
  <r>
    <n v="661"/>
    <s v="Smith Group"/>
    <s v="Right-sized secondary challenge"/>
    <n v="106800"/>
    <n v="57872"/>
    <n v="0.54187265917603"/>
    <n v="76.957446808510639"/>
    <x v="0"/>
    <n v="752"/>
    <x v="3"/>
    <s v="DKK"/>
    <n v="1332910800"/>
    <n v="1335502800"/>
    <x v="608"/>
    <d v="2012-04-27T05:00:00"/>
    <b v="0"/>
    <b v="0"/>
    <x v="1"/>
    <x v="17"/>
  </r>
  <r>
    <n v="662"/>
    <s v="Murphy-Farrell"/>
    <s v="Implemented exuding software"/>
    <n v="9100"/>
    <n v="8906"/>
    <n v="0.97868131868131869"/>
    <n v="67.984732824427482"/>
    <x v="0"/>
    <n v="131"/>
    <x v="1"/>
    <s v="USD"/>
    <n v="1544335200"/>
    <n v="1544680800"/>
    <x v="609"/>
    <d v="2018-12-13T06:00:00"/>
    <b v="0"/>
    <b v="0"/>
    <x v="3"/>
    <x v="3"/>
  </r>
  <r>
    <n v="663"/>
    <s v="Everett-Wolfe"/>
    <s v="Total optimizing software"/>
    <n v="10000"/>
    <n v="7724"/>
    <n v="0.77239999999999998"/>
    <n v="88.781609195402297"/>
    <x v="0"/>
    <n v="87"/>
    <x v="1"/>
    <s v="USD"/>
    <n v="1286427600"/>
    <n v="1288414800"/>
    <x v="610"/>
    <d v="2010-10-30T05:00:00"/>
    <b v="0"/>
    <b v="0"/>
    <x v="3"/>
    <x v="3"/>
  </r>
  <r>
    <n v="664"/>
    <s v="Young PLC"/>
    <s v="Optional maximized attitude"/>
    <n v="79400"/>
    <n v="26571"/>
    <n v="0.33464735516372796"/>
    <n v="24.99623706491063"/>
    <x v="0"/>
    <n v="1063"/>
    <x v="1"/>
    <s v="USD"/>
    <n v="1329717600"/>
    <n v="1330581600"/>
    <x v="541"/>
    <d v="2012-03-01T06:00:00"/>
    <b v="0"/>
    <b v="0"/>
    <x v="1"/>
    <x v="17"/>
  </r>
  <r>
    <n v="665"/>
    <s v="Park-Goodman"/>
    <s v="Customer-focused impactful extranet"/>
    <n v="5100"/>
    <n v="12219"/>
    <n v="2.3958823529411766"/>
    <n v="44.922794117647058"/>
    <x v="1"/>
    <n v="272"/>
    <x v="1"/>
    <s v="USD"/>
    <n v="1310187600"/>
    <n v="1311397200"/>
    <x v="611"/>
    <d v="2011-07-23T05:00:00"/>
    <b v="0"/>
    <b v="1"/>
    <x v="4"/>
    <x v="4"/>
  </r>
  <r>
    <n v="666"/>
    <s v="York, Barr and Grant"/>
    <s v="Cloned bottom-line success"/>
    <n v="3100"/>
    <n v="1985"/>
    <n v="0.64032258064516134"/>
    <n v="79.400000000000006"/>
    <x v="3"/>
    <n v="25"/>
    <x v="1"/>
    <s v="USD"/>
    <n v="1377838800"/>
    <n v="1378357200"/>
    <x v="612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n v="29.009546539379475"/>
    <x v="1"/>
    <n v="419"/>
    <x v="1"/>
    <s v="USD"/>
    <n v="1410325200"/>
    <n v="1411102800"/>
    <x v="613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n v="73.59210526315789"/>
    <x v="0"/>
    <n v="76"/>
    <x v="1"/>
    <s v="USD"/>
    <n v="1343797200"/>
    <n v="1344834000"/>
    <x v="614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n v="107.97038864898211"/>
    <x v="1"/>
    <n v="1621"/>
    <x v="6"/>
    <s v="EUR"/>
    <n v="1498453200"/>
    <n v="1499230800"/>
    <x v="615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n v="68.987284287011803"/>
    <x v="1"/>
    <n v="1101"/>
    <x v="1"/>
    <s v="USD"/>
    <n v="1456380000"/>
    <n v="1457416800"/>
    <x v="9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n v="111.02236719478098"/>
    <x v="1"/>
    <n v="1073"/>
    <x v="1"/>
    <s v="USD"/>
    <n v="1280552400"/>
    <n v="1280898000"/>
    <x v="616"/>
    <d v="2010-08-04T05:00:00"/>
    <b v="0"/>
    <b v="1"/>
    <x v="3"/>
    <x v="3"/>
  </r>
  <r>
    <n v="672"/>
    <s v="Kelly-Colon"/>
    <s v="Stand-alone grid-enabled leverage"/>
    <n v="197900"/>
    <n v="110689"/>
    <n v="0.55931783729156137"/>
    <n v="24.997515808491418"/>
    <x v="0"/>
    <n v="4428"/>
    <x v="2"/>
    <s v="AUD"/>
    <n v="1521608400"/>
    <n v="1522472400"/>
    <x v="617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n v="42.155172413793103"/>
    <x v="0"/>
    <n v="58"/>
    <x v="6"/>
    <s v="EUR"/>
    <n v="1460696400"/>
    <n v="1462510800"/>
    <x v="618"/>
    <d v="2016-05-06T05:00:00"/>
    <b v="0"/>
    <b v="0"/>
    <x v="1"/>
    <x v="7"/>
  </r>
  <r>
    <n v="674"/>
    <s v="Sanchez Ltd"/>
    <s v="Up-sized 24hour instruction set"/>
    <n v="170700"/>
    <n v="57250"/>
    <n v="0.33538371411833628"/>
    <n v="47.003284072249592"/>
    <x v="3"/>
    <n v="1218"/>
    <x v="1"/>
    <s v="USD"/>
    <n v="1313730000"/>
    <n v="1317790800"/>
    <x v="619"/>
    <d v="2011-10-05T05:00:00"/>
    <b v="0"/>
    <b v="0"/>
    <x v="7"/>
    <x v="14"/>
  </r>
  <r>
    <n v="675"/>
    <s v="Giles-Smith"/>
    <s v="Right-sized web-enabled intranet"/>
    <n v="9700"/>
    <n v="11929"/>
    <n v="1.2297938144329896"/>
    <n v="36.0392749244713"/>
    <x v="1"/>
    <n v="331"/>
    <x v="1"/>
    <s v="USD"/>
    <n v="1568178000"/>
    <n v="1568782800"/>
    <x v="62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n v="101.03760683760684"/>
    <x v="1"/>
    <n v="1170"/>
    <x v="1"/>
    <s v="USD"/>
    <n v="1348635600"/>
    <n v="1349413200"/>
    <x v="621"/>
    <d v="2012-10-05T05:00:00"/>
    <b v="0"/>
    <b v="0"/>
    <x v="7"/>
    <x v="14"/>
  </r>
  <r>
    <n v="677"/>
    <s v="Murphy-Fox"/>
    <s v="Organic system-worthy orchestration"/>
    <n v="5300"/>
    <n v="4432"/>
    <n v="0.83622641509433959"/>
    <n v="39.927927927927925"/>
    <x v="0"/>
    <n v="111"/>
    <x v="1"/>
    <s v="USD"/>
    <n v="1468126800"/>
    <n v="1472446800"/>
    <x v="622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n v="83.158139534883716"/>
    <x v="3"/>
    <n v="215"/>
    <x v="1"/>
    <s v="USD"/>
    <n v="1547877600"/>
    <n v="1548050400"/>
    <x v="35"/>
    <d v="2019-01-21T06:00:00"/>
    <b v="0"/>
    <b v="0"/>
    <x v="4"/>
    <x v="6"/>
  </r>
  <r>
    <n v="679"/>
    <s v="Davis Ltd"/>
    <s v="Synchronized motivating solution"/>
    <n v="1400"/>
    <n v="14511"/>
    <n v="10.365"/>
    <n v="39.97520661157025"/>
    <x v="1"/>
    <n v="363"/>
    <x v="1"/>
    <s v="USD"/>
    <n v="1571374800"/>
    <n v="1571806800"/>
    <x v="623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n v="47.993908629441627"/>
    <x v="0"/>
    <n v="2955"/>
    <x v="1"/>
    <s v="USD"/>
    <n v="1576303200"/>
    <n v="1576476000"/>
    <x v="624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n v="95.978877489438744"/>
    <x v="0"/>
    <n v="1657"/>
    <x v="1"/>
    <s v="USD"/>
    <n v="1324447200"/>
    <n v="1324965600"/>
    <x v="625"/>
    <d v="2011-12-27T06:00:00"/>
    <b v="0"/>
    <b v="0"/>
    <x v="3"/>
    <x v="3"/>
  </r>
  <r>
    <n v="682"/>
    <s v="Nguyen and Sons"/>
    <s v="Compatible 5thgeneration concept"/>
    <n v="5400"/>
    <n v="8109"/>
    <n v="1.5016666666666667"/>
    <n v="78.728155339805824"/>
    <x v="1"/>
    <n v="103"/>
    <x v="1"/>
    <s v="USD"/>
    <n v="1386741600"/>
    <n v="1387519200"/>
    <x v="626"/>
    <d v="2013-12-20T06:00:00"/>
    <b v="0"/>
    <b v="0"/>
    <x v="3"/>
    <x v="3"/>
  </r>
  <r>
    <n v="683"/>
    <s v="Jones PLC"/>
    <s v="Virtual systemic intranet"/>
    <n v="2300"/>
    <n v="8244"/>
    <n v="3.5843478260869563"/>
    <n v="56.081632653061227"/>
    <x v="1"/>
    <n v="147"/>
    <x v="1"/>
    <s v="USD"/>
    <n v="1537074000"/>
    <n v="1537246800"/>
    <x v="627"/>
    <d v="2018-09-18T05:00:00"/>
    <b v="0"/>
    <b v="0"/>
    <x v="3"/>
    <x v="3"/>
  </r>
  <r>
    <n v="684"/>
    <s v="Gilmore LLC"/>
    <s v="Optimized systemic algorithm"/>
    <n v="1400"/>
    <n v="7600"/>
    <n v="5.4285714285714288"/>
    <n v="69.090909090909093"/>
    <x v="1"/>
    <n v="110"/>
    <x v="0"/>
    <s v="CAD"/>
    <n v="1277787600"/>
    <n v="1279515600"/>
    <x v="628"/>
    <d v="2010-07-19T05:00:00"/>
    <b v="0"/>
    <b v="0"/>
    <x v="5"/>
    <x v="9"/>
  </r>
  <r>
    <n v="685"/>
    <s v="Lee-Cobb"/>
    <s v="Customizable homogeneous firmware"/>
    <n v="140000"/>
    <n v="94501"/>
    <n v="0.67500714285714281"/>
    <n v="102.05291576673866"/>
    <x v="0"/>
    <n v="926"/>
    <x v="0"/>
    <s v="CAD"/>
    <n v="1440306000"/>
    <n v="1442379600"/>
    <x v="629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n v="107.32089552238806"/>
    <x v="1"/>
    <n v="134"/>
    <x v="1"/>
    <s v="USD"/>
    <n v="1522126800"/>
    <n v="1523077200"/>
    <x v="630"/>
    <d v="2018-04-07T05:00:00"/>
    <b v="0"/>
    <b v="0"/>
    <x v="2"/>
    <x v="8"/>
  </r>
  <r>
    <n v="687"/>
    <s v="Martin, Gates and Holt"/>
    <s v="Distributed holistic neural-net"/>
    <n v="1500"/>
    <n v="13980"/>
    <n v="9.32"/>
    <n v="51.970260223048328"/>
    <x v="1"/>
    <n v="269"/>
    <x v="1"/>
    <s v="USD"/>
    <n v="1489298400"/>
    <n v="1489554000"/>
    <x v="631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n v="71.137142857142862"/>
    <x v="1"/>
    <n v="175"/>
    <x v="1"/>
    <s v="USD"/>
    <n v="1547100000"/>
    <n v="1548482400"/>
    <x v="632"/>
    <d v="2019-01-26T06:00:00"/>
    <b v="0"/>
    <b v="1"/>
    <x v="4"/>
    <x v="19"/>
  </r>
  <r>
    <n v="689"/>
    <s v="Nguyen Inc"/>
    <s v="Seamless directional capacity"/>
    <n v="7300"/>
    <n v="7348"/>
    <n v="1.0065753424657535"/>
    <n v="106.49275362318841"/>
    <x v="1"/>
    <n v="69"/>
    <x v="1"/>
    <s v="USD"/>
    <n v="1383022800"/>
    <n v="1384063200"/>
    <x v="633"/>
    <d v="2013-11-10T06:00:00"/>
    <b v="0"/>
    <b v="0"/>
    <x v="2"/>
    <x v="2"/>
  </r>
  <r>
    <n v="690"/>
    <s v="Walsh-Watts"/>
    <s v="Polarized actuating implementation"/>
    <n v="3600"/>
    <n v="8158"/>
    <n v="2.266111111111111"/>
    <n v="42.93684210526316"/>
    <x v="1"/>
    <n v="190"/>
    <x v="1"/>
    <s v="USD"/>
    <n v="1322373600"/>
    <n v="1322892000"/>
    <x v="634"/>
    <d v="2011-12-03T06:00:00"/>
    <b v="0"/>
    <b v="1"/>
    <x v="4"/>
    <x v="4"/>
  </r>
  <r>
    <n v="691"/>
    <s v="Ray, Li and Li"/>
    <s v="Front-line disintermediate hub"/>
    <n v="5000"/>
    <n v="7119"/>
    <n v="1.4238"/>
    <n v="30.037974683544302"/>
    <x v="1"/>
    <n v="237"/>
    <x v="1"/>
    <s v="USD"/>
    <n v="1349240400"/>
    <n v="1350709200"/>
    <x v="635"/>
    <d v="2012-10-20T05:00:00"/>
    <b v="1"/>
    <b v="1"/>
    <x v="4"/>
    <x v="4"/>
  </r>
  <r>
    <n v="692"/>
    <s v="Murray Ltd"/>
    <s v="Decentralized 4thgeneration challenge"/>
    <n v="6000"/>
    <n v="5438"/>
    <n v="0.90633333333333332"/>
    <n v="70.623376623376629"/>
    <x v="0"/>
    <n v="77"/>
    <x v="4"/>
    <s v="GBP"/>
    <n v="1562648400"/>
    <n v="1564203600"/>
    <x v="636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n v="66.016018306636155"/>
    <x v="0"/>
    <n v="1748"/>
    <x v="1"/>
    <s v="USD"/>
    <n v="1508216400"/>
    <n v="1509685200"/>
    <x v="637"/>
    <d v="2017-11-03T05:00:00"/>
    <b v="0"/>
    <b v="0"/>
    <x v="3"/>
    <x v="3"/>
  </r>
  <r>
    <n v="694"/>
    <s v="Mora-Bradley"/>
    <s v="Programmable tangible ability"/>
    <n v="9100"/>
    <n v="7656"/>
    <n v="0.84131868131868137"/>
    <n v="96.911392405063296"/>
    <x v="0"/>
    <n v="79"/>
    <x v="1"/>
    <s v="USD"/>
    <n v="1511762400"/>
    <n v="1514959200"/>
    <x v="638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n v="62.867346938775512"/>
    <x v="1"/>
    <n v="196"/>
    <x v="6"/>
    <s v="EUR"/>
    <n v="1447480800"/>
    <n v="1448863200"/>
    <x v="639"/>
    <d v="2015-11-30T06:00:00"/>
    <b v="1"/>
    <b v="0"/>
    <x v="1"/>
    <x v="1"/>
  </r>
  <r>
    <n v="696"/>
    <s v="Lopez, Reid and Johnson"/>
    <s v="Total real-time hardware"/>
    <n v="164100"/>
    <n v="96888"/>
    <n v="0.59042047531992692"/>
    <n v="108.98537682789652"/>
    <x v="0"/>
    <n v="889"/>
    <x v="1"/>
    <s v="USD"/>
    <n v="1429506000"/>
    <n v="1429592400"/>
    <x v="64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n v="26.999314599040439"/>
    <x v="1"/>
    <n v="7295"/>
    <x v="1"/>
    <s v="USD"/>
    <n v="1522472400"/>
    <n v="1522645200"/>
    <x v="641"/>
    <d v="2018-04-02T05:00:00"/>
    <b v="0"/>
    <b v="0"/>
    <x v="1"/>
    <x v="5"/>
  </r>
  <r>
    <n v="698"/>
    <s v="Taylor, Wood and Taylor"/>
    <s v="Cloned hybrid focus group"/>
    <n v="42100"/>
    <n v="188057"/>
    <n v="4.466912114014252"/>
    <n v="65.004147943311438"/>
    <x v="1"/>
    <n v="2893"/>
    <x v="0"/>
    <s v="CAD"/>
    <n v="1322114400"/>
    <n v="1323324000"/>
    <x v="642"/>
    <d v="2011-12-08T06:00:00"/>
    <b v="0"/>
    <b v="0"/>
    <x v="2"/>
    <x v="8"/>
  </r>
  <r>
    <n v="699"/>
    <s v="King Inc"/>
    <s v="Ergonomic dedicated focus group"/>
    <n v="7400"/>
    <n v="6245"/>
    <n v="0.8439189189189189"/>
    <n v="111.51785714285714"/>
    <x v="0"/>
    <n v="56"/>
    <x v="1"/>
    <s v="USD"/>
    <n v="1561438800"/>
    <n v="1561525200"/>
    <x v="230"/>
    <d v="2019-06-26T05:00:00"/>
    <b v="0"/>
    <b v="0"/>
    <x v="4"/>
    <x v="6"/>
  </r>
  <r>
    <n v="700"/>
    <s v="Cole, Petty and Cameron"/>
    <s v="Realigned zero administration paradigm"/>
    <n v="100"/>
    <n v="3"/>
    <n v="0.03"/>
    <n v="3"/>
    <x v="0"/>
    <n v="1"/>
    <x v="1"/>
    <s v="USD"/>
    <n v="1264399200"/>
    <n v="1265695200"/>
    <x v="67"/>
    <d v="2010-02-09T06:00:00"/>
    <b v="0"/>
    <b v="0"/>
    <x v="2"/>
    <x v="8"/>
  </r>
  <r>
    <n v="701"/>
    <s v="Mcclain LLC"/>
    <s v="Open-source multi-tasking methodology"/>
    <n v="52000"/>
    <n v="91014"/>
    <n v="1.7502692307692307"/>
    <n v="110.99268292682927"/>
    <x v="1"/>
    <n v="820"/>
    <x v="1"/>
    <s v="USD"/>
    <n v="1301202000"/>
    <n v="1301806800"/>
    <x v="643"/>
    <d v="2011-04-03T05:00:00"/>
    <b v="1"/>
    <b v="0"/>
    <x v="3"/>
    <x v="3"/>
  </r>
  <r>
    <n v="702"/>
    <s v="Sims-Gross"/>
    <s v="Object-based attitude-oriented analyzer"/>
    <n v="8700"/>
    <n v="4710"/>
    <n v="0.54137931034482756"/>
    <n v="56.746987951807228"/>
    <x v="0"/>
    <n v="83"/>
    <x v="1"/>
    <s v="USD"/>
    <n v="1374469200"/>
    <n v="1374901200"/>
    <x v="644"/>
    <d v="2013-07-27T05:00:00"/>
    <b v="0"/>
    <b v="0"/>
    <x v="2"/>
    <x v="8"/>
  </r>
  <r>
    <n v="703"/>
    <s v="Perez Group"/>
    <s v="Cross-platform tertiary hub"/>
    <n v="63400"/>
    <n v="197728"/>
    <n v="3.1187381703470032"/>
    <n v="97.020608439646708"/>
    <x v="1"/>
    <n v="2038"/>
    <x v="1"/>
    <s v="USD"/>
    <n v="1334984400"/>
    <n v="1336453200"/>
    <x v="645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n v="92.08620689655173"/>
    <x v="1"/>
    <n v="116"/>
    <x v="1"/>
    <s v="USD"/>
    <n v="1467608400"/>
    <n v="1468904400"/>
    <x v="646"/>
    <d v="2016-07-19T05:00:00"/>
    <b v="0"/>
    <b v="0"/>
    <x v="4"/>
    <x v="10"/>
  </r>
  <r>
    <n v="705"/>
    <s v="Ford LLC"/>
    <s v="Centralized tangible success"/>
    <n v="169700"/>
    <n v="168048"/>
    <n v="0.99026517383618151"/>
    <n v="82.986666666666665"/>
    <x v="0"/>
    <n v="2025"/>
    <x v="4"/>
    <s v="GBP"/>
    <n v="1386741600"/>
    <n v="1387087200"/>
    <x v="626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n v="103.03791821561339"/>
    <x v="1"/>
    <n v="1345"/>
    <x v="2"/>
    <s v="AUD"/>
    <n v="1546754400"/>
    <n v="1547445600"/>
    <x v="647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n v="68.922619047619051"/>
    <x v="1"/>
    <n v="168"/>
    <x v="1"/>
    <s v="USD"/>
    <n v="1544248800"/>
    <n v="1547359200"/>
    <x v="159"/>
    <d v="2019-01-13T06:00:00"/>
    <b v="0"/>
    <b v="0"/>
    <x v="4"/>
    <x v="6"/>
  </r>
  <r>
    <n v="708"/>
    <s v="Ortega LLC"/>
    <s v="Secured bifurcated intranet"/>
    <n v="1700"/>
    <n v="12020"/>
    <n v="7.0705882352941174"/>
    <n v="87.737226277372258"/>
    <x v="1"/>
    <n v="137"/>
    <x v="5"/>
    <s v="CHF"/>
    <n v="1495429200"/>
    <n v="1496293200"/>
    <x v="648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n v="75.021505376344081"/>
    <x v="1"/>
    <n v="186"/>
    <x v="6"/>
    <s v="EUR"/>
    <n v="1334811600"/>
    <n v="1335416400"/>
    <x v="267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n v="50.863999999999997"/>
    <x v="1"/>
    <n v="125"/>
    <x v="1"/>
    <s v="USD"/>
    <n v="1531544400"/>
    <n v="1532149200"/>
    <x v="649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n v="90"/>
    <x v="0"/>
    <n v="14"/>
    <x v="6"/>
    <s v="EUR"/>
    <n v="1453615200"/>
    <n v="1453788000"/>
    <x v="248"/>
    <d v="2016-01-26T06:00:00"/>
    <b v="1"/>
    <b v="1"/>
    <x v="3"/>
    <x v="3"/>
  </r>
  <r>
    <n v="712"/>
    <s v="Garza-Bryant"/>
    <s v="Programmable leadingedge contingency"/>
    <n v="800"/>
    <n v="14725"/>
    <n v="18.40625"/>
    <n v="72.896039603960389"/>
    <x v="1"/>
    <n v="202"/>
    <x v="1"/>
    <s v="USD"/>
    <n v="1467954000"/>
    <n v="1471496400"/>
    <x v="571"/>
    <d v="2016-08-18T05:00:00"/>
    <b v="0"/>
    <b v="0"/>
    <x v="3"/>
    <x v="3"/>
  </r>
  <r>
    <n v="713"/>
    <s v="Mays LLC"/>
    <s v="Multi-layered global groupware"/>
    <n v="6900"/>
    <n v="11174"/>
    <n v="1.6194202898550725"/>
    <n v="108.48543689320388"/>
    <x v="1"/>
    <n v="103"/>
    <x v="1"/>
    <s v="USD"/>
    <n v="1471842000"/>
    <n v="1472878800"/>
    <x v="65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n v="101.98095238095237"/>
    <x v="1"/>
    <n v="1785"/>
    <x v="1"/>
    <s v="USD"/>
    <n v="1408424400"/>
    <n v="1408510800"/>
    <x v="1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n v="44.009146341463413"/>
    <x v="0"/>
    <n v="656"/>
    <x v="1"/>
    <s v="USD"/>
    <n v="1281157200"/>
    <n v="1281589200"/>
    <x v="651"/>
    <d v="2010-08-12T05:00:00"/>
    <b v="0"/>
    <b v="0"/>
    <x v="6"/>
    <x v="20"/>
  </r>
  <r>
    <n v="716"/>
    <s v="Tapia, Kramer and Hicks"/>
    <s v="Advanced modular moderator"/>
    <n v="2000"/>
    <n v="10353"/>
    <n v="5.1764999999999999"/>
    <n v="65.942675159235662"/>
    <x v="1"/>
    <n v="157"/>
    <x v="1"/>
    <s v="USD"/>
    <n v="1373432400"/>
    <n v="1375851600"/>
    <x v="652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n v="24.987387387387386"/>
    <x v="1"/>
    <n v="555"/>
    <x v="1"/>
    <s v="USD"/>
    <n v="1313989200"/>
    <n v="1315803600"/>
    <x v="653"/>
    <d v="2011-09-12T05:00:00"/>
    <b v="0"/>
    <b v="0"/>
    <x v="4"/>
    <x v="4"/>
  </r>
  <r>
    <n v="718"/>
    <s v="Reyes PLC"/>
    <s v="Expanded optimal pricing structure"/>
    <n v="8300"/>
    <n v="8317"/>
    <n v="1.0020481927710843"/>
    <n v="28.003367003367003"/>
    <x v="1"/>
    <n v="297"/>
    <x v="1"/>
    <s v="USD"/>
    <n v="1371445200"/>
    <n v="1373691600"/>
    <x v="654"/>
    <d v="2013-07-13T05:00:00"/>
    <b v="0"/>
    <b v="0"/>
    <x v="2"/>
    <x v="8"/>
  </r>
  <r>
    <n v="719"/>
    <s v="Pace, Simpson and Watkins"/>
    <s v="Down-sized uniform ability"/>
    <n v="6900"/>
    <n v="10557"/>
    <n v="1.53"/>
    <n v="85.829268292682926"/>
    <x v="1"/>
    <n v="123"/>
    <x v="1"/>
    <s v="USD"/>
    <n v="1338267600"/>
    <n v="1339218000"/>
    <x v="655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n v="84.921052631578945"/>
    <x v="3"/>
    <n v="38"/>
    <x v="3"/>
    <s v="DKK"/>
    <n v="1519192800"/>
    <n v="1520402400"/>
    <x v="656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n v="90.483333333333334"/>
    <x v="3"/>
    <n v="60"/>
    <x v="1"/>
    <s v="USD"/>
    <n v="1522818000"/>
    <n v="1523336400"/>
    <x v="657"/>
    <d v="2018-04-10T05:00:00"/>
    <b v="0"/>
    <b v="0"/>
    <x v="1"/>
    <x v="1"/>
  </r>
  <r>
    <n v="722"/>
    <s v="Thomas-Simmons"/>
    <s v="Proactive 24hour frame"/>
    <n v="48500"/>
    <n v="75906"/>
    <n v="1.5650721649484536"/>
    <n v="25.00197628458498"/>
    <x v="1"/>
    <n v="3036"/>
    <x v="1"/>
    <s v="USD"/>
    <n v="1509948000"/>
    <n v="1512280800"/>
    <x v="265"/>
    <d v="2017-12-03T06:00:00"/>
    <b v="0"/>
    <b v="0"/>
    <x v="4"/>
    <x v="4"/>
  </r>
  <r>
    <n v="723"/>
    <s v="Beck-Knight"/>
    <s v="Exclusive fresh-thinking model"/>
    <n v="4900"/>
    <n v="13250"/>
    <n v="2.704081632653061"/>
    <n v="92.013888888888886"/>
    <x v="1"/>
    <n v="144"/>
    <x v="2"/>
    <s v="AUD"/>
    <n v="1456898400"/>
    <n v="1458709200"/>
    <x v="658"/>
    <d v="2016-03-23T05:00:00"/>
    <b v="0"/>
    <b v="0"/>
    <x v="3"/>
    <x v="3"/>
  </r>
  <r>
    <n v="724"/>
    <s v="Mccoy Ltd"/>
    <s v="Business-focused encompassing intranet"/>
    <n v="8400"/>
    <n v="11261"/>
    <n v="1.3405952380952382"/>
    <n v="93.066115702479337"/>
    <x v="1"/>
    <n v="121"/>
    <x v="4"/>
    <s v="GBP"/>
    <n v="1413954000"/>
    <n v="1414126800"/>
    <x v="659"/>
    <d v="2014-10-24T05:00:00"/>
    <b v="0"/>
    <b v="1"/>
    <x v="3"/>
    <x v="3"/>
  </r>
  <r>
    <n v="725"/>
    <s v="Dawson-Tyler"/>
    <s v="Optional 6thgeneration access"/>
    <n v="193200"/>
    <n v="97369"/>
    <n v="0.50398033126293995"/>
    <n v="61.008145363408524"/>
    <x v="0"/>
    <n v="1596"/>
    <x v="1"/>
    <s v="USD"/>
    <n v="1416031200"/>
    <n v="1416204000"/>
    <x v="66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n v="92.036259541984734"/>
    <x v="3"/>
    <n v="524"/>
    <x v="1"/>
    <s v="USD"/>
    <n v="1287982800"/>
    <n v="1288501200"/>
    <x v="661"/>
    <d v="2010-10-31T05:00:00"/>
    <b v="0"/>
    <b v="1"/>
    <x v="3"/>
    <x v="3"/>
  </r>
  <r>
    <n v="727"/>
    <s v="Quinn, Cruz and Schmidt"/>
    <s v="Enterprise-wide multimedia software"/>
    <n v="8900"/>
    <n v="14685"/>
    <n v="1.65"/>
    <n v="81.132596685082873"/>
    <x v="1"/>
    <n v="181"/>
    <x v="1"/>
    <s v="USD"/>
    <n v="1547964000"/>
    <n v="1552971600"/>
    <x v="4"/>
    <d v="2019-03-19T05:00:00"/>
    <b v="0"/>
    <b v="0"/>
    <x v="2"/>
    <x v="2"/>
  </r>
  <r>
    <n v="728"/>
    <s v="Stewart Inc"/>
    <s v="Versatile mission-critical knowledgebase"/>
    <n v="4200"/>
    <n v="735"/>
    <n v="0.17499999999999999"/>
    <n v="73.5"/>
    <x v="0"/>
    <n v="10"/>
    <x v="1"/>
    <s v="USD"/>
    <n v="1464152400"/>
    <n v="1465102800"/>
    <x v="662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n v="85.221311475409834"/>
    <x v="1"/>
    <n v="122"/>
    <x v="1"/>
    <s v="USD"/>
    <n v="1359957600"/>
    <n v="1360130400"/>
    <x v="663"/>
    <d v="2013-02-06T06:00:00"/>
    <b v="0"/>
    <b v="0"/>
    <x v="4"/>
    <x v="6"/>
  </r>
  <r>
    <n v="730"/>
    <s v="Carson PLC"/>
    <s v="Visionary system-worthy attitude"/>
    <n v="28800"/>
    <n v="118847"/>
    <n v="4.1266319444444441"/>
    <n v="110.96825396825396"/>
    <x v="1"/>
    <n v="1071"/>
    <x v="0"/>
    <s v="CAD"/>
    <n v="1432357200"/>
    <n v="1432875600"/>
    <x v="664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n v="32.968036529680369"/>
    <x v="3"/>
    <n v="219"/>
    <x v="1"/>
    <s v="USD"/>
    <n v="1500786000"/>
    <n v="1500872400"/>
    <x v="665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n v="96.005352363960753"/>
    <x v="0"/>
    <n v="1121"/>
    <x v="1"/>
    <s v="USD"/>
    <n v="1490158800"/>
    <n v="1492146000"/>
    <x v="666"/>
    <d v="2017-04-14T05:00:00"/>
    <b v="0"/>
    <b v="1"/>
    <x v="1"/>
    <x v="1"/>
  </r>
  <r>
    <n v="733"/>
    <s v="Marquez-Kerr"/>
    <s v="Automated hybrid orchestration"/>
    <n v="15800"/>
    <n v="83267"/>
    <n v="5.2700632911392402"/>
    <n v="84.96632653061225"/>
    <x v="1"/>
    <n v="980"/>
    <x v="1"/>
    <s v="USD"/>
    <n v="1406178000"/>
    <n v="1407301200"/>
    <x v="43"/>
    <d v="2014-08-06T05:00:00"/>
    <b v="0"/>
    <b v="0"/>
    <x v="1"/>
    <x v="16"/>
  </r>
  <r>
    <n v="734"/>
    <s v="Stone PLC"/>
    <s v="Exclusive 5thgeneration leverage"/>
    <n v="4200"/>
    <n v="13404"/>
    <n v="3.1914285714285713"/>
    <n v="25.007462686567163"/>
    <x v="1"/>
    <n v="536"/>
    <x v="1"/>
    <s v="USD"/>
    <n v="1485583200"/>
    <n v="1486620000"/>
    <x v="667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n v="65.998995479658461"/>
    <x v="1"/>
    <n v="1991"/>
    <x v="1"/>
    <s v="USD"/>
    <n v="1459314000"/>
    <n v="1459918800"/>
    <x v="668"/>
    <d v="2016-04-06T05:00:00"/>
    <b v="0"/>
    <b v="0"/>
    <x v="7"/>
    <x v="14"/>
  </r>
  <r>
    <n v="736"/>
    <s v="Silva-Hawkins"/>
    <s v="Proactive heuristic orchestration"/>
    <n v="7700"/>
    <n v="2533"/>
    <n v="0.32896103896103895"/>
    <n v="87.34482758620689"/>
    <x v="3"/>
    <n v="29"/>
    <x v="1"/>
    <s v="USD"/>
    <n v="1424412000"/>
    <n v="1424757600"/>
    <x v="669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n v="27.933333333333334"/>
    <x v="1"/>
    <n v="180"/>
    <x v="1"/>
    <s v="USD"/>
    <n v="1478844000"/>
    <n v="1479880800"/>
    <x v="67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n v="103.8"/>
    <x v="0"/>
    <n v="15"/>
    <x v="1"/>
    <s v="USD"/>
    <n v="1416117600"/>
    <n v="1418018400"/>
    <x v="671"/>
    <d v="2014-12-08T06:00:00"/>
    <b v="0"/>
    <b v="1"/>
    <x v="3"/>
    <x v="3"/>
  </r>
  <r>
    <n v="739"/>
    <s v="Meyer-Avila"/>
    <s v="Multi-tiered discrete support"/>
    <n v="10000"/>
    <n v="6100"/>
    <n v="0.61"/>
    <n v="31.937172774869111"/>
    <x v="0"/>
    <n v="191"/>
    <x v="1"/>
    <s v="USD"/>
    <n v="1340946000"/>
    <n v="1341032400"/>
    <x v="672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n v="99.5"/>
    <x v="0"/>
    <n v="16"/>
    <x v="1"/>
    <s v="USD"/>
    <n v="1486101600"/>
    <n v="1486360800"/>
    <x v="673"/>
    <d v="2017-02-06T06:00:00"/>
    <b v="0"/>
    <b v="0"/>
    <x v="3"/>
    <x v="3"/>
  </r>
  <r>
    <n v="741"/>
    <s v="Garcia Ltd"/>
    <s v="Balanced mobile alliance"/>
    <n v="1200"/>
    <n v="14150"/>
    <n v="11.791666666666666"/>
    <n v="108.84615384615384"/>
    <x v="1"/>
    <n v="130"/>
    <x v="1"/>
    <s v="USD"/>
    <n v="1274590800"/>
    <n v="1274677200"/>
    <x v="674"/>
    <d v="2010-05-24T05:00:00"/>
    <b v="0"/>
    <b v="0"/>
    <x v="3"/>
    <x v="3"/>
  </r>
  <r>
    <n v="742"/>
    <s v="West-Stevens"/>
    <s v="Reactive solution-oriented groupware"/>
    <n v="1200"/>
    <n v="13513"/>
    <n v="11.260833333333334"/>
    <n v="110.76229508196721"/>
    <x v="1"/>
    <n v="122"/>
    <x v="1"/>
    <s v="USD"/>
    <n v="1263880800"/>
    <n v="1267509600"/>
    <x v="675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n v="29.647058823529413"/>
    <x v="0"/>
    <n v="17"/>
    <x v="1"/>
    <s v="USD"/>
    <n v="1445403600"/>
    <n v="1445922000"/>
    <x v="676"/>
    <d v="2015-10-27T05:00:00"/>
    <b v="0"/>
    <b v="1"/>
    <x v="3"/>
    <x v="3"/>
  </r>
  <r>
    <n v="744"/>
    <s v="Fitzgerald Group"/>
    <s v="Intuitive exuding initiative"/>
    <n v="2000"/>
    <n v="14240"/>
    <n v="7.12"/>
    <n v="101.71428571428571"/>
    <x v="1"/>
    <n v="140"/>
    <x v="1"/>
    <s v="USD"/>
    <n v="1533877200"/>
    <n v="1534050000"/>
    <x v="342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n v="61.5"/>
    <x v="0"/>
    <n v="34"/>
    <x v="1"/>
    <s v="USD"/>
    <n v="1275195600"/>
    <n v="1277528400"/>
    <x v="677"/>
    <d v="2010-06-26T05:00:00"/>
    <b v="0"/>
    <b v="0"/>
    <x v="2"/>
    <x v="8"/>
  </r>
  <r>
    <n v="746"/>
    <s v="Edwards LLC"/>
    <s v="Automated system-worthy structure"/>
    <n v="55800"/>
    <n v="118580"/>
    <n v="2.1250896057347672"/>
    <n v="35"/>
    <x v="1"/>
    <n v="3388"/>
    <x v="1"/>
    <s v="USD"/>
    <n v="1318136400"/>
    <n v="1318568400"/>
    <x v="678"/>
    <d v="2011-10-14T05:00:00"/>
    <b v="0"/>
    <b v="0"/>
    <x v="2"/>
    <x v="2"/>
  </r>
  <r>
    <n v="747"/>
    <s v="Greer and Sons"/>
    <s v="Secured clear-thinking intranet"/>
    <n v="4900"/>
    <n v="11214"/>
    <n v="2.2885714285714287"/>
    <n v="40.049999999999997"/>
    <x v="1"/>
    <n v="280"/>
    <x v="1"/>
    <s v="USD"/>
    <n v="1283403600"/>
    <n v="1284354000"/>
    <x v="679"/>
    <d v="2010-09-13T05:00:00"/>
    <b v="0"/>
    <b v="0"/>
    <x v="3"/>
    <x v="3"/>
  </r>
  <r>
    <n v="748"/>
    <s v="Martinez PLC"/>
    <s v="Cloned actuating architecture"/>
    <n v="194900"/>
    <n v="68137"/>
    <n v="0.34959979476654696"/>
    <n v="110.97231270358306"/>
    <x v="3"/>
    <n v="614"/>
    <x v="1"/>
    <s v="USD"/>
    <n v="1267423200"/>
    <n v="1269579600"/>
    <x v="680"/>
    <d v="2010-03-26T05:00:00"/>
    <b v="0"/>
    <b v="1"/>
    <x v="4"/>
    <x v="10"/>
  </r>
  <r>
    <n v="749"/>
    <s v="Hunter-Logan"/>
    <s v="Down-sized needs-based task-force"/>
    <n v="8600"/>
    <n v="13527"/>
    <n v="1.5729069767441861"/>
    <n v="36.959016393442624"/>
    <x v="1"/>
    <n v="366"/>
    <x v="6"/>
    <s v="EUR"/>
    <n v="1412744400"/>
    <n v="1413781200"/>
    <x v="681"/>
    <d v="2014-10-20T05:00:00"/>
    <b v="0"/>
    <b v="1"/>
    <x v="2"/>
    <x v="8"/>
  </r>
  <r>
    <n v="750"/>
    <s v="Ramos and Sons"/>
    <s v="Extended responsive Internet solution"/>
    <n v="100"/>
    <n v="1"/>
    <n v="0.01"/>
    <n v="1"/>
    <x v="0"/>
    <n v="1"/>
    <x v="4"/>
    <s v="GBP"/>
    <n v="1277960400"/>
    <n v="1280120400"/>
    <x v="682"/>
    <d v="2010-07-26T05:00:00"/>
    <b v="0"/>
    <b v="0"/>
    <x v="1"/>
    <x v="5"/>
  </r>
  <r>
    <n v="751"/>
    <s v="Lane-Barber"/>
    <s v="Universal value-added moderator"/>
    <n v="3600"/>
    <n v="8363"/>
    <n v="2.3230555555555554"/>
    <n v="30.974074074074075"/>
    <x v="1"/>
    <n v="270"/>
    <x v="1"/>
    <s v="USD"/>
    <n v="1458190800"/>
    <n v="1459486800"/>
    <x v="683"/>
    <d v="2016-04-01T05:00:00"/>
    <b v="1"/>
    <b v="1"/>
    <x v="5"/>
    <x v="9"/>
  </r>
  <r>
    <n v="752"/>
    <s v="Lowery Group"/>
    <s v="Sharable motivating emulation"/>
    <n v="5800"/>
    <n v="5362"/>
    <n v="0.92448275862068963"/>
    <n v="47.035087719298247"/>
    <x v="3"/>
    <n v="114"/>
    <x v="1"/>
    <s v="USD"/>
    <n v="1280984400"/>
    <n v="1282539600"/>
    <x v="684"/>
    <d v="2010-08-23T05:00:00"/>
    <b v="0"/>
    <b v="1"/>
    <x v="3"/>
    <x v="3"/>
  </r>
  <r>
    <n v="753"/>
    <s v="Guerrero-Griffin"/>
    <s v="Networked web-enabled product"/>
    <n v="4700"/>
    <n v="12065"/>
    <n v="2.5670212765957445"/>
    <n v="88.065693430656935"/>
    <x v="1"/>
    <n v="137"/>
    <x v="1"/>
    <s v="USD"/>
    <n v="1274590800"/>
    <n v="1275886800"/>
    <x v="674"/>
    <d v="2010-06-07T05:00:00"/>
    <b v="0"/>
    <b v="0"/>
    <x v="7"/>
    <x v="14"/>
  </r>
  <r>
    <n v="754"/>
    <s v="Perez, Reed and Lee"/>
    <s v="Advanced dedicated encoding"/>
    <n v="70400"/>
    <n v="118603"/>
    <n v="1.6847017045454546"/>
    <n v="37.005616224648989"/>
    <x v="1"/>
    <n v="3205"/>
    <x v="1"/>
    <s v="USD"/>
    <n v="1351400400"/>
    <n v="1355983200"/>
    <x v="685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n v="26.027777777777779"/>
    <x v="1"/>
    <n v="288"/>
    <x v="3"/>
    <s v="DKK"/>
    <n v="1514354400"/>
    <n v="1515391200"/>
    <x v="605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n v="67.817567567567565"/>
    <x v="1"/>
    <n v="148"/>
    <x v="1"/>
    <s v="USD"/>
    <n v="1421733600"/>
    <n v="1422252000"/>
    <x v="686"/>
    <d v="2015-01-26T06:00:00"/>
    <b v="0"/>
    <b v="0"/>
    <x v="3"/>
    <x v="3"/>
  </r>
  <r>
    <n v="757"/>
    <s v="Callahan-Gilbert"/>
    <s v="Profit-focused motivating function"/>
    <n v="1400"/>
    <n v="5696"/>
    <n v="4.0685714285714285"/>
    <n v="49.964912280701753"/>
    <x v="1"/>
    <n v="114"/>
    <x v="1"/>
    <s v="USD"/>
    <n v="1305176400"/>
    <n v="1305522000"/>
    <x v="687"/>
    <d v="2011-05-16T05:00:00"/>
    <b v="0"/>
    <b v="0"/>
    <x v="4"/>
    <x v="6"/>
  </r>
  <r>
    <n v="758"/>
    <s v="Logan-Miranda"/>
    <s v="Proactive systemic firmware"/>
    <n v="29600"/>
    <n v="167005"/>
    <n v="5.6420608108108112"/>
    <n v="110.01646903820817"/>
    <x v="1"/>
    <n v="1518"/>
    <x v="0"/>
    <s v="CAD"/>
    <n v="1414126800"/>
    <n v="1414904400"/>
    <x v="688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n v="89.964678178963894"/>
    <x v="0"/>
    <n v="1274"/>
    <x v="1"/>
    <s v="USD"/>
    <n v="1517810400"/>
    <n v="1520402400"/>
    <x v="689"/>
    <d v="2018-03-07T06:00:00"/>
    <b v="0"/>
    <b v="0"/>
    <x v="1"/>
    <x v="5"/>
  </r>
  <r>
    <n v="760"/>
    <s v="Smith-Kennedy"/>
    <s v="Virtual heuristic hub"/>
    <n v="48300"/>
    <n v="16592"/>
    <n v="0.34351966873706002"/>
    <n v="79.009523809523813"/>
    <x v="0"/>
    <n v="210"/>
    <x v="6"/>
    <s v="EUR"/>
    <n v="1564635600"/>
    <n v="1567141200"/>
    <x v="690"/>
    <d v="2019-08-30T05:00:00"/>
    <b v="0"/>
    <b v="1"/>
    <x v="6"/>
    <x v="11"/>
  </r>
  <r>
    <n v="761"/>
    <s v="Mitchell-Lee"/>
    <s v="Customizable leadingedge model"/>
    <n v="2200"/>
    <n v="14420"/>
    <n v="6.5545454545454547"/>
    <n v="86.867469879518069"/>
    <x v="1"/>
    <n v="166"/>
    <x v="1"/>
    <s v="USD"/>
    <n v="1500699600"/>
    <n v="1501131600"/>
    <x v="691"/>
    <d v="2017-07-27T05:00:00"/>
    <b v="0"/>
    <b v="0"/>
    <x v="1"/>
    <x v="1"/>
  </r>
  <r>
    <n v="762"/>
    <s v="Davis Ltd"/>
    <s v="Upgradable uniform service-desk"/>
    <n v="3500"/>
    <n v="6204"/>
    <n v="1.7725714285714285"/>
    <n v="62.04"/>
    <x v="1"/>
    <n v="100"/>
    <x v="2"/>
    <s v="AUD"/>
    <n v="1354082400"/>
    <n v="1355032800"/>
    <x v="692"/>
    <d v="2012-12-09T06:00:00"/>
    <b v="0"/>
    <b v="0"/>
    <x v="1"/>
    <x v="17"/>
  </r>
  <r>
    <n v="763"/>
    <s v="Rowland PLC"/>
    <s v="Inverse client-driven product"/>
    <n v="5600"/>
    <n v="6338"/>
    <n v="1.1317857142857144"/>
    <n v="26.970212765957445"/>
    <x v="1"/>
    <n v="235"/>
    <x v="1"/>
    <s v="USD"/>
    <n v="1336453200"/>
    <n v="1339477200"/>
    <x v="693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n v="54.121621621621621"/>
    <x v="1"/>
    <n v="148"/>
    <x v="1"/>
    <s v="USD"/>
    <n v="1305262800"/>
    <n v="1305954000"/>
    <x v="694"/>
    <d v="2011-05-21T05:00:00"/>
    <b v="0"/>
    <b v="0"/>
    <x v="1"/>
    <x v="1"/>
  </r>
  <r>
    <n v="765"/>
    <s v="Matthews LLC"/>
    <s v="Advanced transitional help-desk"/>
    <n v="3900"/>
    <n v="8125"/>
    <n v="2.0833333333333335"/>
    <n v="41.035353535353536"/>
    <x v="1"/>
    <n v="198"/>
    <x v="1"/>
    <s v="USD"/>
    <n v="1492232400"/>
    <n v="1494392400"/>
    <x v="695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n v="55.052419354838712"/>
    <x v="0"/>
    <n v="248"/>
    <x v="2"/>
    <s v="AUD"/>
    <n v="1537333200"/>
    <n v="1537419600"/>
    <x v="123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n v="107.93762183235867"/>
    <x v="0"/>
    <n v="513"/>
    <x v="1"/>
    <s v="USD"/>
    <n v="1444107600"/>
    <n v="1447999200"/>
    <x v="696"/>
    <d v="2015-11-20T06:00:00"/>
    <b v="0"/>
    <b v="0"/>
    <x v="5"/>
    <x v="18"/>
  </r>
  <r>
    <n v="768"/>
    <s v="Ramirez-Calderon"/>
    <s v="Fundamental zero tolerance alliance"/>
    <n v="4800"/>
    <n v="11088"/>
    <n v="2.31"/>
    <n v="73.92"/>
    <x v="1"/>
    <n v="150"/>
    <x v="1"/>
    <s v="USD"/>
    <n v="1386741600"/>
    <n v="1388037600"/>
    <x v="626"/>
    <d v="2013-12-26T06:00:00"/>
    <b v="0"/>
    <b v="0"/>
    <x v="3"/>
    <x v="3"/>
  </r>
  <r>
    <n v="769"/>
    <s v="Johnson-Morales"/>
    <s v="Devolved 24hour forecast"/>
    <n v="125600"/>
    <n v="109106"/>
    <n v="0.86867834394904464"/>
    <n v="31.995894428152493"/>
    <x v="0"/>
    <n v="3410"/>
    <x v="1"/>
    <s v="USD"/>
    <n v="1376542800"/>
    <n v="1378789200"/>
    <x v="697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n v="53.898148148148145"/>
    <x v="1"/>
    <n v="216"/>
    <x v="6"/>
    <s v="EUR"/>
    <n v="1397451600"/>
    <n v="1398056400"/>
    <x v="698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n v="106.5"/>
    <x v="3"/>
    <n v="26"/>
    <x v="1"/>
    <s v="USD"/>
    <n v="1548482400"/>
    <n v="1550815200"/>
    <x v="699"/>
    <d v="2019-02-22T06:00:00"/>
    <b v="0"/>
    <b v="0"/>
    <x v="3"/>
    <x v="3"/>
  </r>
  <r>
    <n v="772"/>
    <s v="Johnson-Pace"/>
    <s v="Persistent 3rdgeneration moratorium"/>
    <n v="149600"/>
    <n v="169586"/>
    <n v="1.1335962566844919"/>
    <n v="32.999805409612762"/>
    <x v="1"/>
    <n v="5139"/>
    <x v="1"/>
    <s v="USD"/>
    <n v="1549692000"/>
    <n v="1550037600"/>
    <x v="7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n v="43.00254993625159"/>
    <x v="1"/>
    <n v="2353"/>
    <x v="1"/>
    <s v="USD"/>
    <n v="1492059600"/>
    <n v="1492923600"/>
    <x v="701"/>
    <d v="2017-04-23T05:00:00"/>
    <b v="0"/>
    <b v="0"/>
    <x v="3"/>
    <x v="3"/>
  </r>
  <r>
    <n v="774"/>
    <s v="Gonzalez-Snow"/>
    <s v="Polarized user-facing interface"/>
    <n v="5000"/>
    <n v="6775"/>
    <n v="1.355"/>
    <n v="86.858974358974365"/>
    <x v="1"/>
    <n v="78"/>
    <x v="6"/>
    <s v="EUR"/>
    <n v="1463979600"/>
    <n v="1467522000"/>
    <x v="702"/>
    <d v="2016-07-03T05:00:00"/>
    <b v="0"/>
    <b v="0"/>
    <x v="2"/>
    <x v="2"/>
  </r>
  <r>
    <n v="775"/>
    <s v="Murphy LLC"/>
    <s v="Customer-focused non-volatile framework"/>
    <n v="9400"/>
    <n v="968"/>
    <n v="0.10297872340425532"/>
    <n v="96.8"/>
    <x v="0"/>
    <n v="10"/>
    <x v="1"/>
    <s v="USD"/>
    <n v="1415253600"/>
    <n v="1416117600"/>
    <x v="703"/>
    <d v="2014-11-16T06:00:00"/>
    <b v="0"/>
    <b v="0"/>
    <x v="1"/>
    <x v="1"/>
  </r>
  <r>
    <n v="776"/>
    <s v="Taylor-Rowe"/>
    <s v="Synchronized multimedia frame"/>
    <n v="110800"/>
    <n v="72623"/>
    <n v="0.65544223826714798"/>
    <n v="32.995456610631528"/>
    <x v="0"/>
    <n v="2201"/>
    <x v="1"/>
    <s v="USD"/>
    <n v="1562216400"/>
    <n v="1563771600"/>
    <x v="704"/>
    <d v="2019-07-22T05:00:00"/>
    <b v="0"/>
    <b v="0"/>
    <x v="3"/>
    <x v="3"/>
  </r>
  <r>
    <n v="777"/>
    <s v="Henderson Ltd"/>
    <s v="Open-architected stable algorithm"/>
    <n v="93800"/>
    <n v="45987"/>
    <n v="0.49026652452025588"/>
    <n v="68.028106508875737"/>
    <x v="0"/>
    <n v="676"/>
    <x v="1"/>
    <s v="USD"/>
    <n v="1316754000"/>
    <n v="1319259600"/>
    <x v="431"/>
    <d v="2011-10-22T05:00:00"/>
    <b v="0"/>
    <b v="0"/>
    <x v="3"/>
    <x v="3"/>
  </r>
  <r>
    <n v="778"/>
    <s v="Moss-Guzman"/>
    <s v="Cross-platform optimizing website"/>
    <n v="1300"/>
    <n v="10243"/>
    <n v="7.8792307692307695"/>
    <n v="58.867816091954026"/>
    <x v="1"/>
    <n v="174"/>
    <x v="5"/>
    <s v="CHF"/>
    <n v="1313211600"/>
    <n v="1313643600"/>
    <x v="705"/>
    <d v="2011-08-18T05:00:00"/>
    <b v="0"/>
    <b v="0"/>
    <x v="4"/>
    <x v="10"/>
  </r>
  <r>
    <n v="779"/>
    <s v="Webb Group"/>
    <s v="Public-key actuating projection"/>
    <n v="108700"/>
    <n v="87293"/>
    <n v="0.80306347746090156"/>
    <n v="105.04572803850782"/>
    <x v="0"/>
    <n v="831"/>
    <x v="1"/>
    <s v="USD"/>
    <n v="1439528400"/>
    <n v="1440306000"/>
    <x v="706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n v="33.054878048780488"/>
    <x v="1"/>
    <n v="164"/>
    <x v="1"/>
    <s v="USD"/>
    <n v="1469163600"/>
    <n v="1470805200"/>
    <x v="707"/>
    <d v="2016-08-10T05:00:00"/>
    <b v="0"/>
    <b v="1"/>
    <x v="4"/>
    <x v="6"/>
  </r>
  <r>
    <n v="781"/>
    <s v="Thomas Ltd"/>
    <s v="Cross-group interactive architecture"/>
    <n v="8700"/>
    <n v="4414"/>
    <n v="0.50735632183908042"/>
    <n v="78.821428571428569"/>
    <x v="3"/>
    <n v="56"/>
    <x v="5"/>
    <s v="CHF"/>
    <n v="1288501200"/>
    <n v="1292911200"/>
    <x v="708"/>
    <d v="2010-12-21T06:00:00"/>
    <b v="0"/>
    <b v="0"/>
    <x v="3"/>
    <x v="3"/>
  </r>
  <r>
    <n v="782"/>
    <s v="Williams and Sons"/>
    <s v="Centralized asymmetric framework"/>
    <n v="5100"/>
    <n v="10981"/>
    <n v="2.153137254901961"/>
    <n v="68.204968944099377"/>
    <x v="1"/>
    <n v="161"/>
    <x v="1"/>
    <s v="USD"/>
    <n v="1298959200"/>
    <n v="1301374800"/>
    <x v="709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n v="75.731884057971016"/>
    <x v="1"/>
    <n v="138"/>
    <x v="1"/>
    <s v="USD"/>
    <n v="1387260000"/>
    <n v="1387864800"/>
    <x v="710"/>
    <d v="2013-12-24T06:00:00"/>
    <b v="0"/>
    <b v="0"/>
    <x v="1"/>
    <x v="1"/>
  </r>
  <r>
    <n v="784"/>
    <s v="Byrd Group"/>
    <s v="Profound fault-tolerant model"/>
    <n v="88900"/>
    <n v="102535"/>
    <n v="1.1533745781777278"/>
    <n v="30.996070133010882"/>
    <x v="1"/>
    <n v="3308"/>
    <x v="1"/>
    <s v="USD"/>
    <n v="1457244000"/>
    <n v="1458190800"/>
    <x v="711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n v="101.88188976377953"/>
    <x v="1"/>
    <n v="127"/>
    <x v="2"/>
    <s v="AUD"/>
    <n v="1556341200"/>
    <n v="1559278800"/>
    <x v="157"/>
    <d v="2019-05-31T05:00:00"/>
    <b v="0"/>
    <b v="1"/>
    <x v="4"/>
    <x v="10"/>
  </r>
  <r>
    <n v="786"/>
    <s v="Smith-Brown"/>
    <s v="Object-based content-based ability"/>
    <n v="1500"/>
    <n v="10946"/>
    <n v="7.2973333333333334"/>
    <n v="52.879227053140099"/>
    <x v="1"/>
    <n v="207"/>
    <x v="6"/>
    <s v="EUR"/>
    <n v="1522126800"/>
    <n v="1522731600"/>
    <x v="630"/>
    <d v="2018-04-03T05:00:00"/>
    <b v="0"/>
    <b v="1"/>
    <x v="1"/>
    <x v="17"/>
  </r>
  <r>
    <n v="787"/>
    <s v="Vance-Glover"/>
    <s v="Progressive coherent secured line"/>
    <n v="61200"/>
    <n v="60994"/>
    <n v="0.99663398692810456"/>
    <n v="71.005820721769496"/>
    <x v="0"/>
    <n v="859"/>
    <x v="0"/>
    <s v="CAD"/>
    <n v="1305954000"/>
    <n v="1306731600"/>
    <x v="712"/>
    <d v="2011-05-30T05:00:00"/>
    <b v="0"/>
    <b v="0"/>
    <x v="1"/>
    <x v="1"/>
  </r>
  <r>
    <n v="788"/>
    <s v="Joyce PLC"/>
    <s v="Synchronized directional capability"/>
    <n v="3600"/>
    <n v="3174"/>
    <n v="0.88166666666666671"/>
    <n v="102.38709677419355"/>
    <x v="2"/>
    <n v="31"/>
    <x v="1"/>
    <s v="USD"/>
    <n v="1350709200"/>
    <n v="1352527200"/>
    <x v="93"/>
    <d v="2012-11-10T06:00:00"/>
    <b v="0"/>
    <b v="0"/>
    <x v="4"/>
    <x v="10"/>
  </r>
  <r>
    <n v="789"/>
    <s v="Kennedy-Miller"/>
    <s v="Cross-platform composite migration"/>
    <n v="9000"/>
    <n v="3351"/>
    <n v="0.37233333333333335"/>
    <n v="74.466666666666669"/>
    <x v="0"/>
    <n v="45"/>
    <x v="1"/>
    <s v="USD"/>
    <n v="1401166800"/>
    <n v="1404363600"/>
    <x v="713"/>
    <d v="2014-07-03T05:00:00"/>
    <b v="0"/>
    <b v="0"/>
    <x v="3"/>
    <x v="3"/>
  </r>
  <r>
    <n v="790"/>
    <s v="White-Obrien"/>
    <s v="Operative local pricing structure"/>
    <n v="185900"/>
    <n v="56774"/>
    <n v="0.30540075309306081"/>
    <n v="51.009883198562441"/>
    <x v="3"/>
    <n v="1113"/>
    <x v="1"/>
    <s v="USD"/>
    <n v="1266127200"/>
    <n v="1266645600"/>
    <x v="714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n v="90"/>
    <x v="0"/>
    <n v="6"/>
    <x v="1"/>
    <s v="USD"/>
    <n v="1481436000"/>
    <n v="1482818400"/>
    <x v="715"/>
    <d v="2016-12-27T06:00:00"/>
    <b v="0"/>
    <b v="0"/>
    <x v="0"/>
    <x v="0"/>
  </r>
  <r>
    <n v="792"/>
    <s v="Jordan, Schneider and Hall"/>
    <s v="Reduced 6thgeneration intranet"/>
    <n v="2000"/>
    <n v="680"/>
    <n v="0.34"/>
    <n v="97.142857142857139"/>
    <x v="0"/>
    <n v="7"/>
    <x v="1"/>
    <s v="USD"/>
    <n v="1372222800"/>
    <n v="1374642000"/>
    <x v="716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n v="72.071823204419886"/>
    <x v="1"/>
    <n v="181"/>
    <x v="5"/>
    <s v="CHF"/>
    <n v="1372136400"/>
    <n v="1372482000"/>
    <x v="448"/>
    <d v="2013-06-29T05:00:00"/>
    <b v="0"/>
    <b v="0"/>
    <x v="5"/>
    <x v="9"/>
  </r>
  <r>
    <n v="794"/>
    <s v="Welch Inc"/>
    <s v="Optional optimal website"/>
    <n v="6600"/>
    <n v="8276"/>
    <n v="1.2539393939393939"/>
    <n v="75.236363636363635"/>
    <x v="1"/>
    <n v="110"/>
    <x v="1"/>
    <s v="USD"/>
    <n v="1513922400"/>
    <n v="1514959200"/>
    <x v="717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n v="32.967741935483872"/>
    <x v="0"/>
    <n v="31"/>
    <x v="1"/>
    <s v="USD"/>
    <n v="1477976400"/>
    <n v="1478235600"/>
    <x v="718"/>
    <d v="2016-11-04T05:00:00"/>
    <b v="0"/>
    <b v="0"/>
    <x v="4"/>
    <x v="6"/>
  </r>
  <r>
    <n v="796"/>
    <s v="Freeman-Ferguson"/>
    <s v="Profound full-range open system"/>
    <n v="7800"/>
    <n v="4275"/>
    <n v="0.54807692307692313"/>
    <n v="54.807692307692307"/>
    <x v="0"/>
    <n v="78"/>
    <x v="1"/>
    <s v="USD"/>
    <n v="1407474000"/>
    <n v="1408078800"/>
    <x v="719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n v="45.037837837837834"/>
    <x v="1"/>
    <n v="185"/>
    <x v="1"/>
    <s v="USD"/>
    <n v="1546149600"/>
    <n v="1548136800"/>
    <x v="720"/>
    <d v="2019-01-22T06:00:00"/>
    <b v="0"/>
    <b v="0"/>
    <x v="2"/>
    <x v="2"/>
  </r>
  <r>
    <n v="798"/>
    <s v="Small-Fuentes"/>
    <s v="Seamless maximized product"/>
    <n v="3400"/>
    <n v="6408"/>
    <n v="1.8847058823529412"/>
    <n v="52.958677685950413"/>
    <x v="1"/>
    <n v="121"/>
    <x v="1"/>
    <s v="USD"/>
    <n v="1338440400"/>
    <n v="1340859600"/>
    <x v="721"/>
    <d v="2012-06-28T05:00:00"/>
    <b v="0"/>
    <b v="1"/>
    <x v="3"/>
    <x v="3"/>
  </r>
  <r>
    <n v="799"/>
    <s v="Reid-Day"/>
    <s v="Devolved tertiary time-frame"/>
    <n v="84500"/>
    <n v="73522"/>
    <n v="0.87008284023668636"/>
    <n v="60.017959183673469"/>
    <x v="0"/>
    <n v="1225"/>
    <x v="4"/>
    <s v="GBP"/>
    <n v="1454133600"/>
    <n v="1454479200"/>
    <x v="722"/>
    <d v="2016-02-03T06:00:00"/>
    <b v="0"/>
    <b v="0"/>
    <x v="3"/>
    <x v="3"/>
  </r>
  <r>
    <n v="800"/>
    <s v="Wallace LLC"/>
    <s v="Centralized regional function"/>
    <n v="100"/>
    <n v="1"/>
    <n v="0.01"/>
    <n v="1"/>
    <x v="0"/>
    <n v="1"/>
    <x v="5"/>
    <s v="CHF"/>
    <n v="1434085200"/>
    <n v="1434430800"/>
    <x v="139"/>
    <d v="2015-06-16T05:00:00"/>
    <b v="0"/>
    <b v="0"/>
    <x v="1"/>
    <x v="1"/>
  </r>
  <r>
    <n v="801"/>
    <s v="Olson-Bishop"/>
    <s v="User-friendly high-level initiative"/>
    <n v="2300"/>
    <n v="4667"/>
    <n v="2.0291304347826089"/>
    <n v="44.028301886792455"/>
    <x v="1"/>
    <n v="106"/>
    <x v="1"/>
    <s v="USD"/>
    <n v="1577772000"/>
    <n v="1579672800"/>
    <x v="723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n v="86.028169014084511"/>
    <x v="1"/>
    <n v="142"/>
    <x v="1"/>
    <s v="USD"/>
    <n v="1562216400"/>
    <n v="1562389200"/>
    <x v="704"/>
    <d v="2019-07-06T05:00:00"/>
    <b v="0"/>
    <b v="0"/>
    <x v="7"/>
    <x v="14"/>
  </r>
  <r>
    <n v="803"/>
    <s v="Perez, Brown and Meyers"/>
    <s v="Stand-alone background customer loyalty"/>
    <n v="6100"/>
    <n v="6527"/>
    <n v="1.07"/>
    <n v="28.012875536480685"/>
    <x v="1"/>
    <n v="233"/>
    <x v="1"/>
    <s v="USD"/>
    <n v="1548568800"/>
    <n v="1551506400"/>
    <x v="724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n v="32.050458715596328"/>
    <x v="1"/>
    <n v="218"/>
    <x v="1"/>
    <s v="USD"/>
    <n v="1514872800"/>
    <n v="1516600800"/>
    <x v="725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n v="73.611940298507463"/>
    <x v="0"/>
    <n v="67"/>
    <x v="2"/>
    <s v="AUD"/>
    <n v="1416031200"/>
    <n v="1420437600"/>
    <x v="660"/>
    <d v="2015-01-05T06:00:00"/>
    <b v="0"/>
    <b v="0"/>
    <x v="4"/>
    <x v="4"/>
  </r>
  <r>
    <n v="806"/>
    <s v="Harmon-Madden"/>
    <s v="Adaptive holistic hub"/>
    <n v="700"/>
    <n v="8262"/>
    <n v="11.802857142857142"/>
    <n v="108.71052631578948"/>
    <x v="1"/>
    <n v="76"/>
    <x v="1"/>
    <s v="USD"/>
    <n v="1330927200"/>
    <n v="1332997200"/>
    <x v="726"/>
    <d v="2012-03-29T05:00:00"/>
    <b v="0"/>
    <b v="1"/>
    <x v="4"/>
    <x v="6"/>
  </r>
  <r>
    <n v="807"/>
    <s v="Walker-Taylor"/>
    <s v="Automated uniform concept"/>
    <n v="700"/>
    <n v="1848"/>
    <n v="2.64"/>
    <n v="42.97674418604651"/>
    <x v="1"/>
    <n v="43"/>
    <x v="1"/>
    <s v="USD"/>
    <n v="1571115600"/>
    <n v="1574920800"/>
    <x v="727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n v="83.315789473684205"/>
    <x v="0"/>
    <n v="19"/>
    <x v="1"/>
    <s v="USD"/>
    <n v="1463461200"/>
    <n v="1464930000"/>
    <x v="728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n v="42"/>
    <x v="0"/>
    <n v="2108"/>
    <x v="5"/>
    <s v="CHF"/>
    <n v="1344920400"/>
    <n v="1345006800"/>
    <x v="729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n v="55.927601809954751"/>
    <x v="1"/>
    <n v="221"/>
    <x v="1"/>
    <s v="USD"/>
    <n v="1511848800"/>
    <n v="1512712800"/>
    <x v="73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n v="105.03681885125184"/>
    <x v="0"/>
    <n v="679"/>
    <x v="1"/>
    <s v="USD"/>
    <n v="1452319200"/>
    <n v="1452492000"/>
    <x v="731"/>
    <d v="2016-01-11T06:00:00"/>
    <b v="0"/>
    <b v="1"/>
    <x v="6"/>
    <x v="11"/>
  </r>
  <r>
    <n v="812"/>
    <s v="Landry Group"/>
    <s v="Expanded value-added hardware"/>
    <n v="59700"/>
    <n v="134640"/>
    <n v="2.2552763819095478"/>
    <n v="48"/>
    <x v="1"/>
    <n v="2805"/>
    <x v="0"/>
    <s v="CAD"/>
    <n v="1523854800"/>
    <n v="1524286800"/>
    <x v="78"/>
    <d v="2018-04-21T05:00:00"/>
    <b v="0"/>
    <b v="0"/>
    <x v="5"/>
    <x v="9"/>
  </r>
  <r>
    <n v="813"/>
    <s v="Buckley Group"/>
    <s v="Diverse high-level attitude"/>
    <n v="3200"/>
    <n v="7661"/>
    <n v="2.3940625"/>
    <n v="112.66176470588235"/>
    <x v="1"/>
    <n v="68"/>
    <x v="1"/>
    <s v="USD"/>
    <n v="1346043600"/>
    <n v="1346907600"/>
    <x v="732"/>
    <d v="2012-09-06T05:00:00"/>
    <b v="0"/>
    <b v="0"/>
    <x v="6"/>
    <x v="11"/>
  </r>
  <r>
    <n v="814"/>
    <s v="Vincent PLC"/>
    <s v="Visionary 24hour analyzer"/>
    <n v="3200"/>
    <n v="2950"/>
    <n v="0.921875"/>
    <n v="81.944444444444443"/>
    <x v="0"/>
    <n v="36"/>
    <x v="3"/>
    <s v="DKK"/>
    <n v="1464325200"/>
    <n v="1464498000"/>
    <x v="733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n v="64.049180327868854"/>
    <x v="1"/>
    <n v="183"/>
    <x v="0"/>
    <s v="CAD"/>
    <n v="1511935200"/>
    <n v="1514181600"/>
    <x v="734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n v="106.39097744360902"/>
    <x v="1"/>
    <n v="133"/>
    <x v="1"/>
    <s v="USD"/>
    <n v="1392012000"/>
    <n v="1392184800"/>
    <x v="406"/>
    <d v="2014-02-12T06:00:00"/>
    <b v="1"/>
    <b v="1"/>
    <x v="3"/>
    <x v="3"/>
  </r>
  <r>
    <n v="817"/>
    <s v="Alvarez-Bauer"/>
    <s v="Front-line intermediate moderator"/>
    <n v="51300"/>
    <n v="189192"/>
    <n v="3.687953216374269"/>
    <n v="76.011249497790274"/>
    <x v="1"/>
    <n v="2489"/>
    <x v="6"/>
    <s v="EUR"/>
    <n v="1556946000"/>
    <n v="1559365200"/>
    <x v="735"/>
    <d v="2019-06-01T05:00:00"/>
    <b v="0"/>
    <b v="1"/>
    <x v="5"/>
    <x v="9"/>
  </r>
  <r>
    <n v="818"/>
    <s v="Martinez LLC"/>
    <s v="Automated local secured line"/>
    <n v="700"/>
    <n v="7664"/>
    <n v="10.948571428571428"/>
    <n v="111.07246376811594"/>
    <x v="1"/>
    <n v="69"/>
    <x v="1"/>
    <s v="USD"/>
    <n v="1548050400"/>
    <n v="1549173600"/>
    <x v="736"/>
    <d v="2019-02-03T06:00:00"/>
    <b v="0"/>
    <b v="1"/>
    <x v="3"/>
    <x v="3"/>
  </r>
  <r>
    <n v="819"/>
    <s v="Buck-Khan"/>
    <s v="Integrated bandwidth-monitored alliance"/>
    <n v="8900"/>
    <n v="4509"/>
    <n v="0.50662921348314605"/>
    <n v="95.936170212765958"/>
    <x v="0"/>
    <n v="47"/>
    <x v="1"/>
    <s v="USD"/>
    <n v="1353736800"/>
    <n v="1355032800"/>
    <x v="737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n v="43.043010752688176"/>
    <x v="1"/>
    <n v="279"/>
    <x v="4"/>
    <s v="GBP"/>
    <n v="1532840400"/>
    <n v="1533963600"/>
    <x v="192"/>
    <d v="2018-08-11T05:00:00"/>
    <b v="0"/>
    <b v="1"/>
    <x v="1"/>
    <x v="1"/>
  </r>
  <r>
    <n v="821"/>
    <s v="Alvarez-Andrews"/>
    <s v="Extended impactful secured line"/>
    <n v="4900"/>
    <n v="14273"/>
    <n v="2.9128571428571428"/>
    <n v="67.966666666666669"/>
    <x v="1"/>
    <n v="210"/>
    <x v="1"/>
    <s v="USD"/>
    <n v="1488261600"/>
    <n v="1489381200"/>
    <x v="738"/>
    <d v="2017-03-13T05:00:00"/>
    <b v="0"/>
    <b v="0"/>
    <x v="4"/>
    <x v="4"/>
  </r>
  <r>
    <n v="822"/>
    <s v="Stewart and Sons"/>
    <s v="Distributed optimizing protocol"/>
    <n v="54000"/>
    <n v="188982"/>
    <n v="3.4996666666666667"/>
    <n v="89.991428571428571"/>
    <x v="1"/>
    <n v="2100"/>
    <x v="1"/>
    <s v="USD"/>
    <n v="1393567200"/>
    <n v="1395032400"/>
    <x v="739"/>
    <d v="2014-03-17T05:00:00"/>
    <b v="0"/>
    <b v="0"/>
    <x v="1"/>
    <x v="1"/>
  </r>
  <r>
    <n v="823"/>
    <s v="Dyer Inc"/>
    <s v="Secured well-modulated system engine"/>
    <n v="4100"/>
    <n v="14640"/>
    <n v="3.5707317073170732"/>
    <n v="58.095238095238095"/>
    <x v="1"/>
    <n v="252"/>
    <x v="1"/>
    <s v="USD"/>
    <n v="1410325200"/>
    <n v="1412485200"/>
    <x v="613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n v="83.996875000000003"/>
    <x v="1"/>
    <n v="1280"/>
    <x v="1"/>
    <s v="USD"/>
    <n v="1276923600"/>
    <n v="1279688400"/>
    <x v="740"/>
    <d v="2010-07-21T05:00:00"/>
    <b v="0"/>
    <b v="1"/>
    <x v="5"/>
    <x v="9"/>
  </r>
  <r>
    <n v="825"/>
    <s v="Solomon PLC"/>
    <s v="Open-architected 24/7 infrastructure"/>
    <n v="3600"/>
    <n v="13950"/>
    <n v="3.875"/>
    <n v="88.853503184713375"/>
    <x v="1"/>
    <n v="157"/>
    <x v="4"/>
    <s v="GBP"/>
    <n v="1500958800"/>
    <n v="1501995600"/>
    <x v="145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n v="65.963917525773198"/>
    <x v="1"/>
    <n v="194"/>
    <x v="1"/>
    <s v="USD"/>
    <n v="1292220000"/>
    <n v="1294639200"/>
    <x v="741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n v="74.804878048780495"/>
    <x v="1"/>
    <n v="82"/>
    <x v="2"/>
    <s v="AUD"/>
    <n v="1304398800"/>
    <n v="1305435600"/>
    <x v="742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n v="69.98571428571428"/>
    <x v="0"/>
    <n v="70"/>
    <x v="1"/>
    <s v="USD"/>
    <n v="1535432400"/>
    <n v="1537592400"/>
    <x v="202"/>
    <d v="2018-09-22T05:00:00"/>
    <b v="0"/>
    <b v="0"/>
    <x v="3"/>
    <x v="3"/>
  </r>
  <r>
    <n v="829"/>
    <s v="Baker-Higgins"/>
    <s v="Vision-oriented scalable portal"/>
    <n v="9600"/>
    <n v="4929"/>
    <n v="0.51343749999999999"/>
    <n v="32.006493506493506"/>
    <x v="0"/>
    <n v="154"/>
    <x v="1"/>
    <s v="USD"/>
    <n v="1433826000"/>
    <n v="1435122000"/>
    <x v="743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n v="64.727272727272734"/>
    <x v="0"/>
    <n v="22"/>
    <x v="1"/>
    <s v="USD"/>
    <n v="1514959200"/>
    <n v="1520056800"/>
    <x v="744"/>
    <d v="2018-03-03T06:00:00"/>
    <b v="0"/>
    <b v="0"/>
    <x v="3"/>
    <x v="3"/>
  </r>
  <r>
    <n v="831"/>
    <s v="Ward PLC"/>
    <s v="Front-line bottom-line Graphic Interface"/>
    <n v="97100"/>
    <n v="105817"/>
    <n v="1.089773429454171"/>
    <n v="24.998110087408456"/>
    <x v="1"/>
    <n v="4233"/>
    <x v="1"/>
    <s v="USD"/>
    <n v="1332738000"/>
    <n v="1335675600"/>
    <x v="745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n v="104.97764070932922"/>
    <x v="1"/>
    <n v="1297"/>
    <x v="3"/>
    <s v="DKK"/>
    <n v="1445490000"/>
    <n v="1448431200"/>
    <x v="746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n v="64.987878787878785"/>
    <x v="1"/>
    <n v="165"/>
    <x v="3"/>
    <s v="DKK"/>
    <n v="1297663200"/>
    <n v="1298613600"/>
    <x v="747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n v="94.352941176470594"/>
    <x v="1"/>
    <n v="119"/>
    <x v="1"/>
    <s v="USD"/>
    <n v="1371963600"/>
    <n v="1372482000"/>
    <x v="362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n v="44.001706484641637"/>
    <x v="0"/>
    <n v="1758"/>
    <x v="1"/>
    <s v="USD"/>
    <n v="1425103200"/>
    <n v="1425621600"/>
    <x v="748"/>
    <d v="2015-03-06T06:00:00"/>
    <b v="0"/>
    <b v="0"/>
    <x v="2"/>
    <x v="2"/>
  </r>
  <r>
    <n v="836"/>
    <s v="Macias Inc"/>
    <s v="Optimized didactic intranet"/>
    <n v="8100"/>
    <n v="6086"/>
    <n v="0.75135802469135804"/>
    <n v="64.744680851063833"/>
    <x v="0"/>
    <n v="94"/>
    <x v="1"/>
    <s v="USD"/>
    <n v="1265349600"/>
    <n v="1266300000"/>
    <x v="749"/>
    <d v="2010-02-16T06:00:00"/>
    <b v="0"/>
    <b v="0"/>
    <x v="1"/>
    <x v="7"/>
  </r>
  <r>
    <n v="837"/>
    <s v="Cook-Ortiz"/>
    <s v="Right-sized dedicated standardization"/>
    <n v="17700"/>
    <n v="150960"/>
    <n v="8.5288135593220336"/>
    <n v="84.00667779632721"/>
    <x v="1"/>
    <n v="1797"/>
    <x v="1"/>
    <s v="USD"/>
    <n v="1301202000"/>
    <n v="1305867600"/>
    <x v="643"/>
    <d v="2011-05-20T05:00:00"/>
    <b v="0"/>
    <b v="0"/>
    <x v="1"/>
    <x v="17"/>
  </r>
  <r>
    <n v="838"/>
    <s v="Jordan-Fischer"/>
    <s v="Vision-oriented high-level extranet"/>
    <n v="6400"/>
    <n v="8890"/>
    <n v="1.3890625000000001"/>
    <n v="34.061302681992338"/>
    <x v="1"/>
    <n v="261"/>
    <x v="1"/>
    <s v="USD"/>
    <n v="1538024400"/>
    <n v="1538802000"/>
    <x v="750"/>
    <d v="2018-10-06T05:00:00"/>
    <b v="0"/>
    <b v="0"/>
    <x v="3"/>
    <x v="3"/>
  </r>
  <r>
    <n v="839"/>
    <s v="Pierce-Ramirez"/>
    <s v="Organized scalable initiative"/>
    <n v="7700"/>
    <n v="14644"/>
    <n v="1.9018181818181819"/>
    <n v="93.273885350318466"/>
    <x v="1"/>
    <n v="157"/>
    <x v="1"/>
    <s v="USD"/>
    <n v="1395032400"/>
    <n v="1398920400"/>
    <x v="751"/>
    <d v="2014-05-01T05:00:00"/>
    <b v="0"/>
    <b v="1"/>
    <x v="4"/>
    <x v="4"/>
  </r>
  <r>
    <n v="840"/>
    <s v="Howell and Sons"/>
    <s v="Enhanced regional moderator"/>
    <n v="116300"/>
    <n v="116583"/>
    <n v="1.0024333619948409"/>
    <n v="32.998301726577978"/>
    <x v="1"/>
    <n v="3533"/>
    <x v="1"/>
    <s v="USD"/>
    <n v="1405486800"/>
    <n v="1405659600"/>
    <x v="752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n v="83.812903225806451"/>
    <x v="1"/>
    <n v="155"/>
    <x v="1"/>
    <s v="USD"/>
    <n v="1455861600"/>
    <n v="1457244000"/>
    <x v="753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n v="63.992424242424242"/>
    <x v="1"/>
    <n v="132"/>
    <x v="6"/>
    <s v="EUR"/>
    <n v="1529038800"/>
    <n v="1529298000"/>
    <x v="754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n v="81.909090909090907"/>
    <x v="0"/>
    <n v="33"/>
    <x v="1"/>
    <s v="USD"/>
    <n v="1535259600"/>
    <n v="1535778000"/>
    <x v="755"/>
    <d v="2018-09-01T05:00:00"/>
    <b v="0"/>
    <b v="0"/>
    <x v="7"/>
    <x v="14"/>
  </r>
  <r>
    <n v="844"/>
    <s v="Rodriguez-Hansen"/>
    <s v="Intuitive cohesive groupware"/>
    <n v="8800"/>
    <n v="8747"/>
    <n v="0.99397727272727276"/>
    <n v="93.053191489361708"/>
    <x v="3"/>
    <n v="94"/>
    <x v="1"/>
    <s v="USD"/>
    <n v="1327212000"/>
    <n v="1327471200"/>
    <x v="756"/>
    <d v="2012-01-25T06:00:00"/>
    <b v="0"/>
    <b v="0"/>
    <x v="4"/>
    <x v="4"/>
  </r>
  <r>
    <n v="845"/>
    <s v="Williams LLC"/>
    <s v="Up-sized high-level access"/>
    <n v="69900"/>
    <n v="138087"/>
    <n v="1.9754935622317598"/>
    <n v="101.98449039881831"/>
    <x v="1"/>
    <n v="1354"/>
    <x v="4"/>
    <s v="GBP"/>
    <n v="1526360400"/>
    <n v="1529557200"/>
    <x v="757"/>
    <d v="2018-06-21T05:00:00"/>
    <b v="0"/>
    <b v="0"/>
    <x v="2"/>
    <x v="2"/>
  </r>
  <r>
    <n v="846"/>
    <s v="Cooper, Stanley and Bryant"/>
    <s v="Phased empowering success"/>
    <n v="1000"/>
    <n v="5085"/>
    <n v="5.085"/>
    <n v="105.9375"/>
    <x v="1"/>
    <n v="48"/>
    <x v="1"/>
    <s v="USD"/>
    <n v="1532149200"/>
    <n v="1535259600"/>
    <x v="758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n v="101.58181818181818"/>
    <x v="1"/>
    <n v="110"/>
    <x v="1"/>
    <s v="USD"/>
    <n v="1515304800"/>
    <n v="1515564000"/>
    <x v="759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n v="62.970930232558139"/>
    <x v="1"/>
    <n v="172"/>
    <x v="1"/>
    <s v="USD"/>
    <n v="1276318800"/>
    <n v="1277096400"/>
    <x v="760"/>
    <d v="2010-06-21T05:00:00"/>
    <b v="0"/>
    <b v="0"/>
    <x v="4"/>
    <x v="6"/>
  </r>
  <r>
    <n v="849"/>
    <s v="Jones-Ryan"/>
    <s v="Vision-oriented uniform instruction set"/>
    <n v="6700"/>
    <n v="8917"/>
    <n v="1.3308955223880596"/>
    <n v="29.045602605863191"/>
    <x v="1"/>
    <n v="307"/>
    <x v="1"/>
    <s v="USD"/>
    <n v="1328767200"/>
    <n v="1329026400"/>
    <x v="761"/>
    <d v="2012-02-12T06:00:00"/>
    <b v="0"/>
    <b v="1"/>
    <x v="1"/>
    <x v="7"/>
  </r>
  <r>
    <n v="850"/>
    <s v="Hood, Perez and Meadows"/>
    <s v="Cross-group upward-trending hierarchy"/>
    <n v="100"/>
    <n v="1"/>
    <n v="0.01"/>
    <n v="1"/>
    <x v="0"/>
    <n v="1"/>
    <x v="1"/>
    <s v="USD"/>
    <n v="1321682400"/>
    <n v="1322978400"/>
    <x v="762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n v="77.924999999999997"/>
    <x v="1"/>
    <n v="160"/>
    <x v="1"/>
    <s v="USD"/>
    <n v="1335934800"/>
    <n v="1338786000"/>
    <x v="444"/>
    <d v="2012-06-04T05:00:00"/>
    <b v="0"/>
    <b v="0"/>
    <x v="1"/>
    <x v="5"/>
  </r>
  <r>
    <n v="852"/>
    <s v="Brady Ltd"/>
    <s v="Open-source reciprocal standardization"/>
    <n v="4900"/>
    <n v="2505"/>
    <n v="0.51122448979591839"/>
    <n v="80.806451612903231"/>
    <x v="0"/>
    <n v="31"/>
    <x v="1"/>
    <s v="USD"/>
    <n v="1310792400"/>
    <n v="1311656400"/>
    <x v="763"/>
    <d v="2011-07-26T05:00:00"/>
    <b v="0"/>
    <b v="1"/>
    <x v="6"/>
    <x v="11"/>
  </r>
  <r>
    <n v="853"/>
    <s v="Collier LLC"/>
    <s v="Secured well-modulated projection"/>
    <n v="17100"/>
    <n v="111502"/>
    <n v="6.5205847953216374"/>
    <n v="76.006816632583508"/>
    <x v="1"/>
    <n v="1467"/>
    <x v="0"/>
    <s v="CAD"/>
    <n v="1308546000"/>
    <n v="1308978000"/>
    <x v="764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n v="72.993613824192337"/>
    <x v="1"/>
    <n v="2662"/>
    <x v="0"/>
    <s v="CAD"/>
    <n v="1574056800"/>
    <n v="1576389600"/>
    <x v="765"/>
    <d v="2019-12-15T06:00:00"/>
    <b v="0"/>
    <b v="0"/>
    <x v="5"/>
    <x v="13"/>
  </r>
  <r>
    <n v="855"/>
    <s v="Moses-Terry"/>
    <s v="Horizontal clear-thinking framework"/>
    <n v="23400"/>
    <n v="23956"/>
    <n v="1.0237606837606839"/>
    <n v="53"/>
    <x v="1"/>
    <n v="452"/>
    <x v="2"/>
    <s v="AUD"/>
    <n v="1308373200"/>
    <n v="1311051600"/>
    <x v="766"/>
    <d v="2011-07-19T05:00:00"/>
    <b v="0"/>
    <b v="0"/>
    <x v="3"/>
    <x v="3"/>
  </r>
  <r>
    <n v="856"/>
    <s v="Williams and Sons"/>
    <s v="Profound composite core"/>
    <n v="2400"/>
    <n v="8558"/>
    <n v="3.5658333333333334"/>
    <n v="54.164556962025316"/>
    <x v="1"/>
    <n v="158"/>
    <x v="1"/>
    <s v="USD"/>
    <n v="1335243600"/>
    <n v="1336712400"/>
    <x v="767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n v="32.946666666666665"/>
    <x v="1"/>
    <n v="225"/>
    <x v="5"/>
    <s v="CHF"/>
    <n v="1328421600"/>
    <n v="1330408800"/>
    <x v="768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n v="79.371428571428567"/>
    <x v="0"/>
    <n v="35"/>
    <x v="1"/>
    <s v="USD"/>
    <n v="1524286800"/>
    <n v="1524891600"/>
    <x v="769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n v="41.174603174603178"/>
    <x v="0"/>
    <n v="63"/>
    <x v="1"/>
    <s v="USD"/>
    <n v="1362117600"/>
    <n v="1363669200"/>
    <x v="770"/>
    <d v="2013-03-19T05:00:00"/>
    <b v="0"/>
    <b v="1"/>
    <x v="3"/>
    <x v="3"/>
  </r>
  <r>
    <n v="860"/>
    <s v="Lee PLC"/>
    <s v="Re-contextualized leadingedge firmware"/>
    <n v="2000"/>
    <n v="5033"/>
    <n v="2.5165000000000002"/>
    <n v="77.430769230769229"/>
    <x v="1"/>
    <n v="65"/>
    <x v="1"/>
    <s v="USD"/>
    <n v="1550556000"/>
    <n v="1551420000"/>
    <x v="771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n v="57.159509202453989"/>
    <x v="1"/>
    <n v="163"/>
    <x v="1"/>
    <s v="USD"/>
    <n v="1269147600"/>
    <n v="1269838800"/>
    <x v="772"/>
    <d v="2010-03-29T05:00:00"/>
    <b v="0"/>
    <b v="0"/>
    <x v="3"/>
    <x v="3"/>
  </r>
  <r>
    <n v="862"/>
    <s v="Lewis and Sons"/>
    <s v="Profound disintermediate open system"/>
    <n v="3500"/>
    <n v="6560"/>
    <n v="1.8742857142857143"/>
    <n v="77.17647058823529"/>
    <x v="1"/>
    <n v="85"/>
    <x v="1"/>
    <s v="USD"/>
    <n v="1312174800"/>
    <n v="1312520400"/>
    <x v="773"/>
    <d v="2011-08-05T05:00:00"/>
    <b v="0"/>
    <b v="0"/>
    <x v="3"/>
    <x v="3"/>
  </r>
  <r>
    <n v="863"/>
    <s v="Davis-Johnson"/>
    <s v="Automated reciprocal protocol"/>
    <n v="1400"/>
    <n v="5415"/>
    <n v="3.8678571428571429"/>
    <n v="24.953917050691246"/>
    <x v="1"/>
    <n v="217"/>
    <x v="1"/>
    <s v="USD"/>
    <n v="1434517200"/>
    <n v="1436504400"/>
    <x v="774"/>
    <d v="2015-07-10T05:00:00"/>
    <b v="0"/>
    <b v="1"/>
    <x v="4"/>
    <x v="19"/>
  </r>
  <r>
    <n v="864"/>
    <s v="Stevenson-Thompson"/>
    <s v="Automated static workforce"/>
    <n v="4200"/>
    <n v="14577"/>
    <n v="3.4707142857142856"/>
    <n v="97.18"/>
    <x v="1"/>
    <n v="150"/>
    <x v="1"/>
    <s v="USD"/>
    <n v="1471582800"/>
    <n v="1472014800"/>
    <x v="775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n v="46.000916870415651"/>
    <x v="1"/>
    <n v="3272"/>
    <x v="1"/>
    <s v="USD"/>
    <n v="1410757200"/>
    <n v="1411534800"/>
    <x v="776"/>
    <d v="2014-09-24T05:00:00"/>
    <b v="0"/>
    <b v="0"/>
    <x v="3"/>
    <x v="3"/>
  </r>
  <r>
    <n v="866"/>
    <s v="Jackson-Brown"/>
    <s v="Versatile 5thgeneration matrices"/>
    <n v="182800"/>
    <n v="79045"/>
    <n v="0.43241247264770238"/>
    <n v="88.023385300668153"/>
    <x v="3"/>
    <n v="898"/>
    <x v="1"/>
    <s v="USD"/>
    <n v="1304830800"/>
    <n v="1304917200"/>
    <x v="777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n v="25.99"/>
    <x v="1"/>
    <n v="300"/>
    <x v="1"/>
    <s v="USD"/>
    <n v="1539061200"/>
    <n v="1539579600"/>
    <x v="778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n v="102.69047619047619"/>
    <x v="1"/>
    <n v="126"/>
    <x v="1"/>
    <s v="USD"/>
    <n v="1381554000"/>
    <n v="1382504400"/>
    <x v="779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n v="72.958174904942965"/>
    <x v="0"/>
    <n v="526"/>
    <x v="1"/>
    <s v="USD"/>
    <n v="1277096400"/>
    <n v="1278306000"/>
    <x v="780"/>
    <d v="2010-07-05T05:00:00"/>
    <b v="0"/>
    <b v="0"/>
    <x v="4"/>
    <x v="6"/>
  </r>
  <r>
    <n v="870"/>
    <s v="Hansen-Austin"/>
    <s v="Adaptive demand-driven encryption"/>
    <n v="7700"/>
    <n v="6920"/>
    <n v="0.89870129870129867"/>
    <n v="57.190082644628099"/>
    <x v="0"/>
    <n v="121"/>
    <x v="1"/>
    <s v="USD"/>
    <n v="1440392400"/>
    <n v="1442552400"/>
    <x v="335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n v="84.013793103448279"/>
    <x v="1"/>
    <n v="2320"/>
    <x v="1"/>
    <s v="USD"/>
    <n v="1509512400"/>
    <n v="1511071200"/>
    <x v="535"/>
    <d v="2017-11-19T06:00:00"/>
    <b v="0"/>
    <b v="1"/>
    <x v="3"/>
    <x v="3"/>
  </r>
  <r>
    <n v="872"/>
    <s v="Davis LLC"/>
    <s v="Compatible logistical paradigm"/>
    <n v="4700"/>
    <n v="7992"/>
    <n v="1.7004255319148935"/>
    <n v="98.666666666666671"/>
    <x v="1"/>
    <n v="81"/>
    <x v="2"/>
    <s v="AUD"/>
    <n v="1535950800"/>
    <n v="1536382800"/>
    <x v="27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n v="42.007419183889773"/>
    <x v="1"/>
    <n v="1887"/>
    <x v="1"/>
    <s v="USD"/>
    <n v="1389160800"/>
    <n v="1389592800"/>
    <x v="781"/>
    <d v="2014-01-13T06:00:00"/>
    <b v="0"/>
    <b v="0"/>
    <x v="7"/>
    <x v="14"/>
  </r>
  <r>
    <n v="874"/>
    <s v="Chung-Nguyen"/>
    <s v="Managed discrete parallelism"/>
    <n v="40200"/>
    <n v="139468"/>
    <n v="3.4693532338308457"/>
    <n v="32.002753556677376"/>
    <x v="1"/>
    <n v="4358"/>
    <x v="1"/>
    <s v="USD"/>
    <n v="1271998800"/>
    <n v="1275282000"/>
    <x v="782"/>
    <d v="2010-05-31T05:00:00"/>
    <b v="0"/>
    <b v="1"/>
    <x v="7"/>
    <x v="14"/>
  </r>
  <r>
    <n v="875"/>
    <s v="Mueller-Harmon"/>
    <s v="Implemented tangible approach"/>
    <n v="7900"/>
    <n v="5465"/>
    <n v="0.6917721518987342"/>
    <n v="81.567164179104481"/>
    <x v="0"/>
    <n v="67"/>
    <x v="1"/>
    <s v="USD"/>
    <n v="1294898400"/>
    <n v="1294984800"/>
    <x v="783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n v="37.035087719298247"/>
    <x v="0"/>
    <n v="57"/>
    <x v="0"/>
    <s v="CAD"/>
    <n v="1559970000"/>
    <n v="1562043600"/>
    <x v="784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n v="103.033360455655"/>
    <x v="0"/>
    <n v="1229"/>
    <x v="1"/>
    <s v="USD"/>
    <n v="1469509200"/>
    <n v="1469595600"/>
    <x v="785"/>
    <d v="2016-07-27T05:00:00"/>
    <b v="0"/>
    <b v="0"/>
    <x v="0"/>
    <x v="0"/>
  </r>
  <r>
    <n v="878"/>
    <s v="Lutz Group"/>
    <s v="Enterprise-wide foreground paradigm"/>
    <n v="2700"/>
    <n v="1012"/>
    <n v="0.37481481481481482"/>
    <n v="84.333333333333329"/>
    <x v="0"/>
    <n v="12"/>
    <x v="6"/>
    <s v="EUR"/>
    <n v="1579068000"/>
    <n v="1581141600"/>
    <x v="786"/>
    <d v="2020-02-08T06:00:00"/>
    <b v="0"/>
    <b v="0"/>
    <x v="1"/>
    <x v="16"/>
  </r>
  <r>
    <n v="879"/>
    <s v="Ortiz Inc"/>
    <s v="Stand-alone incremental parallelism"/>
    <n v="1000"/>
    <n v="5438"/>
    <n v="5.4379999999999997"/>
    <n v="102.60377358490567"/>
    <x v="1"/>
    <n v="53"/>
    <x v="1"/>
    <s v="USD"/>
    <n v="1487743200"/>
    <n v="1488520800"/>
    <x v="787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n v="79.992129246064621"/>
    <x v="1"/>
    <n v="2414"/>
    <x v="1"/>
    <s v="USD"/>
    <n v="1563685200"/>
    <n v="1563858000"/>
    <x v="788"/>
    <d v="2019-07-23T05:00:00"/>
    <b v="0"/>
    <b v="0"/>
    <x v="1"/>
    <x v="5"/>
  </r>
  <r>
    <n v="881"/>
    <s v="Charles Inc"/>
    <s v="Implemented object-oriented synergy"/>
    <n v="81300"/>
    <n v="31665"/>
    <n v="0.38948339483394834"/>
    <n v="70.055309734513273"/>
    <x v="0"/>
    <n v="452"/>
    <x v="1"/>
    <s v="USD"/>
    <n v="1436418000"/>
    <n v="1438923600"/>
    <x v="330"/>
    <d v="2015-08-07T05:00:00"/>
    <b v="0"/>
    <b v="1"/>
    <x v="3"/>
    <x v="3"/>
  </r>
  <r>
    <n v="882"/>
    <s v="White-Rosario"/>
    <s v="Balanced demand-driven definition"/>
    <n v="800"/>
    <n v="2960"/>
    <n v="3.7"/>
    <n v="37"/>
    <x v="1"/>
    <n v="80"/>
    <x v="1"/>
    <s v="USD"/>
    <n v="1421820000"/>
    <n v="1422165600"/>
    <x v="789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n v="41.911917098445599"/>
    <x v="1"/>
    <n v="193"/>
    <x v="1"/>
    <s v="USD"/>
    <n v="1274763600"/>
    <n v="1277874000"/>
    <x v="79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n v="57.992576882290564"/>
    <x v="0"/>
    <n v="1886"/>
    <x v="1"/>
    <s v="USD"/>
    <n v="1399179600"/>
    <n v="1399352400"/>
    <x v="791"/>
    <d v="2014-05-06T05:00:00"/>
    <b v="0"/>
    <b v="1"/>
    <x v="3"/>
    <x v="3"/>
  </r>
  <r>
    <n v="885"/>
    <s v="Lynch Ltd"/>
    <s v="Virtual analyzing collaboration"/>
    <n v="1800"/>
    <n v="2129"/>
    <n v="1.1827777777777777"/>
    <n v="40.942307692307693"/>
    <x v="1"/>
    <n v="52"/>
    <x v="1"/>
    <s v="USD"/>
    <n v="1275800400"/>
    <n v="1279083600"/>
    <x v="792"/>
    <d v="2010-07-14T05:00:00"/>
    <b v="0"/>
    <b v="0"/>
    <x v="3"/>
    <x v="3"/>
  </r>
  <r>
    <n v="886"/>
    <s v="Sanders LLC"/>
    <s v="Multi-tiered explicit focus group"/>
    <n v="150600"/>
    <n v="127745"/>
    <n v="0.84824037184594958"/>
    <n v="69.9972602739726"/>
    <x v="0"/>
    <n v="1825"/>
    <x v="1"/>
    <s v="USD"/>
    <n v="1282798800"/>
    <n v="1284354000"/>
    <x v="793"/>
    <d v="2010-09-13T05:00:00"/>
    <b v="0"/>
    <b v="0"/>
    <x v="1"/>
    <x v="7"/>
  </r>
  <r>
    <n v="887"/>
    <s v="Cooper LLC"/>
    <s v="Multi-layered systematic knowledgebase"/>
    <n v="7800"/>
    <n v="2289"/>
    <n v="0.29346153846153844"/>
    <n v="73.838709677419359"/>
    <x v="0"/>
    <n v="31"/>
    <x v="1"/>
    <s v="USD"/>
    <n v="1437109200"/>
    <n v="1441170000"/>
    <x v="794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n v="41.979310344827589"/>
    <x v="1"/>
    <n v="290"/>
    <x v="1"/>
    <s v="USD"/>
    <n v="1491886800"/>
    <n v="1493528400"/>
    <x v="795"/>
    <d v="2017-04-30T05:00:00"/>
    <b v="0"/>
    <b v="0"/>
    <x v="3"/>
    <x v="3"/>
  </r>
  <r>
    <n v="889"/>
    <s v="Santos Group"/>
    <s v="Secured dynamic capacity"/>
    <n v="5600"/>
    <n v="9508"/>
    <n v="1.697857142857143"/>
    <n v="77.93442622950819"/>
    <x v="1"/>
    <n v="122"/>
    <x v="1"/>
    <s v="USD"/>
    <n v="1394600400"/>
    <n v="1395205200"/>
    <x v="796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n v="106.01972789115646"/>
    <x v="1"/>
    <n v="1470"/>
    <x v="1"/>
    <s v="USD"/>
    <n v="1561352400"/>
    <n v="1561438800"/>
    <x v="797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n v="47.018181818181816"/>
    <x v="1"/>
    <n v="165"/>
    <x v="0"/>
    <s v="CAD"/>
    <n v="1322892000"/>
    <n v="1326693600"/>
    <x v="798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n v="76.016483516483518"/>
    <x v="1"/>
    <n v="182"/>
    <x v="1"/>
    <s v="USD"/>
    <n v="1274418000"/>
    <n v="1277960400"/>
    <x v="799"/>
    <d v="2010-07-01T05:00:00"/>
    <b v="0"/>
    <b v="0"/>
    <x v="5"/>
    <x v="18"/>
  </r>
  <r>
    <n v="893"/>
    <s v="Collins-Martinez"/>
    <s v="Progressive grid-enabled website"/>
    <n v="8400"/>
    <n v="10770"/>
    <n v="1.2821428571428573"/>
    <n v="54.120603015075375"/>
    <x v="1"/>
    <n v="199"/>
    <x v="6"/>
    <s v="EUR"/>
    <n v="1434344400"/>
    <n v="1434690000"/>
    <x v="800"/>
    <d v="2015-06-19T05:00:00"/>
    <b v="0"/>
    <b v="1"/>
    <x v="4"/>
    <x v="4"/>
  </r>
  <r>
    <n v="894"/>
    <s v="Barrett Inc"/>
    <s v="Organic cohesive neural-net"/>
    <n v="1700"/>
    <n v="3208"/>
    <n v="1.8870588235294117"/>
    <n v="57.285714285714285"/>
    <x v="1"/>
    <n v="56"/>
    <x v="4"/>
    <s v="GBP"/>
    <n v="1373518800"/>
    <n v="1376110800"/>
    <x v="801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n v="103.81308411214954"/>
    <x v="0"/>
    <n v="107"/>
    <x v="1"/>
    <s v="USD"/>
    <n v="1517637600"/>
    <n v="1518415200"/>
    <x v="802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n v="105.02602739726028"/>
    <x v="1"/>
    <n v="1460"/>
    <x v="2"/>
    <s v="AUD"/>
    <n v="1310619600"/>
    <n v="1310878800"/>
    <x v="803"/>
    <d v="2011-07-17T05:00:00"/>
    <b v="0"/>
    <b v="1"/>
    <x v="0"/>
    <x v="0"/>
  </r>
  <r>
    <n v="897"/>
    <s v="Berry-Cannon"/>
    <s v="Organized discrete encoding"/>
    <n v="8800"/>
    <n v="2437"/>
    <n v="0.27693181818181817"/>
    <n v="90.259259259259252"/>
    <x v="0"/>
    <n v="27"/>
    <x v="1"/>
    <s v="USD"/>
    <n v="1556427600"/>
    <n v="1556600400"/>
    <x v="212"/>
    <d v="2019-04-30T05:00:00"/>
    <b v="0"/>
    <b v="0"/>
    <x v="3"/>
    <x v="3"/>
  </r>
  <r>
    <n v="898"/>
    <s v="Davis-Gonzalez"/>
    <s v="Balanced regional flexibility"/>
    <n v="179100"/>
    <n v="93991"/>
    <n v="0.52479620323841425"/>
    <n v="76.978705978705975"/>
    <x v="0"/>
    <n v="1221"/>
    <x v="1"/>
    <s v="USD"/>
    <n v="1576476000"/>
    <n v="1576994400"/>
    <x v="804"/>
    <d v="2019-12-22T06:00:00"/>
    <b v="0"/>
    <b v="0"/>
    <x v="4"/>
    <x v="4"/>
  </r>
  <r>
    <n v="899"/>
    <s v="Best-Young"/>
    <s v="Implemented multimedia time-frame"/>
    <n v="3100"/>
    <n v="12620"/>
    <n v="4.0709677419354842"/>
    <n v="102.60162601626017"/>
    <x v="1"/>
    <n v="123"/>
    <x v="5"/>
    <s v="CHF"/>
    <n v="1381122000"/>
    <n v="1382677200"/>
    <x v="805"/>
    <d v="2013-10-25T05:00:00"/>
    <b v="0"/>
    <b v="0"/>
    <x v="1"/>
    <x v="17"/>
  </r>
  <r>
    <n v="900"/>
    <s v="Powers, Smith and Deleon"/>
    <s v="Enhanced uniform service-desk"/>
    <n v="100"/>
    <n v="2"/>
    <n v="0.02"/>
    <n v="2"/>
    <x v="0"/>
    <n v="1"/>
    <x v="1"/>
    <s v="USD"/>
    <n v="1411102800"/>
    <n v="1411189200"/>
    <x v="806"/>
    <d v="2014-09-20T05:00:00"/>
    <b v="0"/>
    <b v="1"/>
    <x v="2"/>
    <x v="2"/>
  </r>
  <r>
    <n v="901"/>
    <s v="Hogan Group"/>
    <s v="Versatile bottom-line definition"/>
    <n v="5600"/>
    <n v="8746"/>
    <n v="1.5617857142857143"/>
    <n v="55.0062893081761"/>
    <x v="1"/>
    <n v="159"/>
    <x v="1"/>
    <s v="USD"/>
    <n v="1531803600"/>
    <n v="1534654800"/>
    <x v="807"/>
    <d v="2018-08-19T05:00:00"/>
    <b v="0"/>
    <b v="1"/>
    <x v="1"/>
    <x v="1"/>
  </r>
  <r>
    <n v="902"/>
    <s v="Wang, Silva and Byrd"/>
    <s v="Integrated bifurcated software"/>
    <n v="1400"/>
    <n v="3534"/>
    <n v="2.5242857142857145"/>
    <n v="32.127272727272725"/>
    <x v="1"/>
    <n v="110"/>
    <x v="1"/>
    <s v="USD"/>
    <n v="1454133600"/>
    <n v="1457762400"/>
    <x v="722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n v="50.642857142857146"/>
    <x v="2"/>
    <n v="14"/>
    <x v="1"/>
    <s v="USD"/>
    <n v="1336194000"/>
    <n v="1337490000"/>
    <x v="477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n v="49.6875"/>
    <x v="0"/>
    <n v="16"/>
    <x v="1"/>
    <s v="USD"/>
    <n v="1349326800"/>
    <n v="1349672400"/>
    <x v="259"/>
    <d v="2012-10-08T05:00:00"/>
    <b v="0"/>
    <b v="0"/>
    <x v="5"/>
    <x v="15"/>
  </r>
  <r>
    <n v="905"/>
    <s v="Haynes PLC"/>
    <s v="Re-engineered clear-thinking project"/>
    <n v="7900"/>
    <n v="12955"/>
    <n v="1.6398734177215191"/>
    <n v="54.894067796610166"/>
    <x v="1"/>
    <n v="236"/>
    <x v="1"/>
    <s v="USD"/>
    <n v="1379566800"/>
    <n v="1379826000"/>
    <x v="9"/>
    <d v="2013-09-22T05:00:00"/>
    <b v="0"/>
    <b v="0"/>
    <x v="3"/>
    <x v="3"/>
  </r>
  <r>
    <n v="906"/>
    <s v="Hayes Group"/>
    <s v="Implemented even-keeled standardization"/>
    <n v="5500"/>
    <n v="8964"/>
    <n v="1.6298181818181818"/>
    <n v="46.931937172774866"/>
    <x v="1"/>
    <n v="191"/>
    <x v="1"/>
    <s v="USD"/>
    <n v="1494651600"/>
    <n v="1497762000"/>
    <x v="808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n v="44.951219512195124"/>
    <x v="0"/>
    <n v="41"/>
    <x v="1"/>
    <s v="USD"/>
    <n v="1303880400"/>
    <n v="1304485200"/>
    <x v="809"/>
    <d v="2011-05-04T05:00:00"/>
    <b v="0"/>
    <b v="0"/>
    <x v="3"/>
    <x v="3"/>
  </r>
  <r>
    <n v="908"/>
    <s v="Bryant-Pope"/>
    <s v="Networked intangible help-desk"/>
    <n v="38200"/>
    <n v="121950"/>
    <n v="3.1924083769633507"/>
    <n v="30.99898322318251"/>
    <x v="1"/>
    <n v="3934"/>
    <x v="1"/>
    <s v="USD"/>
    <n v="1335934800"/>
    <n v="1336885200"/>
    <x v="444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n v="107.7625"/>
    <x v="1"/>
    <n v="80"/>
    <x v="0"/>
    <s v="CAD"/>
    <n v="1528088400"/>
    <n v="1530421200"/>
    <x v="384"/>
    <d v="2018-07-01T05:00:00"/>
    <b v="0"/>
    <b v="1"/>
    <x v="3"/>
    <x v="3"/>
  </r>
  <r>
    <n v="910"/>
    <s v="King-Morris"/>
    <s v="Proactive incremental architecture"/>
    <n v="154500"/>
    <n v="30215"/>
    <n v="0.19556634304207121"/>
    <n v="102.07770270270271"/>
    <x v="3"/>
    <n v="296"/>
    <x v="1"/>
    <s v="USD"/>
    <n v="1421906400"/>
    <n v="1421992800"/>
    <x v="81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n v="24.976190476190474"/>
    <x v="1"/>
    <n v="462"/>
    <x v="1"/>
    <s v="USD"/>
    <n v="1568005200"/>
    <n v="1568178000"/>
    <x v="811"/>
    <d v="2019-09-11T05:00:00"/>
    <b v="1"/>
    <b v="0"/>
    <x v="2"/>
    <x v="2"/>
  </r>
  <r>
    <n v="912"/>
    <s v="Sanchez-Parsons"/>
    <s v="Reduced bifurcated pricing structure"/>
    <n v="1800"/>
    <n v="14310"/>
    <n v="7.95"/>
    <n v="79.944134078212286"/>
    <x v="1"/>
    <n v="179"/>
    <x v="1"/>
    <s v="USD"/>
    <n v="1346821200"/>
    <n v="1347944400"/>
    <x v="812"/>
    <d v="2012-09-18T05:00:00"/>
    <b v="1"/>
    <b v="0"/>
    <x v="4"/>
    <x v="6"/>
  </r>
  <r>
    <n v="913"/>
    <s v="Rivera-Pearson"/>
    <s v="Re-engineered asymmetric challenge"/>
    <n v="70200"/>
    <n v="35536"/>
    <n v="0.50621082621082625"/>
    <n v="67.946462715105156"/>
    <x v="0"/>
    <n v="523"/>
    <x v="2"/>
    <s v="AUD"/>
    <n v="1557637200"/>
    <n v="1558760400"/>
    <x v="813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n v="26.070921985815602"/>
    <x v="0"/>
    <n v="141"/>
    <x v="4"/>
    <s v="GBP"/>
    <n v="1375592400"/>
    <n v="1376629200"/>
    <x v="814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n v="105.0032154340836"/>
    <x v="1"/>
    <n v="1866"/>
    <x v="4"/>
    <s v="GBP"/>
    <n v="1503982800"/>
    <n v="1504760400"/>
    <x v="8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n v="25.826923076923077"/>
    <x v="0"/>
    <n v="52"/>
    <x v="1"/>
    <s v="USD"/>
    <n v="1418882400"/>
    <n v="1419660000"/>
    <x v="815"/>
    <d v="2014-12-27T06:00:00"/>
    <b v="0"/>
    <b v="0"/>
    <x v="7"/>
    <x v="14"/>
  </r>
  <r>
    <n v="917"/>
    <s v="Cooper Inc"/>
    <s v="Polarized discrete product"/>
    <n v="3600"/>
    <n v="2097"/>
    <n v="0.58250000000000002"/>
    <n v="77.666666666666671"/>
    <x v="2"/>
    <n v="27"/>
    <x v="4"/>
    <s v="GBP"/>
    <n v="1309237200"/>
    <n v="1311310800"/>
    <x v="816"/>
    <d v="2011-07-22T05:00:00"/>
    <b v="0"/>
    <b v="1"/>
    <x v="4"/>
    <x v="12"/>
  </r>
  <r>
    <n v="918"/>
    <s v="Jones-Gonzalez"/>
    <s v="Seamless dynamic website"/>
    <n v="3800"/>
    <n v="9021"/>
    <n v="2.3739473684210526"/>
    <n v="57.82692307692308"/>
    <x v="1"/>
    <n v="156"/>
    <x v="5"/>
    <s v="CHF"/>
    <n v="1343365200"/>
    <n v="1344315600"/>
    <x v="474"/>
    <d v="2012-08-07T05:00:00"/>
    <b v="0"/>
    <b v="0"/>
    <x v="5"/>
    <x v="15"/>
  </r>
  <r>
    <n v="919"/>
    <s v="Fox Ltd"/>
    <s v="Extended multimedia firmware"/>
    <n v="35600"/>
    <n v="20915"/>
    <n v="0.58750000000000002"/>
    <n v="92.955555555555549"/>
    <x v="0"/>
    <n v="225"/>
    <x v="2"/>
    <s v="AUD"/>
    <n v="1507957200"/>
    <n v="1510725600"/>
    <x v="817"/>
    <d v="2017-11-15T06:00:00"/>
    <b v="0"/>
    <b v="1"/>
    <x v="3"/>
    <x v="3"/>
  </r>
  <r>
    <n v="920"/>
    <s v="Green, Murphy and Webb"/>
    <s v="Versatile directional project"/>
    <n v="5300"/>
    <n v="9676"/>
    <n v="1.8256603773584905"/>
    <n v="37.945098039215686"/>
    <x v="1"/>
    <n v="255"/>
    <x v="1"/>
    <s v="USD"/>
    <n v="1549519200"/>
    <n v="1551247200"/>
    <x v="818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n v="31.842105263157894"/>
    <x v="0"/>
    <n v="38"/>
    <x v="1"/>
    <s v="USD"/>
    <n v="1329026400"/>
    <n v="1330236000"/>
    <x v="819"/>
    <d v="2012-02-26T06:00:00"/>
    <b v="0"/>
    <b v="0"/>
    <x v="2"/>
    <x v="2"/>
  </r>
  <r>
    <n v="922"/>
    <s v="Soto-Anthony"/>
    <s v="Ameliorated logistical capability"/>
    <n v="51400"/>
    <n v="90440"/>
    <n v="1.7595330739299611"/>
    <n v="40"/>
    <x v="1"/>
    <n v="2261"/>
    <x v="1"/>
    <s v="USD"/>
    <n v="1544335200"/>
    <n v="1545112800"/>
    <x v="609"/>
    <d v="2018-12-18T06:00:00"/>
    <b v="0"/>
    <b v="1"/>
    <x v="1"/>
    <x v="21"/>
  </r>
  <r>
    <n v="923"/>
    <s v="Wise and Sons"/>
    <s v="Sharable discrete definition"/>
    <n v="1700"/>
    <n v="4044"/>
    <n v="2.3788235294117648"/>
    <n v="101.1"/>
    <x v="1"/>
    <n v="40"/>
    <x v="1"/>
    <s v="USD"/>
    <n v="1279083600"/>
    <n v="1279170000"/>
    <x v="547"/>
    <d v="2010-07-15T05:00:00"/>
    <b v="0"/>
    <b v="0"/>
    <x v="3"/>
    <x v="3"/>
  </r>
  <r>
    <n v="924"/>
    <s v="Butler-Barr"/>
    <s v="User-friendly next generation core"/>
    <n v="39400"/>
    <n v="192292"/>
    <n v="4.8805076142131982"/>
    <n v="84.006989951944078"/>
    <x v="1"/>
    <n v="2289"/>
    <x v="6"/>
    <s v="EUR"/>
    <n v="1572498000"/>
    <n v="1573452000"/>
    <x v="82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n v="103.41538461538461"/>
    <x v="1"/>
    <n v="65"/>
    <x v="1"/>
    <s v="USD"/>
    <n v="1506056400"/>
    <n v="1507093200"/>
    <x v="821"/>
    <d v="2017-10-04T05:00:00"/>
    <b v="0"/>
    <b v="0"/>
    <x v="3"/>
    <x v="3"/>
  </r>
  <r>
    <n v="926"/>
    <s v="Brown-Oliver"/>
    <s v="Synchronized cohesive encoding"/>
    <n v="8700"/>
    <n v="1577"/>
    <n v="0.18126436781609195"/>
    <n v="105.13333333333334"/>
    <x v="0"/>
    <n v="15"/>
    <x v="1"/>
    <s v="USD"/>
    <n v="1463029200"/>
    <n v="1463374800"/>
    <x v="151"/>
    <d v="2016-05-16T05:00:00"/>
    <b v="0"/>
    <b v="0"/>
    <x v="0"/>
    <x v="0"/>
  </r>
  <r>
    <n v="927"/>
    <s v="Davis-Gardner"/>
    <s v="Synergistic dynamic utilization"/>
    <n v="7200"/>
    <n v="3301"/>
    <n v="0.45847222222222223"/>
    <n v="89.21621621621621"/>
    <x v="0"/>
    <n v="37"/>
    <x v="1"/>
    <s v="USD"/>
    <n v="1342069200"/>
    <n v="1344574800"/>
    <x v="822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n v="51.995234312946785"/>
    <x v="1"/>
    <n v="3777"/>
    <x v="6"/>
    <s v="EUR"/>
    <n v="1388296800"/>
    <n v="1389074400"/>
    <x v="823"/>
    <d v="2014-01-07T06:00:00"/>
    <b v="0"/>
    <b v="0"/>
    <x v="2"/>
    <x v="2"/>
  </r>
  <r>
    <n v="929"/>
    <s v="Turner-Terrell"/>
    <s v="Polarized tertiary function"/>
    <n v="5500"/>
    <n v="11952"/>
    <n v="2.173090909090909"/>
    <n v="64.956521739130437"/>
    <x v="1"/>
    <n v="184"/>
    <x v="4"/>
    <s v="GBP"/>
    <n v="1493787600"/>
    <n v="1494997200"/>
    <x v="824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n v="46.235294117647058"/>
    <x v="1"/>
    <n v="85"/>
    <x v="1"/>
    <s v="USD"/>
    <n v="1424844000"/>
    <n v="1425448800"/>
    <x v="825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n v="51.151785714285715"/>
    <x v="0"/>
    <n v="112"/>
    <x v="1"/>
    <s v="USD"/>
    <n v="1403931600"/>
    <n v="1404104400"/>
    <x v="826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n v="33.909722222222221"/>
    <x v="1"/>
    <n v="144"/>
    <x v="1"/>
    <s v="USD"/>
    <n v="1394514000"/>
    <n v="1394773200"/>
    <x v="827"/>
    <d v="2014-03-14T05:00:00"/>
    <b v="0"/>
    <b v="0"/>
    <x v="1"/>
    <x v="1"/>
  </r>
  <r>
    <n v="933"/>
    <s v="Espinoza Group"/>
    <s v="Implemented tangible support"/>
    <n v="73000"/>
    <n v="175015"/>
    <n v="2.3974657534246577"/>
    <n v="92.016298633017882"/>
    <x v="1"/>
    <n v="1902"/>
    <x v="1"/>
    <s v="USD"/>
    <n v="1365397200"/>
    <n v="1366520400"/>
    <x v="828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n v="107.42857142857143"/>
    <x v="1"/>
    <n v="105"/>
    <x v="1"/>
    <s v="USD"/>
    <n v="1456120800"/>
    <n v="1456639200"/>
    <x v="829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n v="75.848484848484844"/>
    <x v="1"/>
    <n v="132"/>
    <x v="1"/>
    <s v="USD"/>
    <n v="1437714000"/>
    <n v="1438318800"/>
    <x v="830"/>
    <d v="2015-07-31T05:00:00"/>
    <b v="0"/>
    <b v="0"/>
    <x v="3"/>
    <x v="3"/>
  </r>
  <r>
    <n v="936"/>
    <s v="Brown Ltd"/>
    <s v="Enhanced composite contingency"/>
    <n v="103200"/>
    <n v="1690"/>
    <n v="1.6375968992248063E-2"/>
    <n v="80.476190476190482"/>
    <x v="0"/>
    <n v="21"/>
    <x v="1"/>
    <s v="USD"/>
    <n v="1563771600"/>
    <n v="1564030800"/>
    <x v="831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n v="86.978483606557376"/>
    <x v="3"/>
    <n v="976"/>
    <x v="1"/>
    <s v="USD"/>
    <n v="1448517600"/>
    <n v="1449295200"/>
    <x v="832"/>
    <d v="2015-12-05T06:00:00"/>
    <b v="0"/>
    <b v="0"/>
    <x v="4"/>
    <x v="4"/>
  </r>
  <r>
    <n v="938"/>
    <s v="Allen Inc"/>
    <s v="Total dedicated benchmark"/>
    <n v="9200"/>
    <n v="10093"/>
    <n v="1.0970652173913042"/>
    <n v="105.13541666666667"/>
    <x v="1"/>
    <n v="96"/>
    <x v="1"/>
    <s v="USD"/>
    <n v="1528779600"/>
    <n v="1531890000"/>
    <x v="833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n v="57.298507462686565"/>
    <x v="0"/>
    <n v="67"/>
    <x v="1"/>
    <s v="USD"/>
    <n v="1304744400"/>
    <n v="1306213200"/>
    <x v="834"/>
    <d v="2011-05-24T05:00:00"/>
    <b v="0"/>
    <b v="1"/>
    <x v="6"/>
    <x v="11"/>
  </r>
  <r>
    <n v="940"/>
    <s v="Wiggins Ltd"/>
    <s v="Upgradable analyzing core"/>
    <n v="9900"/>
    <n v="6161"/>
    <n v="0.62232323232323228"/>
    <n v="93.348484848484844"/>
    <x v="2"/>
    <n v="66"/>
    <x v="0"/>
    <s v="CAD"/>
    <n v="1354341600"/>
    <n v="1356242400"/>
    <x v="835"/>
    <d v="2012-12-23T06:00:00"/>
    <b v="0"/>
    <b v="0"/>
    <x v="2"/>
    <x v="2"/>
  </r>
  <r>
    <n v="941"/>
    <s v="Luna-Horne"/>
    <s v="Profound exuding pricing structure"/>
    <n v="43000"/>
    <n v="5615"/>
    <n v="0.1305813953488372"/>
    <n v="71.987179487179489"/>
    <x v="0"/>
    <n v="78"/>
    <x v="1"/>
    <s v="USD"/>
    <n v="1294552800"/>
    <n v="1297576800"/>
    <x v="836"/>
    <d v="2011-02-13T06:00:00"/>
    <b v="1"/>
    <b v="0"/>
    <x v="3"/>
    <x v="3"/>
  </r>
  <r>
    <n v="942"/>
    <s v="Allen Inc"/>
    <s v="Horizontal optimizing model"/>
    <n v="9600"/>
    <n v="6205"/>
    <n v="0.64635416666666667"/>
    <n v="92.611940298507463"/>
    <x v="0"/>
    <n v="67"/>
    <x v="2"/>
    <s v="AUD"/>
    <n v="1295935200"/>
    <n v="1296194400"/>
    <x v="837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n v="104.99122807017544"/>
    <x v="1"/>
    <n v="114"/>
    <x v="1"/>
    <s v="USD"/>
    <n v="1411534800"/>
    <n v="1414558800"/>
    <x v="219"/>
    <d v="2014-10-29T05:00:00"/>
    <b v="0"/>
    <b v="0"/>
    <x v="0"/>
    <x v="0"/>
  </r>
  <r>
    <n v="944"/>
    <s v="Walter Inc"/>
    <s v="Streamlined 5thgeneration intranet"/>
    <n v="10000"/>
    <n v="8142"/>
    <n v="0.81420000000000003"/>
    <n v="30.958174904942965"/>
    <x v="0"/>
    <n v="263"/>
    <x v="2"/>
    <s v="AUD"/>
    <n v="1486706400"/>
    <n v="1488348000"/>
    <x v="365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n v="33.001182732111175"/>
    <x v="0"/>
    <n v="1691"/>
    <x v="1"/>
    <s v="USD"/>
    <n v="1333602000"/>
    <n v="1334898000"/>
    <x v="838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n v="84.187845303867405"/>
    <x v="0"/>
    <n v="181"/>
    <x v="1"/>
    <s v="USD"/>
    <n v="1308200400"/>
    <n v="1308373200"/>
    <x v="839"/>
    <d v="2011-06-18T05:00:00"/>
    <b v="0"/>
    <b v="0"/>
    <x v="3"/>
    <x v="3"/>
  </r>
  <r>
    <n v="947"/>
    <s v="Smith-Powell"/>
    <s v="Upgradable clear-thinking hardware"/>
    <n v="3600"/>
    <n v="961"/>
    <n v="0.26694444444444443"/>
    <n v="73.92307692307692"/>
    <x v="0"/>
    <n v="13"/>
    <x v="1"/>
    <s v="USD"/>
    <n v="1411707600"/>
    <n v="1412312400"/>
    <x v="840"/>
    <d v="2014-10-03T05:00:00"/>
    <b v="0"/>
    <b v="0"/>
    <x v="3"/>
    <x v="3"/>
  </r>
  <r>
    <n v="948"/>
    <s v="Smith-Hill"/>
    <s v="Integrated holistic paradigm"/>
    <n v="9400"/>
    <n v="5918"/>
    <n v="0.62957446808510642"/>
    <n v="36.987499999999997"/>
    <x v="3"/>
    <n v="160"/>
    <x v="1"/>
    <s v="USD"/>
    <n v="1418364000"/>
    <n v="1419228000"/>
    <x v="841"/>
    <d v="2014-12-22T06:00:00"/>
    <b v="1"/>
    <b v="1"/>
    <x v="4"/>
    <x v="4"/>
  </r>
  <r>
    <n v="949"/>
    <s v="Wright LLC"/>
    <s v="Seamless clear-thinking conglomeration"/>
    <n v="5900"/>
    <n v="9520"/>
    <n v="1.6135593220338984"/>
    <n v="46.896551724137929"/>
    <x v="1"/>
    <n v="203"/>
    <x v="1"/>
    <s v="USD"/>
    <n v="1429333200"/>
    <n v="1430974800"/>
    <x v="842"/>
    <d v="2015-05-07T05:00:00"/>
    <b v="0"/>
    <b v="0"/>
    <x v="2"/>
    <x v="2"/>
  </r>
  <r>
    <n v="950"/>
    <s v="Williams, Orozco and Gomez"/>
    <s v="Persistent content-based methodology"/>
    <n v="100"/>
    <n v="5"/>
    <n v="0.05"/>
    <n v="5"/>
    <x v="0"/>
    <n v="1"/>
    <x v="1"/>
    <s v="USD"/>
    <n v="1555390800"/>
    <n v="1555822800"/>
    <x v="843"/>
    <d v="2019-04-21T05:00:00"/>
    <b v="0"/>
    <b v="1"/>
    <x v="3"/>
    <x v="3"/>
  </r>
  <r>
    <n v="951"/>
    <s v="Peterson Ltd"/>
    <s v="Re-engineered 24hour matrix"/>
    <n v="14500"/>
    <n v="159056"/>
    <n v="10.969379310344827"/>
    <n v="102.02437459910199"/>
    <x v="1"/>
    <n v="1559"/>
    <x v="1"/>
    <s v="USD"/>
    <n v="1482732000"/>
    <n v="1482818400"/>
    <x v="844"/>
    <d v="2016-12-27T06:00:00"/>
    <b v="0"/>
    <b v="1"/>
    <x v="1"/>
    <x v="1"/>
  </r>
  <r>
    <n v="952"/>
    <s v="Cummings-Hayes"/>
    <s v="Virtual multi-tasking core"/>
    <n v="145500"/>
    <n v="101987"/>
    <n v="0.70094158075601376"/>
    <n v="45.007502206531335"/>
    <x v="3"/>
    <n v="2266"/>
    <x v="1"/>
    <s v="USD"/>
    <n v="1470718800"/>
    <n v="1471928400"/>
    <x v="845"/>
    <d v="2016-08-23T05:00:00"/>
    <b v="0"/>
    <b v="0"/>
    <x v="4"/>
    <x v="4"/>
  </r>
  <r>
    <n v="953"/>
    <s v="Boyle Ltd"/>
    <s v="Streamlined fault-tolerant conglomeration"/>
    <n v="3300"/>
    <n v="1980"/>
    <n v="0.6"/>
    <n v="94.285714285714292"/>
    <x v="0"/>
    <n v="21"/>
    <x v="1"/>
    <s v="USD"/>
    <n v="1450591200"/>
    <n v="1453701600"/>
    <x v="846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n v="101.02325581395348"/>
    <x v="1"/>
    <n v="1548"/>
    <x v="2"/>
    <s v="AUD"/>
    <n v="1348290000"/>
    <n v="1350363600"/>
    <x v="110"/>
    <d v="2012-10-16T05:00:00"/>
    <b v="0"/>
    <b v="0"/>
    <x v="2"/>
    <x v="2"/>
  </r>
  <r>
    <n v="955"/>
    <s v="Moss-Obrien"/>
    <s v="Function-based next generation emulation"/>
    <n v="700"/>
    <n v="7763"/>
    <n v="11.09"/>
    <n v="97.037499999999994"/>
    <x v="1"/>
    <n v="80"/>
    <x v="1"/>
    <s v="USD"/>
    <n v="1353823200"/>
    <n v="1353996000"/>
    <x v="847"/>
    <d v="2012-11-27T06:00:00"/>
    <b v="0"/>
    <b v="0"/>
    <x v="3"/>
    <x v="3"/>
  </r>
  <r>
    <n v="956"/>
    <s v="Wood Inc"/>
    <s v="Re-engineered composite focus group"/>
    <n v="187600"/>
    <n v="35698"/>
    <n v="0.19028784648187633"/>
    <n v="43.00963855421687"/>
    <x v="0"/>
    <n v="830"/>
    <x v="1"/>
    <s v="USD"/>
    <n v="1450764000"/>
    <n v="1451109600"/>
    <x v="848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n v="94.916030534351151"/>
    <x v="1"/>
    <n v="131"/>
    <x v="1"/>
    <s v="USD"/>
    <n v="1329372000"/>
    <n v="1329631200"/>
    <x v="849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n v="72.151785714285708"/>
    <x v="1"/>
    <n v="112"/>
    <x v="1"/>
    <s v="USD"/>
    <n v="1277096400"/>
    <n v="1278997200"/>
    <x v="780"/>
    <d v="2010-07-13T05:00:00"/>
    <b v="0"/>
    <b v="0"/>
    <x v="4"/>
    <x v="10"/>
  </r>
  <r>
    <n v="959"/>
    <s v="Black-Graham"/>
    <s v="Operative hybrid utilization"/>
    <n v="145000"/>
    <n v="6631"/>
    <n v="4.5731034482758622E-2"/>
    <n v="51.007692307692309"/>
    <x v="0"/>
    <n v="130"/>
    <x v="1"/>
    <s v="USD"/>
    <n v="1277701200"/>
    <n v="1280120400"/>
    <x v="140"/>
    <d v="2010-07-26T05:00:00"/>
    <b v="0"/>
    <b v="0"/>
    <x v="5"/>
    <x v="18"/>
  </r>
  <r>
    <n v="960"/>
    <s v="Robbins Group"/>
    <s v="Function-based interactive matrix"/>
    <n v="5500"/>
    <n v="4678"/>
    <n v="0.85054545454545449"/>
    <n v="85.054545454545448"/>
    <x v="0"/>
    <n v="55"/>
    <x v="1"/>
    <s v="USD"/>
    <n v="1454911200"/>
    <n v="1458104400"/>
    <x v="85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n v="43.87096774193548"/>
    <x v="1"/>
    <n v="155"/>
    <x v="1"/>
    <s v="USD"/>
    <n v="1297922400"/>
    <n v="1298268000"/>
    <x v="851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n v="40.063909774436091"/>
    <x v="1"/>
    <n v="266"/>
    <x v="1"/>
    <s v="USD"/>
    <n v="1384408800"/>
    <n v="1386223200"/>
    <x v="852"/>
    <d v="2013-12-05T06:00:00"/>
    <b v="0"/>
    <b v="0"/>
    <x v="0"/>
    <x v="0"/>
  </r>
  <r>
    <n v="963"/>
    <s v="Rodriguez-Robinson"/>
    <s v="Ergonomic methodical hub"/>
    <n v="5900"/>
    <n v="4997"/>
    <n v="0.84694915254237291"/>
    <n v="43.833333333333336"/>
    <x v="0"/>
    <n v="114"/>
    <x v="6"/>
    <s v="EUR"/>
    <n v="1299304800"/>
    <n v="1299823200"/>
    <x v="853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n v="84.92903225806451"/>
    <x v="1"/>
    <n v="155"/>
    <x v="1"/>
    <s v="USD"/>
    <n v="1431320400"/>
    <n v="1431752400"/>
    <x v="854"/>
    <d v="2015-05-16T05:00:00"/>
    <b v="0"/>
    <b v="0"/>
    <x v="3"/>
    <x v="3"/>
  </r>
  <r>
    <n v="965"/>
    <s v="Nunez-King"/>
    <s v="Phased clear-thinking policy"/>
    <n v="2200"/>
    <n v="8501"/>
    <n v="3.8640909090909092"/>
    <n v="41.067632850241544"/>
    <x v="1"/>
    <n v="207"/>
    <x v="4"/>
    <s v="GBP"/>
    <n v="1264399200"/>
    <n v="1267855200"/>
    <x v="67"/>
    <d v="2010-03-06T06:00:00"/>
    <b v="0"/>
    <b v="0"/>
    <x v="1"/>
    <x v="1"/>
  </r>
  <r>
    <n v="966"/>
    <s v="Davis and Sons"/>
    <s v="Seamless solution-oriented capacity"/>
    <n v="1700"/>
    <n v="13468"/>
    <n v="7.9223529411764702"/>
    <n v="54.971428571428568"/>
    <x v="1"/>
    <n v="245"/>
    <x v="1"/>
    <s v="USD"/>
    <n v="1497502800"/>
    <n v="1497675600"/>
    <x v="855"/>
    <d v="2017-06-17T05:00:00"/>
    <b v="0"/>
    <b v="0"/>
    <x v="3"/>
    <x v="3"/>
  </r>
  <r>
    <n v="967"/>
    <s v="Howard-Douglas"/>
    <s v="Organized human-resource attitude"/>
    <n v="88400"/>
    <n v="121138"/>
    <n v="1.3703393665158372"/>
    <n v="77.010807374443743"/>
    <x v="1"/>
    <n v="1573"/>
    <x v="1"/>
    <s v="USD"/>
    <n v="1333688400"/>
    <n v="1336885200"/>
    <x v="107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n v="71.201754385964918"/>
    <x v="1"/>
    <n v="114"/>
    <x v="1"/>
    <s v="USD"/>
    <n v="1293861600"/>
    <n v="1295157600"/>
    <x v="344"/>
    <d v="2011-01-16T06:00:00"/>
    <b v="0"/>
    <b v="0"/>
    <x v="0"/>
    <x v="0"/>
  </r>
  <r>
    <n v="969"/>
    <s v="Lopez-King"/>
    <s v="Multi-lateral radical solution"/>
    <n v="7900"/>
    <n v="8550"/>
    <n v="1.0822784810126582"/>
    <n v="91.935483870967744"/>
    <x v="1"/>
    <n v="93"/>
    <x v="1"/>
    <s v="USD"/>
    <n v="1576994400"/>
    <n v="1577599200"/>
    <x v="856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n v="97.069023569023571"/>
    <x v="0"/>
    <n v="594"/>
    <x v="1"/>
    <s v="USD"/>
    <n v="1304917200"/>
    <n v="1305003600"/>
    <x v="857"/>
    <d v="2011-05-10T05:00:00"/>
    <b v="0"/>
    <b v="0"/>
    <x v="3"/>
    <x v="3"/>
  </r>
  <r>
    <n v="971"/>
    <s v="Garner and Sons"/>
    <s v="Versatile neutral workforce"/>
    <n v="5100"/>
    <n v="1414"/>
    <n v="0.27725490196078434"/>
    <n v="58.916666666666664"/>
    <x v="0"/>
    <n v="24"/>
    <x v="1"/>
    <s v="USD"/>
    <n v="1381208400"/>
    <n v="1381726800"/>
    <x v="858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n v="58.015466983938133"/>
    <x v="1"/>
    <n v="1681"/>
    <x v="1"/>
    <s v="USD"/>
    <n v="1401685200"/>
    <n v="1402462800"/>
    <x v="859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n v="103.87301587301587"/>
    <x v="0"/>
    <n v="252"/>
    <x v="1"/>
    <s v="USD"/>
    <n v="1291960800"/>
    <n v="1292133600"/>
    <x v="860"/>
    <d v="2010-12-12T06:00:00"/>
    <b v="0"/>
    <b v="1"/>
    <x v="3"/>
    <x v="3"/>
  </r>
  <r>
    <n v="974"/>
    <s v="Thomas, Clay and Mendoza"/>
    <s v="Multi-channeled reciprocal interface"/>
    <n v="800"/>
    <n v="2991"/>
    <n v="3.73875"/>
    <n v="93.46875"/>
    <x v="1"/>
    <n v="32"/>
    <x v="1"/>
    <s v="USD"/>
    <n v="1368853200"/>
    <n v="1368939600"/>
    <x v="170"/>
    <d v="2013-05-19T05:00:00"/>
    <b v="0"/>
    <b v="0"/>
    <x v="1"/>
    <x v="7"/>
  </r>
  <r>
    <n v="975"/>
    <s v="Ayala Group"/>
    <s v="Right-sized maximized migration"/>
    <n v="5400"/>
    <n v="8366"/>
    <n v="1.5492592592592593"/>
    <n v="61.970370370370368"/>
    <x v="1"/>
    <n v="135"/>
    <x v="1"/>
    <s v="USD"/>
    <n v="1448776800"/>
    <n v="1452146400"/>
    <x v="861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n v="92.042857142857144"/>
    <x v="1"/>
    <n v="140"/>
    <x v="1"/>
    <s v="USD"/>
    <n v="1296194400"/>
    <n v="1296712800"/>
    <x v="862"/>
    <d v="2011-02-03T06:00:00"/>
    <b v="0"/>
    <b v="1"/>
    <x v="3"/>
    <x v="3"/>
  </r>
  <r>
    <n v="977"/>
    <s v="Johnson Group"/>
    <s v="Vision-oriented interactive solution"/>
    <n v="7000"/>
    <n v="5177"/>
    <n v="0.73957142857142855"/>
    <n v="77.268656716417908"/>
    <x v="0"/>
    <n v="67"/>
    <x v="1"/>
    <s v="USD"/>
    <n v="1517983200"/>
    <n v="1520748000"/>
    <x v="863"/>
    <d v="2018-03-11T06:00:00"/>
    <b v="0"/>
    <b v="0"/>
    <x v="0"/>
    <x v="0"/>
  </r>
  <r>
    <n v="978"/>
    <s v="Bailey, Nguyen and Martinez"/>
    <s v="Fundamental user-facing productivity"/>
    <n v="1000"/>
    <n v="8641"/>
    <n v="8.641"/>
    <n v="93.923913043478265"/>
    <x v="1"/>
    <n v="92"/>
    <x v="1"/>
    <s v="USD"/>
    <n v="1478930400"/>
    <n v="1480831200"/>
    <x v="864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n v="84.969458128078813"/>
    <x v="1"/>
    <n v="1015"/>
    <x v="4"/>
    <s v="GBP"/>
    <n v="1426395600"/>
    <n v="1426914000"/>
    <x v="527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n v="105.97035040431267"/>
    <x v="0"/>
    <n v="742"/>
    <x v="1"/>
    <s v="USD"/>
    <n v="1446181200"/>
    <n v="1446616800"/>
    <x v="865"/>
    <d v="2015-11-04T06:00:00"/>
    <b v="1"/>
    <b v="0"/>
    <x v="5"/>
    <x v="9"/>
  </r>
  <r>
    <n v="981"/>
    <s v="Diaz-Little"/>
    <s v="Grass-roots executive synergy"/>
    <n v="6700"/>
    <n v="11941"/>
    <n v="1.7822388059701493"/>
    <n v="36.969040247678016"/>
    <x v="1"/>
    <n v="323"/>
    <x v="1"/>
    <s v="USD"/>
    <n v="1514181600"/>
    <n v="1517032800"/>
    <x v="866"/>
    <d v="2018-01-27T06:00:00"/>
    <b v="0"/>
    <b v="0"/>
    <x v="2"/>
    <x v="2"/>
  </r>
  <r>
    <n v="982"/>
    <s v="Freeman-French"/>
    <s v="Multi-layered optimal application"/>
    <n v="7200"/>
    <n v="6115"/>
    <n v="0.84930555555555554"/>
    <n v="81.533333333333331"/>
    <x v="0"/>
    <n v="75"/>
    <x v="1"/>
    <s v="USD"/>
    <n v="1311051600"/>
    <n v="1311224400"/>
    <x v="867"/>
    <d v="2011-07-21T05:00:00"/>
    <b v="0"/>
    <b v="1"/>
    <x v="4"/>
    <x v="4"/>
  </r>
  <r>
    <n v="983"/>
    <s v="Beck-Weber"/>
    <s v="Business-focused full-range core"/>
    <n v="129100"/>
    <n v="188404"/>
    <n v="1.4593648334624323"/>
    <n v="80.999140154772135"/>
    <x v="1"/>
    <n v="2326"/>
    <x v="1"/>
    <s v="USD"/>
    <n v="1564894800"/>
    <n v="1566190800"/>
    <x v="868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n v="26.010498687664043"/>
    <x v="1"/>
    <n v="381"/>
    <x v="1"/>
    <s v="USD"/>
    <n v="1567918800"/>
    <n v="1570165200"/>
    <x v="105"/>
    <d v="2019-10-04T05:00:00"/>
    <b v="0"/>
    <b v="0"/>
    <x v="3"/>
    <x v="3"/>
  </r>
  <r>
    <n v="985"/>
    <s v="Logan-Curtis"/>
    <s v="Enhanced optimal ability"/>
    <n v="170600"/>
    <n v="114523"/>
    <n v="0.67129542790152408"/>
    <n v="25.998410896708286"/>
    <x v="0"/>
    <n v="4405"/>
    <x v="1"/>
    <s v="USD"/>
    <n v="1386309600"/>
    <n v="1388556000"/>
    <x v="481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n v="34.173913043478258"/>
    <x v="0"/>
    <n v="92"/>
    <x v="1"/>
    <s v="USD"/>
    <n v="1301979600"/>
    <n v="1303189200"/>
    <x v="253"/>
    <d v="2011-04-19T05:00:00"/>
    <b v="0"/>
    <b v="0"/>
    <x v="1"/>
    <x v="1"/>
  </r>
  <r>
    <n v="987"/>
    <s v="Wilson Group"/>
    <s v="Ameliorated foreground focus group"/>
    <n v="6200"/>
    <n v="13441"/>
    <n v="2.1679032258064517"/>
    <n v="28.002083333333335"/>
    <x v="1"/>
    <n v="480"/>
    <x v="1"/>
    <s v="USD"/>
    <n v="1493269200"/>
    <n v="1494478800"/>
    <x v="869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n v="76.546875"/>
    <x v="0"/>
    <n v="64"/>
    <x v="1"/>
    <s v="USD"/>
    <n v="1478930400"/>
    <n v="1480744800"/>
    <x v="864"/>
    <d v="2016-12-03T06:00:00"/>
    <b v="0"/>
    <b v="0"/>
    <x v="5"/>
    <x v="15"/>
  </r>
  <r>
    <n v="989"/>
    <s v="Hernandez Inc"/>
    <s v="Versatile dedicated migration"/>
    <n v="2400"/>
    <n v="11990"/>
    <n v="4.9958333333333336"/>
    <n v="53.053097345132741"/>
    <x v="1"/>
    <n v="226"/>
    <x v="1"/>
    <s v="USD"/>
    <n v="1555390800"/>
    <n v="1555822800"/>
    <x v="843"/>
    <d v="2019-04-21T05:00:00"/>
    <b v="0"/>
    <b v="0"/>
    <x v="5"/>
    <x v="18"/>
  </r>
  <r>
    <n v="990"/>
    <s v="Ortiz-Roberts"/>
    <s v="Devolved foreground customer loyalty"/>
    <n v="7800"/>
    <n v="6839"/>
    <n v="0.87679487179487181"/>
    <n v="106.859375"/>
    <x v="0"/>
    <n v="64"/>
    <x v="1"/>
    <s v="USD"/>
    <n v="1456984800"/>
    <n v="1458882000"/>
    <x v="289"/>
    <d v="2016-03-25T05:00:00"/>
    <b v="0"/>
    <b v="1"/>
    <x v="4"/>
    <x v="6"/>
  </r>
  <r>
    <n v="991"/>
    <s v="Ramirez LLC"/>
    <s v="Reduced reciprocal focus group"/>
    <n v="9800"/>
    <n v="11091"/>
    <n v="1.131734693877551"/>
    <n v="46.020746887966808"/>
    <x v="1"/>
    <n v="241"/>
    <x v="1"/>
    <s v="USD"/>
    <n v="1411621200"/>
    <n v="1411966800"/>
    <x v="870"/>
    <d v="2014-09-29T05:00:00"/>
    <b v="0"/>
    <b v="1"/>
    <x v="1"/>
    <x v="1"/>
  </r>
  <r>
    <n v="992"/>
    <s v="Morrow Inc"/>
    <s v="Networked global migration"/>
    <n v="3100"/>
    <n v="13223"/>
    <n v="4.2654838709677421"/>
    <n v="100.17424242424242"/>
    <x v="1"/>
    <n v="132"/>
    <x v="1"/>
    <s v="USD"/>
    <n v="1525669200"/>
    <n v="1526878800"/>
    <x v="871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n v="101.44"/>
    <x v="3"/>
    <n v="75"/>
    <x v="6"/>
    <s v="EUR"/>
    <n v="1450936800"/>
    <n v="1452405600"/>
    <x v="872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n v="87.972684085510693"/>
    <x v="0"/>
    <n v="842"/>
    <x v="1"/>
    <s v="USD"/>
    <n v="1413522000"/>
    <n v="1414040400"/>
    <x v="873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n v="74.995594713656388"/>
    <x v="1"/>
    <n v="2043"/>
    <x v="1"/>
    <s v="USD"/>
    <n v="1541307600"/>
    <n v="1543816800"/>
    <x v="874"/>
    <d v="2018-12-03T06:00:00"/>
    <b v="0"/>
    <b v="1"/>
    <x v="0"/>
    <x v="0"/>
  </r>
  <r>
    <n v="996"/>
    <s v="Butler LLC"/>
    <s v="Future-proofed upward-trending migration"/>
    <n v="6600"/>
    <n v="4814"/>
    <n v="0.72939393939393937"/>
    <n v="42.982142857142854"/>
    <x v="0"/>
    <n v="112"/>
    <x v="1"/>
    <s v="USD"/>
    <n v="1357106400"/>
    <n v="1359698400"/>
    <x v="875"/>
    <d v="2013-02-01T06:00:00"/>
    <b v="0"/>
    <b v="0"/>
    <x v="3"/>
    <x v="3"/>
  </r>
  <r>
    <n v="997"/>
    <s v="Ball LLC"/>
    <s v="Right-sized full-range throughput"/>
    <n v="7600"/>
    <n v="4603"/>
    <n v="0.60565789473684206"/>
    <n v="33.115107913669064"/>
    <x v="3"/>
    <n v="139"/>
    <x v="6"/>
    <s v="EUR"/>
    <n v="1390197600"/>
    <n v="1390629600"/>
    <x v="876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n v="101.13101604278074"/>
    <x v="0"/>
    <n v="374"/>
    <x v="1"/>
    <s v="USD"/>
    <n v="1265868000"/>
    <n v="1267077600"/>
    <x v="877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n v="55.98841354723708"/>
    <x v="3"/>
    <n v="1122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6D3B8-7529-8448-A6D3-556FCC02A09D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5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606CC-6B36-DE45-99CE-48B94750D09C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725AB-53E4-6248-9F41-6D665E2B72CC}" name="PivotTable1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axis="axisPage" multipleItemSelectionAllowed="1" showAll="0">
      <items count="10">
        <item x="4"/>
        <item h="1" x="0"/>
        <item h="1" x="6"/>
        <item h="1" x="8"/>
        <item x="1"/>
        <item h="1" x="7"/>
        <item h="1" x="5"/>
        <item h="1"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workbookViewId="0">
      <selection activeCell="H1" sqref="H1:I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style="7" customWidth="1"/>
    <col min="7" max="7" width="17" style="9" customWidth="1"/>
    <col min="8" max="8" width="10.83203125" style="5"/>
    <col min="9" max="9" width="13" bestFit="1" customWidth="1"/>
    <col min="12" max="12" width="11.1640625" customWidth="1"/>
    <col min="13" max="13" width="11.1640625" bestFit="1" customWidth="1"/>
    <col min="14" max="15" width="21.83203125" customWidth="1"/>
    <col min="18" max="18" width="28" bestFit="1" customWidth="1"/>
    <col min="19" max="19" width="15.6640625" customWidth="1"/>
    <col min="20" max="20" width="13.1640625" customWidth="1"/>
  </cols>
  <sheetData>
    <row r="1" spans="1:19" s="1" customFormat="1" ht="17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2004</v>
      </c>
      <c r="G1" s="8" t="s">
        <v>2005</v>
      </c>
      <c r="H1" s="4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1" t="s">
        <v>2047</v>
      </c>
      <c r="P1" s="1" t="s">
        <v>10</v>
      </c>
      <c r="Q1" s="1" t="s">
        <v>11</v>
      </c>
      <c r="R1" s="1" t="s">
        <v>2006</v>
      </c>
      <c r="S1" s="1" t="s">
        <v>2007</v>
      </c>
    </row>
    <row r="2" spans="1:19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</f>
        <v>0</v>
      </c>
      <c r="G2" s="9">
        <v>0</v>
      </c>
      <c r="H2" s="5" t="s">
        <v>14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ht="17" x14ac:dyDescent="0.2">
      <c r="A3">
        <v>1</v>
      </c>
      <c r="B3" t="s">
        <v>17</v>
      </c>
      <c r="C3" s="3" t="s">
        <v>18</v>
      </c>
      <c r="D3">
        <v>1400</v>
      </c>
      <c r="E3">
        <v>14560</v>
      </c>
      <c r="F3" s="7">
        <f t="shared" ref="F3:F66" si="0">E3/D3</f>
        <v>10.4</v>
      </c>
      <c r="G3" s="9">
        <f>SUM(E3/I3)</f>
        <v>92.151898734177209</v>
      </c>
      <c r="H3" s="5" t="s">
        <v>19</v>
      </c>
      <c r="I3">
        <v>158</v>
      </c>
      <c r="J3" t="s">
        <v>20</v>
      </c>
      <c r="K3" t="s">
        <v>21</v>
      </c>
      <c r="L3">
        <v>1408424400</v>
      </c>
      <c r="M3">
        <v>1408597200</v>
      </c>
      <c r="N3" s="12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s="7">
        <f t="shared" si="0"/>
        <v>1.3147878228782288</v>
      </c>
      <c r="G4" s="9">
        <f t="shared" ref="G4:G67" si="3">SUM(E4/I4)</f>
        <v>100.01614035087719</v>
      </c>
      <c r="H4" s="5" t="s">
        <v>19</v>
      </c>
      <c r="I4">
        <v>1425</v>
      </c>
      <c r="J4" t="s">
        <v>24</v>
      </c>
      <c r="K4" t="s">
        <v>25</v>
      </c>
      <c r="L4">
        <v>1384668000</v>
      </c>
      <c r="M4">
        <v>1384840800</v>
      </c>
      <c r="N4" s="12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4" x14ac:dyDescent="0.2">
      <c r="A5">
        <v>3</v>
      </c>
      <c r="B5" t="s">
        <v>26</v>
      </c>
      <c r="C5" s="3" t="s">
        <v>27</v>
      </c>
      <c r="D5">
        <v>4200</v>
      </c>
      <c r="E5">
        <v>2477</v>
      </c>
      <c r="F5" s="7">
        <f t="shared" si="0"/>
        <v>0.58976190476190471</v>
      </c>
      <c r="G5" s="9">
        <f t="shared" si="3"/>
        <v>103.20833333333333</v>
      </c>
      <c r="H5" s="5" t="s">
        <v>14</v>
      </c>
      <c r="I5">
        <v>24</v>
      </c>
      <c r="J5" t="s">
        <v>20</v>
      </c>
      <c r="K5" t="s">
        <v>21</v>
      </c>
      <c r="L5">
        <v>1565499600</v>
      </c>
      <c r="M5">
        <v>1568955600</v>
      </c>
      <c r="N5" s="12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ht="17" x14ac:dyDescent="0.2">
      <c r="A6">
        <v>4</v>
      </c>
      <c r="B6" t="s">
        <v>28</v>
      </c>
      <c r="C6" s="3" t="s">
        <v>29</v>
      </c>
      <c r="D6">
        <v>7600</v>
      </c>
      <c r="E6">
        <v>5265</v>
      </c>
      <c r="F6" s="7">
        <f t="shared" si="0"/>
        <v>0.69276315789473686</v>
      </c>
      <c r="G6" s="9">
        <f t="shared" si="3"/>
        <v>99.339622641509436</v>
      </c>
      <c r="H6" s="5" t="s">
        <v>14</v>
      </c>
      <c r="I6">
        <v>53</v>
      </c>
      <c r="J6" t="s">
        <v>20</v>
      </c>
      <c r="K6" t="s">
        <v>21</v>
      </c>
      <c r="L6">
        <v>1547964000</v>
      </c>
      <c r="M6">
        <v>1548309600</v>
      </c>
      <c r="N6" s="12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ht="17" x14ac:dyDescent="0.2">
      <c r="A7">
        <v>5</v>
      </c>
      <c r="B7" t="s">
        <v>30</v>
      </c>
      <c r="C7" s="3" t="s">
        <v>31</v>
      </c>
      <c r="D7">
        <v>7600</v>
      </c>
      <c r="E7">
        <v>13195</v>
      </c>
      <c r="F7" s="7">
        <f t="shared" si="0"/>
        <v>1.7361842105263159</v>
      </c>
      <c r="G7" s="9">
        <f t="shared" si="3"/>
        <v>75.833333333333329</v>
      </c>
      <c r="H7" s="5" t="s">
        <v>19</v>
      </c>
      <c r="I7">
        <v>174</v>
      </c>
      <c r="J7" t="s">
        <v>32</v>
      </c>
      <c r="K7" t="s">
        <v>33</v>
      </c>
      <c r="L7">
        <v>1346130000</v>
      </c>
      <c r="M7">
        <v>1347080400</v>
      </c>
      <c r="N7" s="12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ht="17" x14ac:dyDescent="0.2">
      <c r="A8">
        <v>6</v>
      </c>
      <c r="B8" t="s">
        <v>34</v>
      </c>
      <c r="C8" s="3" t="s">
        <v>35</v>
      </c>
      <c r="D8">
        <v>5200</v>
      </c>
      <c r="E8">
        <v>1090</v>
      </c>
      <c r="F8" s="7">
        <f t="shared" si="0"/>
        <v>0.20961538461538462</v>
      </c>
      <c r="G8" s="9">
        <f t="shared" si="3"/>
        <v>60.555555555555557</v>
      </c>
      <c r="H8" s="5" t="s">
        <v>14</v>
      </c>
      <c r="I8">
        <v>18</v>
      </c>
      <c r="J8" t="s">
        <v>36</v>
      </c>
      <c r="K8" t="s">
        <v>37</v>
      </c>
      <c r="L8">
        <v>1505278800</v>
      </c>
      <c r="M8">
        <v>1505365200</v>
      </c>
      <c r="N8" s="12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ht="17" x14ac:dyDescent="0.2">
      <c r="A9">
        <v>7</v>
      </c>
      <c r="B9" t="s">
        <v>38</v>
      </c>
      <c r="C9" s="3" t="s">
        <v>39</v>
      </c>
      <c r="D9">
        <v>4500</v>
      </c>
      <c r="E9">
        <v>14741</v>
      </c>
      <c r="F9" s="7">
        <f t="shared" si="0"/>
        <v>3.2757777777777779</v>
      </c>
      <c r="G9" s="9">
        <f t="shared" si="3"/>
        <v>64.93832599118943</v>
      </c>
      <c r="H9" s="5" t="s">
        <v>19</v>
      </c>
      <c r="I9">
        <v>227</v>
      </c>
      <c r="J9" t="s">
        <v>32</v>
      </c>
      <c r="K9" t="s">
        <v>33</v>
      </c>
      <c r="L9">
        <v>1439442000</v>
      </c>
      <c r="M9">
        <v>1439614800</v>
      </c>
      <c r="N9" s="12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ht="17" x14ac:dyDescent="0.2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7">
        <f t="shared" si="0"/>
        <v>0.19932788374205268</v>
      </c>
      <c r="G10" s="9">
        <f t="shared" si="3"/>
        <v>30.997175141242938</v>
      </c>
      <c r="H10" s="5" t="s">
        <v>42</v>
      </c>
      <c r="I10">
        <v>708</v>
      </c>
      <c r="J10" t="s">
        <v>32</v>
      </c>
      <c r="K10" t="s">
        <v>33</v>
      </c>
      <c r="L10">
        <v>1281330000</v>
      </c>
      <c r="M10">
        <v>1281502800</v>
      </c>
      <c r="N10" s="12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ht="17" x14ac:dyDescent="0.2">
      <c r="A11">
        <v>9</v>
      </c>
      <c r="B11" t="s">
        <v>43</v>
      </c>
      <c r="C11" s="3" t="s">
        <v>44</v>
      </c>
      <c r="D11">
        <v>6200</v>
      </c>
      <c r="E11">
        <v>3208</v>
      </c>
      <c r="F11" s="7">
        <f t="shared" si="0"/>
        <v>0.51741935483870971</v>
      </c>
      <c r="G11" s="9">
        <f t="shared" si="3"/>
        <v>72.909090909090907</v>
      </c>
      <c r="H11" s="5" t="s">
        <v>14</v>
      </c>
      <c r="I11">
        <v>44</v>
      </c>
      <c r="J11" t="s">
        <v>20</v>
      </c>
      <c r="K11" t="s">
        <v>21</v>
      </c>
      <c r="L11">
        <v>1379566800</v>
      </c>
      <c r="M11">
        <v>1383804000</v>
      </c>
      <c r="N11" s="12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ht="17" x14ac:dyDescent="0.2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7">
        <f t="shared" si="0"/>
        <v>2.6611538461538462</v>
      </c>
      <c r="G12" s="9">
        <f t="shared" si="3"/>
        <v>62.9</v>
      </c>
      <c r="H12" s="5" t="s">
        <v>19</v>
      </c>
      <c r="I12">
        <v>220</v>
      </c>
      <c r="J12" t="s">
        <v>20</v>
      </c>
      <c r="K12" t="s">
        <v>21</v>
      </c>
      <c r="L12">
        <v>1281762000</v>
      </c>
      <c r="M12">
        <v>1285909200</v>
      </c>
      <c r="N12" s="12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4" x14ac:dyDescent="0.2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7">
        <f t="shared" si="0"/>
        <v>0.48095238095238096</v>
      </c>
      <c r="G13" s="9">
        <f t="shared" si="3"/>
        <v>112.22222222222223</v>
      </c>
      <c r="H13" s="5" t="s">
        <v>14</v>
      </c>
      <c r="I13">
        <v>27</v>
      </c>
      <c r="J13" t="s">
        <v>20</v>
      </c>
      <c r="K13" t="s">
        <v>21</v>
      </c>
      <c r="L13">
        <v>1285045200</v>
      </c>
      <c r="M13">
        <v>1285563600</v>
      </c>
      <c r="N13" s="12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ht="17" x14ac:dyDescent="0.2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7">
        <f t="shared" si="0"/>
        <v>0.89349206349206345</v>
      </c>
      <c r="G14" s="9">
        <f t="shared" si="3"/>
        <v>102.34545454545454</v>
      </c>
      <c r="H14" s="5" t="s">
        <v>14</v>
      </c>
      <c r="I14">
        <v>55</v>
      </c>
      <c r="J14" t="s">
        <v>20</v>
      </c>
      <c r="K14" t="s">
        <v>21</v>
      </c>
      <c r="L14">
        <v>1571720400</v>
      </c>
      <c r="M14">
        <v>1572411600</v>
      </c>
      <c r="N14" s="12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4" x14ac:dyDescent="0.2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7">
        <f t="shared" si="0"/>
        <v>2.4511904761904764</v>
      </c>
      <c r="G15" s="9">
        <f t="shared" si="3"/>
        <v>105.05102040816327</v>
      </c>
      <c r="H15" s="5" t="s">
        <v>19</v>
      </c>
      <c r="I15">
        <v>98</v>
      </c>
      <c r="J15" t="s">
        <v>20</v>
      </c>
      <c r="K15" t="s">
        <v>21</v>
      </c>
      <c r="L15">
        <v>1465621200</v>
      </c>
      <c r="M15">
        <v>1466658000</v>
      </c>
      <c r="N15" s="12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ht="17" x14ac:dyDescent="0.2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7">
        <f t="shared" si="0"/>
        <v>0.66769503546099296</v>
      </c>
      <c r="G16" s="9">
        <f t="shared" si="3"/>
        <v>94.144999999999996</v>
      </c>
      <c r="H16" s="5" t="s">
        <v>14</v>
      </c>
      <c r="I16">
        <v>200</v>
      </c>
      <c r="J16" t="s">
        <v>20</v>
      </c>
      <c r="K16" t="s">
        <v>21</v>
      </c>
      <c r="L16">
        <v>1331013600</v>
      </c>
      <c r="M16">
        <v>1333342800</v>
      </c>
      <c r="N16" s="12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ht="17" x14ac:dyDescent="0.2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7">
        <f t="shared" si="0"/>
        <v>0.47307881773399013</v>
      </c>
      <c r="G17" s="9">
        <f t="shared" si="3"/>
        <v>84.986725663716811</v>
      </c>
      <c r="H17" s="5" t="s">
        <v>14</v>
      </c>
      <c r="I17">
        <v>452</v>
      </c>
      <c r="J17" t="s">
        <v>20</v>
      </c>
      <c r="K17" t="s">
        <v>21</v>
      </c>
      <c r="L17">
        <v>1575957600</v>
      </c>
      <c r="M17">
        <v>1576303200</v>
      </c>
      <c r="N17" s="12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ht="17" x14ac:dyDescent="0.2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7">
        <f t="shared" si="0"/>
        <v>6.4947058823529416</v>
      </c>
      <c r="G18" s="9">
        <f t="shared" si="3"/>
        <v>110.41</v>
      </c>
      <c r="H18" s="5" t="s">
        <v>19</v>
      </c>
      <c r="I18">
        <v>100</v>
      </c>
      <c r="J18" t="s">
        <v>20</v>
      </c>
      <c r="K18" t="s">
        <v>21</v>
      </c>
      <c r="L18">
        <v>1390370400</v>
      </c>
      <c r="M18">
        <v>1392271200</v>
      </c>
      <c r="N18" s="12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ht="17" x14ac:dyDescent="0.2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7">
        <f t="shared" si="0"/>
        <v>1.5939125295508274</v>
      </c>
      <c r="G19" s="9">
        <f t="shared" si="3"/>
        <v>107.96236989591674</v>
      </c>
      <c r="H19" s="5" t="s">
        <v>19</v>
      </c>
      <c r="I19">
        <v>1249</v>
      </c>
      <c r="J19" t="s">
        <v>20</v>
      </c>
      <c r="K19" t="s">
        <v>21</v>
      </c>
      <c r="L19">
        <v>1294812000</v>
      </c>
      <c r="M19">
        <v>1294898400</v>
      </c>
      <c r="N19" s="12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ht="17" x14ac:dyDescent="0.2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7">
        <f t="shared" si="0"/>
        <v>0.66912087912087914</v>
      </c>
      <c r="G20" s="9">
        <f t="shared" si="3"/>
        <v>45.103703703703701</v>
      </c>
      <c r="H20" s="5" t="s">
        <v>63</v>
      </c>
      <c r="I20">
        <v>135</v>
      </c>
      <c r="J20" t="s">
        <v>20</v>
      </c>
      <c r="K20" t="s">
        <v>21</v>
      </c>
      <c r="L20">
        <v>1536382800</v>
      </c>
      <c r="M20">
        <v>1537074000</v>
      </c>
      <c r="N20" s="12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ht="17" x14ac:dyDescent="0.2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7">
        <f t="shared" si="0"/>
        <v>0.48529600000000001</v>
      </c>
      <c r="G21" s="9">
        <f t="shared" si="3"/>
        <v>45.001483679525222</v>
      </c>
      <c r="H21" s="5" t="s">
        <v>14</v>
      </c>
      <c r="I21">
        <v>674</v>
      </c>
      <c r="J21" t="s">
        <v>20</v>
      </c>
      <c r="K21" t="s">
        <v>21</v>
      </c>
      <c r="L21">
        <v>1551679200</v>
      </c>
      <c r="M21">
        <v>1553490000</v>
      </c>
      <c r="N21" s="12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ht="17" x14ac:dyDescent="0.2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7">
        <f t="shared" si="0"/>
        <v>1.1224279210925645</v>
      </c>
      <c r="G22" s="9">
        <f t="shared" si="3"/>
        <v>105.97134670487107</v>
      </c>
      <c r="H22" s="5" t="s">
        <v>19</v>
      </c>
      <c r="I22">
        <v>1396</v>
      </c>
      <c r="J22" t="s">
        <v>20</v>
      </c>
      <c r="K22" t="s">
        <v>21</v>
      </c>
      <c r="L22">
        <v>1406523600</v>
      </c>
      <c r="M22">
        <v>1406523600</v>
      </c>
      <c r="N22" s="12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ht="17" x14ac:dyDescent="0.2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7">
        <f t="shared" si="0"/>
        <v>0.40992553191489361</v>
      </c>
      <c r="G23" s="9">
        <f t="shared" si="3"/>
        <v>69.055555555555557</v>
      </c>
      <c r="H23" s="5" t="s">
        <v>14</v>
      </c>
      <c r="I23">
        <v>558</v>
      </c>
      <c r="J23" t="s">
        <v>20</v>
      </c>
      <c r="K23" t="s">
        <v>21</v>
      </c>
      <c r="L23">
        <v>1313384400</v>
      </c>
      <c r="M23">
        <v>1316322000</v>
      </c>
      <c r="N23" s="12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ht="17" x14ac:dyDescent="0.2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7">
        <f t="shared" si="0"/>
        <v>1.2807106598984772</v>
      </c>
      <c r="G24" s="9">
        <f t="shared" si="3"/>
        <v>85.044943820224717</v>
      </c>
      <c r="H24" s="5" t="s">
        <v>19</v>
      </c>
      <c r="I24">
        <v>890</v>
      </c>
      <c r="J24" t="s">
        <v>20</v>
      </c>
      <c r="K24" t="s">
        <v>21</v>
      </c>
      <c r="L24">
        <v>1522731600</v>
      </c>
      <c r="M24">
        <v>1524027600</v>
      </c>
      <c r="N24" s="12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ht="17" x14ac:dyDescent="0.2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7">
        <f t="shared" si="0"/>
        <v>3.3204444444444445</v>
      </c>
      <c r="G25" s="9">
        <f t="shared" si="3"/>
        <v>105.22535211267606</v>
      </c>
      <c r="H25" s="5" t="s">
        <v>19</v>
      </c>
      <c r="I25">
        <v>142</v>
      </c>
      <c r="J25" t="s">
        <v>36</v>
      </c>
      <c r="K25" t="s">
        <v>37</v>
      </c>
      <c r="L25">
        <v>1550124000</v>
      </c>
      <c r="M25">
        <v>1554699600</v>
      </c>
      <c r="N25" s="12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ht="17" x14ac:dyDescent="0.2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7">
        <f t="shared" si="0"/>
        <v>1.1283225108225108</v>
      </c>
      <c r="G26" s="9">
        <f t="shared" si="3"/>
        <v>39.003741114852225</v>
      </c>
      <c r="H26" s="5" t="s">
        <v>19</v>
      </c>
      <c r="I26">
        <v>2673</v>
      </c>
      <c r="J26" t="s">
        <v>20</v>
      </c>
      <c r="K26" t="s">
        <v>21</v>
      </c>
      <c r="L26">
        <v>1403326800</v>
      </c>
      <c r="M26">
        <v>1403499600</v>
      </c>
      <c r="N26" s="12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ht="17" x14ac:dyDescent="0.2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7">
        <f t="shared" si="0"/>
        <v>2.1643636363636363</v>
      </c>
      <c r="G27" s="9">
        <f t="shared" si="3"/>
        <v>73.030674846625772</v>
      </c>
      <c r="H27" s="5" t="s">
        <v>19</v>
      </c>
      <c r="I27">
        <v>163</v>
      </c>
      <c r="J27" t="s">
        <v>20</v>
      </c>
      <c r="K27" t="s">
        <v>21</v>
      </c>
      <c r="L27">
        <v>1305694800</v>
      </c>
      <c r="M27">
        <v>1307422800</v>
      </c>
      <c r="N27" s="12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ht="17" x14ac:dyDescent="0.2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7">
        <f t="shared" si="0"/>
        <v>0.4819906976744186</v>
      </c>
      <c r="G28" s="9">
        <f t="shared" si="3"/>
        <v>35.009459459459457</v>
      </c>
      <c r="H28" s="5" t="s">
        <v>63</v>
      </c>
      <c r="I28">
        <v>1480</v>
      </c>
      <c r="J28" t="s">
        <v>20</v>
      </c>
      <c r="K28" t="s">
        <v>21</v>
      </c>
      <c r="L28">
        <v>1533013200</v>
      </c>
      <c r="M28">
        <v>1535346000</v>
      </c>
      <c r="N28" s="12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ht="17" x14ac:dyDescent="0.2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7">
        <f t="shared" si="0"/>
        <v>0.79949999999999999</v>
      </c>
      <c r="G29" s="9">
        <f t="shared" si="3"/>
        <v>106.6</v>
      </c>
      <c r="H29" s="5" t="s">
        <v>14</v>
      </c>
      <c r="I29">
        <v>15</v>
      </c>
      <c r="J29" t="s">
        <v>20</v>
      </c>
      <c r="K29" t="s">
        <v>21</v>
      </c>
      <c r="L29">
        <v>1443848400</v>
      </c>
      <c r="M29">
        <v>1444539600</v>
      </c>
      <c r="N29" s="12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ht="17" x14ac:dyDescent="0.2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7">
        <f t="shared" si="0"/>
        <v>1.0522553516819573</v>
      </c>
      <c r="G30" s="9">
        <f t="shared" si="3"/>
        <v>61.997747747747745</v>
      </c>
      <c r="H30" s="5" t="s">
        <v>19</v>
      </c>
      <c r="I30">
        <v>2220</v>
      </c>
      <c r="J30" t="s">
        <v>20</v>
      </c>
      <c r="K30" t="s">
        <v>21</v>
      </c>
      <c r="L30">
        <v>1265695200</v>
      </c>
      <c r="M30">
        <v>1267682400</v>
      </c>
      <c r="N30" s="12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ht="17" x14ac:dyDescent="0.2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7">
        <f t="shared" si="0"/>
        <v>3.2889978213507627</v>
      </c>
      <c r="G31" s="9">
        <f t="shared" si="3"/>
        <v>94.000622665006233</v>
      </c>
      <c r="H31" s="5" t="s">
        <v>19</v>
      </c>
      <c r="I31">
        <v>1606</v>
      </c>
      <c r="J31" t="s">
        <v>86</v>
      </c>
      <c r="K31" t="s">
        <v>87</v>
      </c>
      <c r="L31">
        <v>1532062800</v>
      </c>
      <c r="M31">
        <v>1535518800</v>
      </c>
      <c r="N31" s="12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ht="17" x14ac:dyDescent="0.2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7">
        <f t="shared" si="0"/>
        <v>1.606111111111111</v>
      </c>
      <c r="G32" s="9">
        <f t="shared" si="3"/>
        <v>112.05426356589147</v>
      </c>
      <c r="H32" s="5" t="s">
        <v>19</v>
      </c>
      <c r="I32">
        <v>129</v>
      </c>
      <c r="J32" t="s">
        <v>20</v>
      </c>
      <c r="K32" t="s">
        <v>21</v>
      </c>
      <c r="L32">
        <v>1558674000</v>
      </c>
      <c r="M32">
        <v>1559106000</v>
      </c>
      <c r="N32" s="12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ht="17" x14ac:dyDescent="0.2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7">
        <f t="shared" si="0"/>
        <v>3.1</v>
      </c>
      <c r="G33" s="9">
        <f t="shared" si="3"/>
        <v>48.008849557522126</v>
      </c>
      <c r="H33" s="5" t="s">
        <v>19</v>
      </c>
      <c r="I33">
        <v>226</v>
      </c>
      <c r="J33" t="s">
        <v>36</v>
      </c>
      <c r="K33" t="s">
        <v>37</v>
      </c>
      <c r="L33">
        <v>1451973600</v>
      </c>
      <c r="M33">
        <v>1454392800</v>
      </c>
      <c r="N33" s="12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ht="17" x14ac:dyDescent="0.2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7">
        <f t="shared" si="0"/>
        <v>0.86807920792079207</v>
      </c>
      <c r="G34" s="9">
        <f t="shared" si="3"/>
        <v>38.004334633723452</v>
      </c>
      <c r="H34" s="5" t="s">
        <v>14</v>
      </c>
      <c r="I34">
        <v>2307</v>
      </c>
      <c r="J34" t="s">
        <v>94</v>
      </c>
      <c r="K34" t="s">
        <v>95</v>
      </c>
      <c r="L34">
        <v>1515564000</v>
      </c>
      <c r="M34">
        <v>1517896800</v>
      </c>
      <c r="N34" s="12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ht="17" x14ac:dyDescent="0.2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7">
        <f t="shared" si="0"/>
        <v>3.7782071713147412</v>
      </c>
      <c r="G35" s="9">
        <f t="shared" si="3"/>
        <v>35.000184535892231</v>
      </c>
      <c r="H35" s="5" t="s">
        <v>19</v>
      </c>
      <c r="I35">
        <v>5419</v>
      </c>
      <c r="J35" t="s">
        <v>20</v>
      </c>
      <c r="K35" t="s">
        <v>21</v>
      </c>
      <c r="L35">
        <v>1412485200</v>
      </c>
      <c r="M35">
        <v>1415685600</v>
      </c>
      <c r="N35" s="12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4" x14ac:dyDescent="0.2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7">
        <f t="shared" si="0"/>
        <v>1.5080645161290323</v>
      </c>
      <c r="G36" s="9">
        <f t="shared" si="3"/>
        <v>85</v>
      </c>
      <c r="H36" s="5" t="s">
        <v>19</v>
      </c>
      <c r="I36">
        <v>165</v>
      </c>
      <c r="J36" t="s">
        <v>20</v>
      </c>
      <c r="K36" t="s">
        <v>21</v>
      </c>
      <c r="L36">
        <v>1490245200</v>
      </c>
      <c r="M36">
        <v>1490677200</v>
      </c>
      <c r="N36" s="12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ht="17" x14ac:dyDescent="0.2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7">
        <f t="shared" si="0"/>
        <v>1.5030119521912351</v>
      </c>
      <c r="G37" s="9">
        <f t="shared" si="3"/>
        <v>95.993893129770996</v>
      </c>
      <c r="H37" s="5" t="s">
        <v>19</v>
      </c>
      <c r="I37">
        <v>1965</v>
      </c>
      <c r="J37" t="s">
        <v>32</v>
      </c>
      <c r="K37" t="s">
        <v>33</v>
      </c>
      <c r="L37">
        <v>1547877600</v>
      </c>
      <c r="M37">
        <v>1551506400</v>
      </c>
      <c r="N37" s="12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ht="17" x14ac:dyDescent="0.2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7">
        <f t="shared" si="0"/>
        <v>1.572857142857143</v>
      </c>
      <c r="G38" s="9">
        <f t="shared" si="3"/>
        <v>68.8125</v>
      </c>
      <c r="H38" s="5" t="s">
        <v>19</v>
      </c>
      <c r="I38">
        <v>16</v>
      </c>
      <c r="J38" t="s">
        <v>20</v>
      </c>
      <c r="K38" t="s">
        <v>21</v>
      </c>
      <c r="L38">
        <v>1298700000</v>
      </c>
      <c r="M38">
        <v>1300856400</v>
      </c>
      <c r="N38" s="12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4" x14ac:dyDescent="0.2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7">
        <f t="shared" si="0"/>
        <v>1.3998765432098765</v>
      </c>
      <c r="G39" s="9">
        <f t="shared" si="3"/>
        <v>105.97196261682242</v>
      </c>
      <c r="H39" s="5" t="s">
        <v>19</v>
      </c>
      <c r="I39">
        <v>107</v>
      </c>
      <c r="J39" t="s">
        <v>20</v>
      </c>
      <c r="K39" t="s">
        <v>21</v>
      </c>
      <c r="L39">
        <v>1570338000</v>
      </c>
      <c r="M39">
        <v>1573192800</v>
      </c>
      <c r="N39" s="12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ht="17" x14ac:dyDescent="0.2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7">
        <f t="shared" si="0"/>
        <v>3.2532258064516131</v>
      </c>
      <c r="G40" s="9">
        <f t="shared" si="3"/>
        <v>75.261194029850742</v>
      </c>
      <c r="H40" s="5" t="s">
        <v>19</v>
      </c>
      <c r="I40">
        <v>134</v>
      </c>
      <c r="J40" t="s">
        <v>20</v>
      </c>
      <c r="K40" t="s">
        <v>21</v>
      </c>
      <c r="L40">
        <v>1287378000</v>
      </c>
      <c r="M40">
        <v>1287810000</v>
      </c>
      <c r="N40" s="12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ht="17" x14ac:dyDescent="0.2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7">
        <f t="shared" si="0"/>
        <v>0.50777777777777777</v>
      </c>
      <c r="G41" s="9">
        <f t="shared" si="3"/>
        <v>57.125</v>
      </c>
      <c r="H41" s="5" t="s">
        <v>14</v>
      </c>
      <c r="I41">
        <v>88</v>
      </c>
      <c r="J41" t="s">
        <v>32</v>
      </c>
      <c r="K41" t="s">
        <v>33</v>
      </c>
      <c r="L41">
        <v>1361772000</v>
      </c>
      <c r="M41">
        <v>1362978000</v>
      </c>
      <c r="N41" s="12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ht="17" x14ac:dyDescent="0.2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7">
        <f t="shared" si="0"/>
        <v>1.6906818181818182</v>
      </c>
      <c r="G42" s="9">
        <f t="shared" si="3"/>
        <v>75.141414141414145</v>
      </c>
      <c r="H42" s="5" t="s">
        <v>19</v>
      </c>
      <c r="I42">
        <v>198</v>
      </c>
      <c r="J42" t="s">
        <v>20</v>
      </c>
      <c r="K42" t="s">
        <v>21</v>
      </c>
      <c r="L42">
        <v>1275714000</v>
      </c>
      <c r="M42">
        <v>1277355600</v>
      </c>
      <c r="N42" s="12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ht="17" x14ac:dyDescent="0.2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7">
        <f t="shared" si="0"/>
        <v>2.1292857142857144</v>
      </c>
      <c r="G43" s="9">
        <f t="shared" si="3"/>
        <v>107.42342342342343</v>
      </c>
      <c r="H43" s="5" t="s">
        <v>19</v>
      </c>
      <c r="I43">
        <v>111</v>
      </c>
      <c r="J43" t="s">
        <v>94</v>
      </c>
      <c r="K43" t="s">
        <v>95</v>
      </c>
      <c r="L43">
        <v>1346734800</v>
      </c>
      <c r="M43">
        <v>1348981200</v>
      </c>
      <c r="N43" s="12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ht="17" x14ac:dyDescent="0.2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7">
        <f t="shared" si="0"/>
        <v>4.4394444444444447</v>
      </c>
      <c r="G44" s="9">
        <f t="shared" si="3"/>
        <v>35.995495495495497</v>
      </c>
      <c r="H44" s="5" t="s">
        <v>19</v>
      </c>
      <c r="I44">
        <v>222</v>
      </c>
      <c r="J44" t="s">
        <v>20</v>
      </c>
      <c r="K44" t="s">
        <v>21</v>
      </c>
      <c r="L44">
        <v>1309755600</v>
      </c>
      <c r="M44">
        <v>1310533200</v>
      </c>
      <c r="N44" s="12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ht="17" x14ac:dyDescent="0.2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7">
        <f t="shared" si="0"/>
        <v>1.859390243902439</v>
      </c>
      <c r="G45" s="9">
        <f t="shared" si="3"/>
        <v>26.998873148744366</v>
      </c>
      <c r="H45" s="5" t="s">
        <v>19</v>
      </c>
      <c r="I45">
        <v>6212</v>
      </c>
      <c r="J45" t="s">
        <v>20</v>
      </c>
      <c r="K45" t="s">
        <v>21</v>
      </c>
      <c r="L45">
        <v>1406178000</v>
      </c>
      <c r="M45">
        <v>1407560400</v>
      </c>
      <c r="N45" s="12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ht="17" x14ac:dyDescent="0.2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7">
        <f t="shared" si="0"/>
        <v>6.5881249999999998</v>
      </c>
      <c r="G46" s="9">
        <f t="shared" si="3"/>
        <v>107.56122448979592</v>
      </c>
      <c r="H46" s="5" t="s">
        <v>19</v>
      </c>
      <c r="I46">
        <v>98</v>
      </c>
      <c r="J46" t="s">
        <v>32</v>
      </c>
      <c r="K46" t="s">
        <v>33</v>
      </c>
      <c r="L46">
        <v>1552798800</v>
      </c>
      <c r="M46">
        <v>1552885200</v>
      </c>
      <c r="N46" s="12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4" x14ac:dyDescent="0.2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7">
        <f t="shared" si="0"/>
        <v>0.4768421052631579</v>
      </c>
      <c r="G47" s="9">
        <f t="shared" si="3"/>
        <v>94.375</v>
      </c>
      <c r="H47" s="5" t="s">
        <v>14</v>
      </c>
      <c r="I47">
        <v>48</v>
      </c>
      <c r="J47" t="s">
        <v>20</v>
      </c>
      <c r="K47" t="s">
        <v>21</v>
      </c>
      <c r="L47">
        <v>1478062800</v>
      </c>
      <c r="M47">
        <v>1479362400</v>
      </c>
      <c r="N47" s="12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ht="17" x14ac:dyDescent="0.2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7">
        <f t="shared" si="0"/>
        <v>1.1478378378378378</v>
      </c>
      <c r="G48" s="9">
        <f t="shared" si="3"/>
        <v>46.163043478260867</v>
      </c>
      <c r="H48" s="5" t="s">
        <v>19</v>
      </c>
      <c r="I48">
        <v>92</v>
      </c>
      <c r="J48" t="s">
        <v>20</v>
      </c>
      <c r="K48" t="s">
        <v>21</v>
      </c>
      <c r="L48">
        <v>1278565200</v>
      </c>
      <c r="M48">
        <v>1280552400</v>
      </c>
      <c r="N48" s="12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ht="17" x14ac:dyDescent="0.2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7">
        <f t="shared" si="0"/>
        <v>4.7526666666666664</v>
      </c>
      <c r="G49" s="9">
        <f t="shared" si="3"/>
        <v>47.845637583892618</v>
      </c>
      <c r="H49" s="5" t="s">
        <v>19</v>
      </c>
      <c r="I49">
        <v>149</v>
      </c>
      <c r="J49" t="s">
        <v>20</v>
      </c>
      <c r="K49" t="s">
        <v>21</v>
      </c>
      <c r="L49">
        <v>1396069200</v>
      </c>
      <c r="M49">
        <v>1398661200</v>
      </c>
      <c r="N49" s="12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ht="17" x14ac:dyDescent="0.2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7">
        <f t="shared" si="0"/>
        <v>3.86972972972973</v>
      </c>
      <c r="G50" s="9">
        <f t="shared" si="3"/>
        <v>53.007815713698065</v>
      </c>
      <c r="H50" s="5" t="s">
        <v>19</v>
      </c>
      <c r="I50">
        <v>2431</v>
      </c>
      <c r="J50" t="s">
        <v>20</v>
      </c>
      <c r="K50" t="s">
        <v>21</v>
      </c>
      <c r="L50">
        <v>1435208400</v>
      </c>
      <c r="M50">
        <v>1436245200</v>
      </c>
      <c r="N50" s="12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ht="17" x14ac:dyDescent="0.2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7">
        <f t="shared" si="0"/>
        <v>1.89625</v>
      </c>
      <c r="G51" s="9">
        <f t="shared" si="3"/>
        <v>45.059405940594061</v>
      </c>
      <c r="H51" s="5" t="s">
        <v>19</v>
      </c>
      <c r="I51">
        <v>303</v>
      </c>
      <c r="J51" t="s">
        <v>20</v>
      </c>
      <c r="K51" t="s">
        <v>21</v>
      </c>
      <c r="L51">
        <v>1571547600</v>
      </c>
      <c r="M51">
        <v>1575439200</v>
      </c>
      <c r="N51" s="12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4" x14ac:dyDescent="0.2">
      <c r="A52">
        <v>50</v>
      </c>
      <c r="B52" t="s">
        <v>130</v>
      </c>
      <c r="C52" s="3" t="s">
        <v>131</v>
      </c>
      <c r="D52">
        <v>100</v>
      </c>
      <c r="E52">
        <v>2</v>
      </c>
      <c r="F52" s="7">
        <f t="shared" si="0"/>
        <v>0.02</v>
      </c>
      <c r="G52" s="9">
        <f t="shared" si="3"/>
        <v>2</v>
      </c>
      <c r="H52" s="5" t="s">
        <v>14</v>
      </c>
      <c r="I52">
        <v>1</v>
      </c>
      <c r="J52" t="s">
        <v>94</v>
      </c>
      <c r="K52" t="s">
        <v>95</v>
      </c>
      <c r="L52">
        <v>1375333200</v>
      </c>
      <c r="M52">
        <v>1377752400</v>
      </c>
      <c r="N52" s="12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ht="17" x14ac:dyDescent="0.2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7">
        <f t="shared" si="0"/>
        <v>0.91867805186590767</v>
      </c>
      <c r="G53" s="9">
        <f t="shared" si="3"/>
        <v>99.006816632583508</v>
      </c>
      <c r="H53" s="5" t="s">
        <v>14</v>
      </c>
      <c r="I53">
        <v>1467</v>
      </c>
      <c r="J53" t="s">
        <v>36</v>
      </c>
      <c r="K53" t="s">
        <v>37</v>
      </c>
      <c r="L53">
        <v>1332824400</v>
      </c>
      <c r="M53">
        <v>1334206800</v>
      </c>
      <c r="N53" s="12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ht="17" x14ac:dyDescent="0.2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7">
        <f t="shared" si="0"/>
        <v>0.34152777777777776</v>
      </c>
      <c r="G54" s="9">
        <f t="shared" si="3"/>
        <v>32.786666666666669</v>
      </c>
      <c r="H54" s="5" t="s">
        <v>14</v>
      </c>
      <c r="I54">
        <v>75</v>
      </c>
      <c r="J54" t="s">
        <v>20</v>
      </c>
      <c r="K54" t="s">
        <v>21</v>
      </c>
      <c r="L54">
        <v>1284526800</v>
      </c>
      <c r="M54">
        <v>1284872400</v>
      </c>
      <c r="N54" s="12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ht="17" x14ac:dyDescent="0.2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7">
        <f t="shared" si="0"/>
        <v>1.4040909090909091</v>
      </c>
      <c r="G55" s="9">
        <f t="shared" si="3"/>
        <v>59.119617224880386</v>
      </c>
      <c r="H55" s="5" t="s">
        <v>19</v>
      </c>
      <c r="I55">
        <v>209</v>
      </c>
      <c r="J55" t="s">
        <v>20</v>
      </c>
      <c r="K55" t="s">
        <v>21</v>
      </c>
      <c r="L55">
        <v>1400562000</v>
      </c>
      <c r="M55">
        <v>1403931600</v>
      </c>
      <c r="N55" s="12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4" x14ac:dyDescent="0.2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7">
        <f t="shared" si="0"/>
        <v>0.89866666666666661</v>
      </c>
      <c r="G56" s="9">
        <f t="shared" si="3"/>
        <v>44.93333333333333</v>
      </c>
      <c r="H56" s="5" t="s">
        <v>14</v>
      </c>
      <c r="I56">
        <v>120</v>
      </c>
      <c r="J56" t="s">
        <v>20</v>
      </c>
      <c r="K56" t="s">
        <v>21</v>
      </c>
      <c r="L56">
        <v>1520748000</v>
      </c>
      <c r="M56">
        <v>1521262800</v>
      </c>
      <c r="N56" s="12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4" x14ac:dyDescent="0.2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7">
        <f t="shared" si="0"/>
        <v>1.7796969696969698</v>
      </c>
      <c r="G57" s="9">
        <f t="shared" si="3"/>
        <v>89.664122137404576</v>
      </c>
      <c r="H57" s="5" t="s">
        <v>19</v>
      </c>
      <c r="I57">
        <v>131</v>
      </c>
      <c r="J57" t="s">
        <v>20</v>
      </c>
      <c r="K57" t="s">
        <v>21</v>
      </c>
      <c r="L57">
        <v>1532926800</v>
      </c>
      <c r="M57">
        <v>1533358800</v>
      </c>
      <c r="N57" s="12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4" x14ac:dyDescent="0.2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7">
        <f t="shared" si="0"/>
        <v>1.436625</v>
      </c>
      <c r="G58" s="9">
        <f t="shared" si="3"/>
        <v>70.079268292682926</v>
      </c>
      <c r="H58" s="5" t="s">
        <v>19</v>
      </c>
      <c r="I58">
        <v>164</v>
      </c>
      <c r="J58" t="s">
        <v>20</v>
      </c>
      <c r="K58" t="s">
        <v>21</v>
      </c>
      <c r="L58">
        <v>1420869600</v>
      </c>
      <c r="M58">
        <v>1421474400</v>
      </c>
      <c r="N58" s="12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ht="17" x14ac:dyDescent="0.2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7">
        <f t="shared" si="0"/>
        <v>2.1527586206896552</v>
      </c>
      <c r="G59" s="9">
        <f t="shared" si="3"/>
        <v>31.059701492537314</v>
      </c>
      <c r="H59" s="5" t="s">
        <v>19</v>
      </c>
      <c r="I59">
        <v>201</v>
      </c>
      <c r="J59" t="s">
        <v>20</v>
      </c>
      <c r="K59" t="s">
        <v>21</v>
      </c>
      <c r="L59">
        <v>1504242000</v>
      </c>
      <c r="M59">
        <v>1505278800</v>
      </c>
      <c r="N59" s="12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ht="17" x14ac:dyDescent="0.2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7">
        <f t="shared" si="0"/>
        <v>2.2711111111111113</v>
      </c>
      <c r="G60" s="9">
        <f t="shared" si="3"/>
        <v>29.061611374407583</v>
      </c>
      <c r="H60" s="5" t="s">
        <v>19</v>
      </c>
      <c r="I60">
        <v>211</v>
      </c>
      <c r="J60" t="s">
        <v>20</v>
      </c>
      <c r="K60" t="s">
        <v>21</v>
      </c>
      <c r="L60">
        <v>1442811600</v>
      </c>
      <c r="M60">
        <v>1443934800</v>
      </c>
      <c r="N60" s="12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ht="17" x14ac:dyDescent="0.2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7">
        <f t="shared" si="0"/>
        <v>2.7507142857142859</v>
      </c>
      <c r="G61" s="9">
        <f t="shared" si="3"/>
        <v>30.0859375</v>
      </c>
      <c r="H61" s="5" t="s">
        <v>19</v>
      </c>
      <c r="I61">
        <v>128</v>
      </c>
      <c r="J61" t="s">
        <v>20</v>
      </c>
      <c r="K61" t="s">
        <v>21</v>
      </c>
      <c r="L61">
        <v>1497243600</v>
      </c>
      <c r="M61">
        <v>1498539600</v>
      </c>
      <c r="N61" s="12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ht="17" x14ac:dyDescent="0.2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7">
        <f t="shared" si="0"/>
        <v>1.4437048832271762</v>
      </c>
      <c r="G62" s="9">
        <f t="shared" si="3"/>
        <v>84.998125000000002</v>
      </c>
      <c r="H62" s="5" t="s">
        <v>19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4" x14ac:dyDescent="0.2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7">
        <f t="shared" si="0"/>
        <v>0.92745983935742971</v>
      </c>
      <c r="G63" s="9">
        <f t="shared" si="3"/>
        <v>82.001775410563695</v>
      </c>
      <c r="H63" s="5" t="s">
        <v>14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ht="34" x14ac:dyDescent="0.2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7">
        <f t="shared" si="0"/>
        <v>7.226</v>
      </c>
      <c r="G64" s="9">
        <f t="shared" si="3"/>
        <v>58.040160642570278</v>
      </c>
      <c r="H64" s="5" t="s">
        <v>19</v>
      </c>
      <c r="I64">
        <v>249</v>
      </c>
      <c r="J64" t="s">
        <v>20</v>
      </c>
      <c r="K64" t="s">
        <v>21</v>
      </c>
      <c r="L64">
        <v>1433480400</v>
      </c>
      <c r="M64">
        <v>1433566800</v>
      </c>
      <c r="N64" s="12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ht="17" x14ac:dyDescent="0.2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7">
        <f t="shared" si="0"/>
        <v>0.11851063829787234</v>
      </c>
      <c r="G65" s="9">
        <f t="shared" si="3"/>
        <v>111.4</v>
      </c>
      <c r="H65" s="5" t="s">
        <v>14</v>
      </c>
      <c r="I65">
        <v>5</v>
      </c>
      <c r="J65" t="s">
        <v>20</v>
      </c>
      <c r="K65" t="s">
        <v>21</v>
      </c>
      <c r="L65">
        <v>1493355600</v>
      </c>
      <c r="M65">
        <v>1493874000</v>
      </c>
      <c r="N65" s="12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ht="17" x14ac:dyDescent="0.2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7">
        <f t="shared" si="0"/>
        <v>0.97642857142857142</v>
      </c>
      <c r="G66" s="9">
        <f t="shared" si="3"/>
        <v>71.94736842105263</v>
      </c>
      <c r="H66" s="5" t="s">
        <v>14</v>
      </c>
      <c r="I66">
        <v>38</v>
      </c>
      <c r="J66" t="s">
        <v>20</v>
      </c>
      <c r="K66" t="s">
        <v>21</v>
      </c>
      <c r="L66">
        <v>1530507600</v>
      </c>
      <c r="M66">
        <v>1531803600</v>
      </c>
      <c r="N66" s="12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ht="17" x14ac:dyDescent="0.2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7">
        <f t="shared" ref="F67:F130" si="4">E67/D67</f>
        <v>2.3614754098360655</v>
      </c>
      <c r="G67" s="9">
        <f t="shared" si="3"/>
        <v>61.038135593220339</v>
      </c>
      <c r="H67" s="5" t="s">
        <v>19</v>
      </c>
      <c r="I67">
        <v>236</v>
      </c>
      <c r="J67" t="s">
        <v>20</v>
      </c>
      <c r="K67" t="s">
        <v>21</v>
      </c>
      <c r="L67">
        <v>1296108000</v>
      </c>
      <c r="M67">
        <v>1296712800</v>
      </c>
      <c r="N67" s="12">
        <f t="shared" ref="N67:N130" si="5">(((L67/60)/60)/24)+DATE(1970,1,1)</f>
        <v>40570.25</v>
      </c>
      <c r="O67" s="13">
        <f t="shared" ref="O67:O130" si="6">(((M67/60)/60)/24)+DATE(1970,1,1)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ht="17" x14ac:dyDescent="0.2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7">
        <f t="shared" si="4"/>
        <v>0.45068965517241377</v>
      </c>
      <c r="G68" s="9">
        <f t="shared" ref="G68:G131" si="7">SUM(E68/I68)</f>
        <v>108.91666666666667</v>
      </c>
      <c r="H68" s="5" t="s">
        <v>14</v>
      </c>
      <c r="I68">
        <v>12</v>
      </c>
      <c r="J68" t="s">
        <v>20</v>
      </c>
      <c r="K68" t="s">
        <v>21</v>
      </c>
      <c r="L68">
        <v>1428469200</v>
      </c>
      <c r="M68">
        <v>1428901200</v>
      </c>
      <c r="N68" s="12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4" x14ac:dyDescent="0.2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7">
        <f t="shared" si="4"/>
        <v>1.6238567493112948</v>
      </c>
      <c r="G69" s="9">
        <f t="shared" si="7"/>
        <v>29.001722017220171</v>
      </c>
      <c r="H69" s="5" t="s">
        <v>19</v>
      </c>
      <c r="I69">
        <v>4065</v>
      </c>
      <c r="J69" t="s">
        <v>36</v>
      </c>
      <c r="K69" t="s">
        <v>37</v>
      </c>
      <c r="L69">
        <v>1264399200</v>
      </c>
      <c r="M69">
        <v>1264831200</v>
      </c>
      <c r="N69" s="12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ht="17" x14ac:dyDescent="0.2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7">
        <f t="shared" si="4"/>
        <v>2.5452631578947367</v>
      </c>
      <c r="G70" s="9">
        <f t="shared" si="7"/>
        <v>58.975609756097562</v>
      </c>
      <c r="H70" s="5" t="s">
        <v>19</v>
      </c>
      <c r="I70">
        <v>246</v>
      </c>
      <c r="J70" t="s">
        <v>94</v>
      </c>
      <c r="K70" t="s">
        <v>95</v>
      </c>
      <c r="L70">
        <v>1501131600</v>
      </c>
      <c r="M70">
        <v>1505192400</v>
      </c>
      <c r="N70" s="12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ht="17" x14ac:dyDescent="0.2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7">
        <f t="shared" si="4"/>
        <v>0.24063291139240506</v>
      </c>
      <c r="G71" s="9">
        <f t="shared" si="7"/>
        <v>111.82352941176471</v>
      </c>
      <c r="H71" s="5" t="s">
        <v>63</v>
      </c>
      <c r="I71">
        <v>17</v>
      </c>
      <c r="J71" t="s">
        <v>20</v>
      </c>
      <c r="K71" t="s">
        <v>21</v>
      </c>
      <c r="L71">
        <v>1292738400</v>
      </c>
      <c r="M71">
        <v>1295676000</v>
      </c>
      <c r="N71" s="12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ht="17" x14ac:dyDescent="0.2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7">
        <f t="shared" si="4"/>
        <v>1.2374140625000001</v>
      </c>
      <c r="G72" s="9">
        <f t="shared" si="7"/>
        <v>63.995555555555555</v>
      </c>
      <c r="H72" s="5" t="s">
        <v>19</v>
      </c>
      <c r="I72">
        <v>2475</v>
      </c>
      <c r="J72" t="s">
        <v>94</v>
      </c>
      <c r="K72" t="s">
        <v>95</v>
      </c>
      <c r="L72">
        <v>1288674000</v>
      </c>
      <c r="M72">
        <v>1292911200</v>
      </c>
      <c r="N72" s="12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4" x14ac:dyDescent="0.2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7">
        <f t="shared" si="4"/>
        <v>1.0806666666666667</v>
      </c>
      <c r="G73" s="9">
        <f t="shared" si="7"/>
        <v>85.315789473684205</v>
      </c>
      <c r="H73" s="5" t="s">
        <v>19</v>
      </c>
      <c r="I73">
        <v>76</v>
      </c>
      <c r="J73" t="s">
        <v>20</v>
      </c>
      <c r="K73" t="s">
        <v>21</v>
      </c>
      <c r="L73">
        <v>1575093600</v>
      </c>
      <c r="M73">
        <v>1575439200</v>
      </c>
      <c r="N73" s="12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ht="17" x14ac:dyDescent="0.2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7">
        <f t="shared" si="4"/>
        <v>6.7033333333333331</v>
      </c>
      <c r="G74" s="9">
        <f t="shared" si="7"/>
        <v>74.481481481481481</v>
      </c>
      <c r="H74" s="5" t="s">
        <v>19</v>
      </c>
      <c r="I74">
        <v>54</v>
      </c>
      <c r="J74" t="s">
        <v>20</v>
      </c>
      <c r="K74" t="s">
        <v>21</v>
      </c>
      <c r="L74">
        <v>1435726800</v>
      </c>
      <c r="M74">
        <v>1438837200</v>
      </c>
      <c r="N74" s="12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ht="17" x14ac:dyDescent="0.2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7">
        <f t="shared" si="4"/>
        <v>6.609285714285714</v>
      </c>
      <c r="G75" s="9">
        <f t="shared" si="7"/>
        <v>105.14772727272727</v>
      </c>
      <c r="H75" s="5" t="s">
        <v>19</v>
      </c>
      <c r="I75">
        <v>88</v>
      </c>
      <c r="J75" t="s">
        <v>20</v>
      </c>
      <c r="K75" t="s">
        <v>21</v>
      </c>
      <c r="L75">
        <v>1480226400</v>
      </c>
      <c r="M75">
        <v>1480485600</v>
      </c>
      <c r="N75" s="12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ht="17" x14ac:dyDescent="0.2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7">
        <f t="shared" si="4"/>
        <v>1.2246153846153847</v>
      </c>
      <c r="G76" s="9">
        <f t="shared" si="7"/>
        <v>56.188235294117646</v>
      </c>
      <c r="H76" s="5" t="s">
        <v>19</v>
      </c>
      <c r="I76">
        <v>85</v>
      </c>
      <c r="J76" t="s">
        <v>36</v>
      </c>
      <c r="K76" t="s">
        <v>37</v>
      </c>
      <c r="L76">
        <v>1459054800</v>
      </c>
      <c r="M76">
        <v>1459141200</v>
      </c>
      <c r="N76" s="12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ht="17" x14ac:dyDescent="0.2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7">
        <f t="shared" si="4"/>
        <v>1.5057731958762886</v>
      </c>
      <c r="G77" s="9">
        <f t="shared" si="7"/>
        <v>85.917647058823533</v>
      </c>
      <c r="H77" s="5" t="s">
        <v>19</v>
      </c>
      <c r="I77">
        <v>170</v>
      </c>
      <c r="J77" t="s">
        <v>20</v>
      </c>
      <c r="K77" t="s">
        <v>21</v>
      </c>
      <c r="L77">
        <v>1531630800</v>
      </c>
      <c r="M77">
        <v>1532322000</v>
      </c>
      <c r="N77" s="12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ht="17" x14ac:dyDescent="0.2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7">
        <f t="shared" si="4"/>
        <v>0.78106590724165992</v>
      </c>
      <c r="G78" s="9">
        <f t="shared" si="7"/>
        <v>57.00296912114014</v>
      </c>
      <c r="H78" s="5" t="s">
        <v>14</v>
      </c>
      <c r="I78">
        <v>1684</v>
      </c>
      <c r="J78" t="s">
        <v>20</v>
      </c>
      <c r="K78" t="s">
        <v>21</v>
      </c>
      <c r="L78">
        <v>1421992800</v>
      </c>
      <c r="M78">
        <v>1426222800</v>
      </c>
      <c r="N78" s="12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ht="17" x14ac:dyDescent="0.2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7">
        <f t="shared" si="4"/>
        <v>0.46947368421052632</v>
      </c>
      <c r="G79" s="9">
        <f t="shared" si="7"/>
        <v>79.642857142857139</v>
      </c>
      <c r="H79" s="5" t="s">
        <v>14</v>
      </c>
      <c r="I79">
        <v>56</v>
      </c>
      <c r="J79" t="s">
        <v>20</v>
      </c>
      <c r="K79" t="s">
        <v>21</v>
      </c>
      <c r="L79">
        <v>1285563600</v>
      </c>
      <c r="M79">
        <v>1286773200</v>
      </c>
      <c r="N79" s="12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ht="34" x14ac:dyDescent="0.2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7">
        <f t="shared" si="4"/>
        <v>3.008</v>
      </c>
      <c r="G80" s="9">
        <f t="shared" si="7"/>
        <v>41.018181818181816</v>
      </c>
      <c r="H80" s="5" t="s">
        <v>19</v>
      </c>
      <c r="I80">
        <v>330</v>
      </c>
      <c r="J80" t="s">
        <v>20</v>
      </c>
      <c r="K80" t="s">
        <v>21</v>
      </c>
      <c r="L80">
        <v>1523854800</v>
      </c>
      <c r="M80">
        <v>1523941200</v>
      </c>
      <c r="N80" s="12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ht="17" x14ac:dyDescent="0.2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7">
        <f t="shared" si="4"/>
        <v>0.6959861591695502</v>
      </c>
      <c r="G81" s="9">
        <f t="shared" si="7"/>
        <v>48.004773269689736</v>
      </c>
      <c r="H81" s="5" t="s">
        <v>14</v>
      </c>
      <c r="I81">
        <v>838</v>
      </c>
      <c r="J81" t="s">
        <v>20</v>
      </c>
      <c r="K81" t="s">
        <v>21</v>
      </c>
      <c r="L81">
        <v>1529125200</v>
      </c>
      <c r="M81">
        <v>1529557200</v>
      </c>
      <c r="N81" s="12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ht="17" x14ac:dyDescent="0.2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7">
        <f t="shared" si="4"/>
        <v>6.374545454545455</v>
      </c>
      <c r="G82" s="9">
        <f t="shared" si="7"/>
        <v>55.212598425196852</v>
      </c>
      <c r="H82" s="5" t="s">
        <v>19</v>
      </c>
      <c r="I82">
        <v>127</v>
      </c>
      <c r="J82" t="s">
        <v>20</v>
      </c>
      <c r="K82" t="s">
        <v>21</v>
      </c>
      <c r="L82">
        <v>1503982800</v>
      </c>
      <c r="M82">
        <v>1506574800</v>
      </c>
      <c r="N82" s="12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ht="17" x14ac:dyDescent="0.2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7">
        <f t="shared" si="4"/>
        <v>2.253392857142857</v>
      </c>
      <c r="G83" s="9">
        <f t="shared" si="7"/>
        <v>92.109489051094897</v>
      </c>
      <c r="H83" s="5" t="s">
        <v>19</v>
      </c>
      <c r="I83">
        <v>411</v>
      </c>
      <c r="J83" t="s">
        <v>20</v>
      </c>
      <c r="K83" t="s">
        <v>21</v>
      </c>
      <c r="L83">
        <v>1511416800</v>
      </c>
      <c r="M83">
        <v>1513576800</v>
      </c>
      <c r="N83" s="12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ht="17" x14ac:dyDescent="0.2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7">
        <f t="shared" si="4"/>
        <v>14.973000000000001</v>
      </c>
      <c r="G84" s="9">
        <f t="shared" si="7"/>
        <v>83.183333333333337</v>
      </c>
      <c r="H84" s="5" t="s">
        <v>19</v>
      </c>
      <c r="I84">
        <v>180</v>
      </c>
      <c r="J84" t="s">
        <v>36</v>
      </c>
      <c r="K84" t="s">
        <v>37</v>
      </c>
      <c r="L84">
        <v>1547704800</v>
      </c>
      <c r="M84">
        <v>1548309600</v>
      </c>
      <c r="N84" s="12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ht="17" x14ac:dyDescent="0.2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7">
        <f t="shared" si="4"/>
        <v>0.37590225563909774</v>
      </c>
      <c r="G85" s="9">
        <f t="shared" si="7"/>
        <v>39.996000000000002</v>
      </c>
      <c r="H85" s="5" t="s">
        <v>14</v>
      </c>
      <c r="I85">
        <v>1000</v>
      </c>
      <c r="J85" t="s">
        <v>20</v>
      </c>
      <c r="K85" t="s">
        <v>21</v>
      </c>
      <c r="L85">
        <v>1469682000</v>
      </c>
      <c r="M85">
        <v>1471582800</v>
      </c>
      <c r="N85" s="12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ht="17" x14ac:dyDescent="0.2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7">
        <f t="shared" si="4"/>
        <v>1.3236942675159236</v>
      </c>
      <c r="G86" s="9">
        <f t="shared" si="7"/>
        <v>111.1336898395722</v>
      </c>
      <c r="H86" s="5" t="s">
        <v>19</v>
      </c>
      <c r="I86">
        <v>374</v>
      </c>
      <c r="J86" t="s">
        <v>20</v>
      </c>
      <c r="K86" t="s">
        <v>21</v>
      </c>
      <c r="L86">
        <v>1343451600</v>
      </c>
      <c r="M86">
        <v>1344315600</v>
      </c>
      <c r="N86" s="12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ht="17" x14ac:dyDescent="0.2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7">
        <f t="shared" si="4"/>
        <v>1.3122448979591836</v>
      </c>
      <c r="G87" s="9">
        <f t="shared" si="7"/>
        <v>90.563380281690144</v>
      </c>
      <c r="H87" s="5" t="s">
        <v>19</v>
      </c>
      <c r="I87">
        <v>71</v>
      </c>
      <c r="J87" t="s">
        <v>24</v>
      </c>
      <c r="K87" t="s">
        <v>25</v>
      </c>
      <c r="L87">
        <v>1315717200</v>
      </c>
      <c r="M87">
        <v>1316408400</v>
      </c>
      <c r="N87" s="12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ht="17" x14ac:dyDescent="0.2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7">
        <f t="shared" si="4"/>
        <v>1.6763513513513513</v>
      </c>
      <c r="G88" s="9">
        <f t="shared" si="7"/>
        <v>61.108374384236456</v>
      </c>
      <c r="H88" s="5" t="s">
        <v>19</v>
      </c>
      <c r="I88">
        <v>203</v>
      </c>
      <c r="J88" t="s">
        <v>20</v>
      </c>
      <c r="K88" t="s">
        <v>21</v>
      </c>
      <c r="L88">
        <v>1430715600</v>
      </c>
      <c r="M88">
        <v>1431838800</v>
      </c>
      <c r="N88" s="12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4" x14ac:dyDescent="0.2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7">
        <f t="shared" si="4"/>
        <v>0.6198488664987406</v>
      </c>
      <c r="G89" s="9">
        <f t="shared" si="7"/>
        <v>83.022941970310384</v>
      </c>
      <c r="H89" s="5" t="s">
        <v>14</v>
      </c>
      <c r="I89">
        <v>1482</v>
      </c>
      <c r="J89" t="s">
        <v>24</v>
      </c>
      <c r="K89" t="s">
        <v>25</v>
      </c>
      <c r="L89">
        <v>1299564000</v>
      </c>
      <c r="M89">
        <v>1300510800</v>
      </c>
      <c r="N89" s="12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ht="17" x14ac:dyDescent="0.2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7">
        <f t="shared" si="4"/>
        <v>2.6074999999999999</v>
      </c>
      <c r="G90" s="9">
        <f t="shared" si="7"/>
        <v>110.76106194690266</v>
      </c>
      <c r="H90" s="5" t="s">
        <v>19</v>
      </c>
      <c r="I90">
        <v>113</v>
      </c>
      <c r="J90" t="s">
        <v>20</v>
      </c>
      <c r="K90" t="s">
        <v>21</v>
      </c>
      <c r="L90">
        <v>1429160400</v>
      </c>
      <c r="M90">
        <v>1431061200</v>
      </c>
      <c r="N90" s="12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ht="17" x14ac:dyDescent="0.2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7">
        <f t="shared" si="4"/>
        <v>2.5258823529411765</v>
      </c>
      <c r="G91" s="9">
        <f t="shared" si="7"/>
        <v>89.458333333333329</v>
      </c>
      <c r="H91" s="5" t="s">
        <v>19</v>
      </c>
      <c r="I91">
        <v>96</v>
      </c>
      <c r="J91" t="s">
        <v>20</v>
      </c>
      <c r="K91" t="s">
        <v>21</v>
      </c>
      <c r="L91">
        <v>1271307600</v>
      </c>
      <c r="M91">
        <v>1271480400</v>
      </c>
      <c r="N91" s="12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ht="17" x14ac:dyDescent="0.2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7">
        <f t="shared" si="4"/>
        <v>0.7861538461538462</v>
      </c>
      <c r="G92" s="9">
        <f t="shared" si="7"/>
        <v>57.849056603773583</v>
      </c>
      <c r="H92" s="5" t="s">
        <v>14</v>
      </c>
      <c r="I92">
        <v>106</v>
      </c>
      <c r="J92" t="s">
        <v>20</v>
      </c>
      <c r="K92" t="s">
        <v>21</v>
      </c>
      <c r="L92">
        <v>1456380000</v>
      </c>
      <c r="M92">
        <v>1456380000</v>
      </c>
      <c r="N92" s="12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ht="17" x14ac:dyDescent="0.2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7">
        <f t="shared" si="4"/>
        <v>0.48404406999351912</v>
      </c>
      <c r="G93" s="9">
        <f t="shared" si="7"/>
        <v>109.99705449189985</v>
      </c>
      <c r="H93" s="5" t="s">
        <v>14</v>
      </c>
      <c r="I93">
        <v>679</v>
      </c>
      <c r="J93" t="s">
        <v>94</v>
      </c>
      <c r="K93" t="s">
        <v>95</v>
      </c>
      <c r="L93">
        <v>1470459600</v>
      </c>
      <c r="M93">
        <v>1472878800</v>
      </c>
      <c r="N93" s="12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4" x14ac:dyDescent="0.2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7">
        <f t="shared" si="4"/>
        <v>2.5887500000000001</v>
      </c>
      <c r="G94" s="9">
        <f t="shared" si="7"/>
        <v>103.96586345381526</v>
      </c>
      <c r="H94" s="5" t="s">
        <v>19</v>
      </c>
      <c r="I94">
        <v>498</v>
      </c>
      <c r="J94" t="s">
        <v>86</v>
      </c>
      <c r="K94" t="s">
        <v>87</v>
      </c>
      <c r="L94">
        <v>1277269200</v>
      </c>
      <c r="M94">
        <v>1277355600</v>
      </c>
      <c r="N94" s="12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ht="17" x14ac:dyDescent="0.2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7">
        <f t="shared" si="4"/>
        <v>0.60548713235294116</v>
      </c>
      <c r="G95" s="9">
        <f t="shared" si="7"/>
        <v>107.99508196721311</v>
      </c>
      <c r="H95" s="5" t="s">
        <v>63</v>
      </c>
      <c r="I95">
        <v>610</v>
      </c>
      <c r="J95" t="s">
        <v>20</v>
      </c>
      <c r="K95" t="s">
        <v>21</v>
      </c>
      <c r="L95">
        <v>1350709200</v>
      </c>
      <c r="M95">
        <v>1351054800</v>
      </c>
      <c r="N95" s="12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ht="17" x14ac:dyDescent="0.2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7">
        <f t="shared" si="4"/>
        <v>3.036896551724138</v>
      </c>
      <c r="G96" s="9">
        <f t="shared" si="7"/>
        <v>48.927777777777777</v>
      </c>
      <c r="H96" s="5" t="s">
        <v>19</v>
      </c>
      <c r="I96">
        <v>180</v>
      </c>
      <c r="J96" t="s">
        <v>36</v>
      </c>
      <c r="K96" t="s">
        <v>37</v>
      </c>
      <c r="L96">
        <v>1554613200</v>
      </c>
      <c r="M96">
        <v>1555563600</v>
      </c>
      <c r="N96" s="12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4" x14ac:dyDescent="0.2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7">
        <f t="shared" si="4"/>
        <v>1.1299999999999999</v>
      </c>
      <c r="G97" s="9">
        <f t="shared" si="7"/>
        <v>37.666666666666664</v>
      </c>
      <c r="H97" s="5" t="s">
        <v>19</v>
      </c>
      <c r="I97">
        <v>27</v>
      </c>
      <c r="J97" t="s">
        <v>20</v>
      </c>
      <c r="K97" t="s">
        <v>21</v>
      </c>
      <c r="L97">
        <v>1571029200</v>
      </c>
      <c r="M97">
        <v>1571634000</v>
      </c>
      <c r="N97" s="12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ht="17" x14ac:dyDescent="0.2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7">
        <f t="shared" si="4"/>
        <v>2.1737876614060259</v>
      </c>
      <c r="G98" s="9">
        <f t="shared" si="7"/>
        <v>64.999141999141997</v>
      </c>
      <c r="H98" s="5" t="s">
        <v>19</v>
      </c>
      <c r="I98">
        <v>2331</v>
      </c>
      <c r="J98" t="s">
        <v>20</v>
      </c>
      <c r="K98" t="s">
        <v>21</v>
      </c>
      <c r="L98">
        <v>1299736800</v>
      </c>
      <c r="M98">
        <v>1300856400</v>
      </c>
      <c r="N98" s="12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ht="17" x14ac:dyDescent="0.2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7">
        <f t="shared" si="4"/>
        <v>9.2669230769230762</v>
      </c>
      <c r="G99" s="9">
        <f t="shared" si="7"/>
        <v>106.61061946902655</v>
      </c>
      <c r="H99" s="5" t="s">
        <v>19</v>
      </c>
      <c r="I99">
        <v>113</v>
      </c>
      <c r="J99" t="s">
        <v>20</v>
      </c>
      <c r="K99" t="s">
        <v>21</v>
      </c>
      <c r="L99">
        <v>1435208400</v>
      </c>
      <c r="M99">
        <v>1439874000</v>
      </c>
      <c r="N99" s="12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ht="17" x14ac:dyDescent="0.2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7">
        <f t="shared" si="4"/>
        <v>0.33692229038854804</v>
      </c>
      <c r="G100" s="9">
        <f t="shared" si="7"/>
        <v>27.009016393442622</v>
      </c>
      <c r="H100" s="5" t="s">
        <v>14</v>
      </c>
      <c r="I100">
        <v>1220</v>
      </c>
      <c r="J100" t="s">
        <v>24</v>
      </c>
      <c r="K100" t="s">
        <v>25</v>
      </c>
      <c r="L100">
        <v>1437973200</v>
      </c>
      <c r="M100">
        <v>1438318800</v>
      </c>
      <c r="N100" s="12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ht="34" x14ac:dyDescent="0.2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7">
        <f t="shared" si="4"/>
        <v>1.9672368421052631</v>
      </c>
      <c r="G101" s="9">
        <f t="shared" si="7"/>
        <v>91.16463414634147</v>
      </c>
      <c r="H101" s="5" t="s">
        <v>19</v>
      </c>
      <c r="I101">
        <v>164</v>
      </c>
      <c r="J101" t="s">
        <v>20</v>
      </c>
      <c r="K101" t="s">
        <v>21</v>
      </c>
      <c r="L101">
        <v>1416895200</v>
      </c>
      <c r="M101">
        <v>1419400800</v>
      </c>
      <c r="N101" s="12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ht="17" x14ac:dyDescent="0.2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7">
        <f t="shared" si="4"/>
        <v>0.01</v>
      </c>
      <c r="G102" s="9">
        <f t="shared" si="7"/>
        <v>1</v>
      </c>
      <c r="H102" s="5" t="s">
        <v>14</v>
      </c>
      <c r="I102">
        <v>1</v>
      </c>
      <c r="J102" t="s">
        <v>20</v>
      </c>
      <c r="K102" t="s">
        <v>21</v>
      </c>
      <c r="L102">
        <v>1319000400</v>
      </c>
      <c r="M102">
        <v>1320555600</v>
      </c>
      <c r="N102" s="12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ht="17" x14ac:dyDescent="0.2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7">
        <f t="shared" si="4"/>
        <v>10.214444444444444</v>
      </c>
      <c r="G103" s="9">
        <f t="shared" si="7"/>
        <v>56.054878048780488</v>
      </c>
      <c r="H103" s="5" t="s">
        <v>19</v>
      </c>
      <c r="I103">
        <v>164</v>
      </c>
      <c r="J103" t="s">
        <v>20</v>
      </c>
      <c r="K103" t="s">
        <v>21</v>
      </c>
      <c r="L103">
        <v>1424498400</v>
      </c>
      <c r="M103">
        <v>1425103200</v>
      </c>
      <c r="N103" s="12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ht="17" x14ac:dyDescent="0.2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7">
        <f t="shared" si="4"/>
        <v>2.8167567567567566</v>
      </c>
      <c r="G104" s="9">
        <f t="shared" si="7"/>
        <v>31.017857142857142</v>
      </c>
      <c r="H104" s="5" t="s">
        <v>19</v>
      </c>
      <c r="I104">
        <v>336</v>
      </c>
      <c r="J104" t="s">
        <v>20</v>
      </c>
      <c r="K104" t="s">
        <v>21</v>
      </c>
      <c r="L104">
        <v>1526274000</v>
      </c>
      <c r="M104">
        <v>1526878800</v>
      </c>
      <c r="N104" s="12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ht="17" x14ac:dyDescent="0.2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7">
        <f t="shared" si="4"/>
        <v>0.24610000000000001</v>
      </c>
      <c r="G105" s="9">
        <f t="shared" si="7"/>
        <v>66.513513513513516</v>
      </c>
      <c r="H105" s="5" t="s">
        <v>14</v>
      </c>
      <c r="I105">
        <v>37</v>
      </c>
      <c r="J105" t="s">
        <v>94</v>
      </c>
      <c r="K105" t="s">
        <v>95</v>
      </c>
      <c r="L105">
        <v>1287896400</v>
      </c>
      <c r="M105">
        <v>1288674000</v>
      </c>
      <c r="N105" s="12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ht="17" x14ac:dyDescent="0.2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7">
        <f t="shared" si="4"/>
        <v>1.4314010067114094</v>
      </c>
      <c r="G106" s="9">
        <f t="shared" si="7"/>
        <v>89.005216484089729</v>
      </c>
      <c r="H106" s="5" t="s">
        <v>19</v>
      </c>
      <c r="I106">
        <v>1917</v>
      </c>
      <c r="J106" t="s">
        <v>20</v>
      </c>
      <c r="K106" t="s">
        <v>21</v>
      </c>
      <c r="L106">
        <v>1495515600</v>
      </c>
      <c r="M106">
        <v>1495602000</v>
      </c>
      <c r="N106" s="12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ht="17" x14ac:dyDescent="0.2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7">
        <f t="shared" si="4"/>
        <v>1.4454411764705883</v>
      </c>
      <c r="G107" s="9">
        <f t="shared" si="7"/>
        <v>103.46315789473684</v>
      </c>
      <c r="H107" s="5" t="s">
        <v>19</v>
      </c>
      <c r="I107">
        <v>95</v>
      </c>
      <c r="J107" t="s">
        <v>20</v>
      </c>
      <c r="K107" t="s">
        <v>21</v>
      </c>
      <c r="L107">
        <v>1364878800</v>
      </c>
      <c r="M107">
        <v>1366434000</v>
      </c>
      <c r="N107" s="12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ht="17" x14ac:dyDescent="0.2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7">
        <f t="shared" si="4"/>
        <v>3.5912820512820511</v>
      </c>
      <c r="G108" s="9">
        <f t="shared" si="7"/>
        <v>95.278911564625844</v>
      </c>
      <c r="H108" s="5" t="s">
        <v>19</v>
      </c>
      <c r="I108">
        <v>147</v>
      </c>
      <c r="J108" t="s">
        <v>20</v>
      </c>
      <c r="K108" t="s">
        <v>21</v>
      </c>
      <c r="L108">
        <v>1567918800</v>
      </c>
      <c r="M108">
        <v>1568350800</v>
      </c>
      <c r="N108" s="12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4" x14ac:dyDescent="0.2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7">
        <f t="shared" si="4"/>
        <v>1.8648571428571428</v>
      </c>
      <c r="G109" s="9">
        <f t="shared" si="7"/>
        <v>75.895348837209298</v>
      </c>
      <c r="H109" s="5" t="s">
        <v>19</v>
      </c>
      <c r="I109">
        <v>86</v>
      </c>
      <c r="J109" t="s">
        <v>20</v>
      </c>
      <c r="K109" t="s">
        <v>21</v>
      </c>
      <c r="L109">
        <v>1524459600</v>
      </c>
      <c r="M109">
        <v>1525928400</v>
      </c>
      <c r="N109" s="12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4" x14ac:dyDescent="0.2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7">
        <f t="shared" si="4"/>
        <v>5.9526666666666666</v>
      </c>
      <c r="G110" s="9">
        <f t="shared" si="7"/>
        <v>107.57831325301204</v>
      </c>
      <c r="H110" s="5" t="s">
        <v>19</v>
      </c>
      <c r="I110">
        <v>83</v>
      </c>
      <c r="J110" t="s">
        <v>20</v>
      </c>
      <c r="K110" t="s">
        <v>21</v>
      </c>
      <c r="L110">
        <v>1333688400</v>
      </c>
      <c r="M110">
        <v>1336885200</v>
      </c>
      <c r="N110" s="12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ht="17" x14ac:dyDescent="0.2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7">
        <f t="shared" si="4"/>
        <v>0.5921153846153846</v>
      </c>
      <c r="G111" s="9">
        <f t="shared" si="7"/>
        <v>51.31666666666667</v>
      </c>
      <c r="H111" s="5" t="s">
        <v>14</v>
      </c>
      <c r="I111">
        <v>60</v>
      </c>
      <c r="J111" t="s">
        <v>20</v>
      </c>
      <c r="K111" t="s">
        <v>21</v>
      </c>
      <c r="L111">
        <v>1389506400</v>
      </c>
      <c r="M111">
        <v>1389679200</v>
      </c>
      <c r="N111" s="12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4" x14ac:dyDescent="0.2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7">
        <f t="shared" si="4"/>
        <v>0.14962780898876404</v>
      </c>
      <c r="G112" s="9">
        <f t="shared" si="7"/>
        <v>71.983108108108112</v>
      </c>
      <c r="H112" s="5" t="s">
        <v>14</v>
      </c>
      <c r="I112">
        <v>296</v>
      </c>
      <c r="J112" t="s">
        <v>20</v>
      </c>
      <c r="K112" t="s">
        <v>21</v>
      </c>
      <c r="L112">
        <v>1536642000</v>
      </c>
      <c r="M112">
        <v>1538283600</v>
      </c>
      <c r="N112" s="12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ht="17" x14ac:dyDescent="0.2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7">
        <f t="shared" si="4"/>
        <v>1.1995602605863191</v>
      </c>
      <c r="G113" s="9">
        <f t="shared" si="7"/>
        <v>108.95414201183432</v>
      </c>
      <c r="H113" s="5" t="s">
        <v>19</v>
      </c>
      <c r="I113">
        <v>676</v>
      </c>
      <c r="J113" t="s">
        <v>20</v>
      </c>
      <c r="K113" t="s">
        <v>21</v>
      </c>
      <c r="L113">
        <v>1348290000</v>
      </c>
      <c r="M113">
        <v>1348808400</v>
      </c>
      <c r="N113" s="12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ht="17" x14ac:dyDescent="0.2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7">
        <f t="shared" si="4"/>
        <v>2.6882978723404256</v>
      </c>
      <c r="G114" s="9">
        <f t="shared" si="7"/>
        <v>35</v>
      </c>
      <c r="H114" s="5" t="s">
        <v>19</v>
      </c>
      <c r="I114">
        <v>361</v>
      </c>
      <c r="J114" t="s">
        <v>24</v>
      </c>
      <c r="K114" t="s">
        <v>25</v>
      </c>
      <c r="L114">
        <v>1408856400</v>
      </c>
      <c r="M114">
        <v>1410152400</v>
      </c>
      <c r="N114" s="12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ht="17" x14ac:dyDescent="0.2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7">
        <f t="shared" si="4"/>
        <v>3.7687878787878786</v>
      </c>
      <c r="G115" s="9">
        <f t="shared" si="7"/>
        <v>94.938931297709928</v>
      </c>
      <c r="H115" s="5" t="s">
        <v>19</v>
      </c>
      <c r="I115">
        <v>131</v>
      </c>
      <c r="J115" t="s">
        <v>20</v>
      </c>
      <c r="K115" t="s">
        <v>21</v>
      </c>
      <c r="L115">
        <v>1505192400</v>
      </c>
      <c r="M115">
        <v>1505797200</v>
      </c>
      <c r="N115" s="12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ht="17" x14ac:dyDescent="0.2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7">
        <f t="shared" si="4"/>
        <v>7.2715789473684209</v>
      </c>
      <c r="G116" s="9">
        <f t="shared" si="7"/>
        <v>109.65079365079364</v>
      </c>
      <c r="H116" s="5" t="s">
        <v>19</v>
      </c>
      <c r="I116">
        <v>126</v>
      </c>
      <c r="J116" t="s">
        <v>20</v>
      </c>
      <c r="K116" t="s">
        <v>21</v>
      </c>
      <c r="L116">
        <v>1554786000</v>
      </c>
      <c r="M116">
        <v>1554872400</v>
      </c>
      <c r="N116" s="12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ht="17" x14ac:dyDescent="0.2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7">
        <f t="shared" si="4"/>
        <v>0.87211757648470301</v>
      </c>
      <c r="G117" s="9">
        <f t="shared" si="7"/>
        <v>44.001815980629537</v>
      </c>
      <c r="H117" s="5" t="s">
        <v>14</v>
      </c>
      <c r="I117">
        <v>3304</v>
      </c>
      <c r="J117" t="s">
        <v>94</v>
      </c>
      <c r="K117" t="s">
        <v>95</v>
      </c>
      <c r="L117">
        <v>1510898400</v>
      </c>
      <c r="M117">
        <v>1513922400</v>
      </c>
      <c r="N117" s="12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4" x14ac:dyDescent="0.2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7">
        <f t="shared" si="4"/>
        <v>0.88</v>
      </c>
      <c r="G118" s="9">
        <f t="shared" si="7"/>
        <v>86.794520547945211</v>
      </c>
      <c r="H118" s="5" t="s">
        <v>14</v>
      </c>
      <c r="I118">
        <v>73</v>
      </c>
      <c r="J118" t="s">
        <v>20</v>
      </c>
      <c r="K118" t="s">
        <v>21</v>
      </c>
      <c r="L118">
        <v>1442552400</v>
      </c>
      <c r="M118">
        <v>1442638800</v>
      </c>
      <c r="N118" s="12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ht="17" x14ac:dyDescent="0.2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7">
        <f t="shared" si="4"/>
        <v>1.7393877551020409</v>
      </c>
      <c r="G119" s="9">
        <f t="shared" si="7"/>
        <v>30.992727272727272</v>
      </c>
      <c r="H119" s="5" t="s">
        <v>19</v>
      </c>
      <c r="I119">
        <v>275</v>
      </c>
      <c r="J119" t="s">
        <v>20</v>
      </c>
      <c r="K119" t="s">
        <v>21</v>
      </c>
      <c r="L119">
        <v>1316667600</v>
      </c>
      <c r="M119">
        <v>1317186000</v>
      </c>
      <c r="N119" s="12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ht="17" x14ac:dyDescent="0.2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7">
        <f t="shared" si="4"/>
        <v>1.1761111111111111</v>
      </c>
      <c r="G120" s="9">
        <f t="shared" si="7"/>
        <v>94.791044776119406</v>
      </c>
      <c r="H120" s="5" t="s">
        <v>19</v>
      </c>
      <c r="I120">
        <v>67</v>
      </c>
      <c r="J120" t="s">
        <v>20</v>
      </c>
      <c r="K120" t="s">
        <v>21</v>
      </c>
      <c r="L120">
        <v>1390716000</v>
      </c>
      <c r="M120">
        <v>1391234400</v>
      </c>
      <c r="N120" s="12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4" x14ac:dyDescent="0.2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7">
        <f t="shared" si="4"/>
        <v>2.1496</v>
      </c>
      <c r="G121" s="9">
        <f t="shared" si="7"/>
        <v>69.79220779220779</v>
      </c>
      <c r="H121" s="5" t="s">
        <v>19</v>
      </c>
      <c r="I121">
        <v>154</v>
      </c>
      <c r="J121" t="s">
        <v>20</v>
      </c>
      <c r="K121" t="s">
        <v>21</v>
      </c>
      <c r="L121">
        <v>1402894800</v>
      </c>
      <c r="M121">
        <v>1404363600</v>
      </c>
      <c r="N121" s="12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ht="17" x14ac:dyDescent="0.2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7">
        <f t="shared" si="4"/>
        <v>1.4949667110519307</v>
      </c>
      <c r="G122" s="9">
        <f t="shared" si="7"/>
        <v>63.003367003367003</v>
      </c>
      <c r="H122" s="5" t="s">
        <v>19</v>
      </c>
      <c r="I122">
        <v>1782</v>
      </c>
      <c r="J122" t="s">
        <v>20</v>
      </c>
      <c r="K122" t="s">
        <v>21</v>
      </c>
      <c r="L122">
        <v>1429246800</v>
      </c>
      <c r="M122">
        <v>1429592400</v>
      </c>
      <c r="N122" s="12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ht="17" x14ac:dyDescent="0.2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7">
        <f t="shared" si="4"/>
        <v>2.1933995584988963</v>
      </c>
      <c r="G123" s="9">
        <f t="shared" si="7"/>
        <v>110.0343300110742</v>
      </c>
      <c r="H123" s="5" t="s">
        <v>19</v>
      </c>
      <c r="I123">
        <v>903</v>
      </c>
      <c r="J123" t="s">
        <v>20</v>
      </c>
      <c r="K123" t="s">
        <v>21</v>
      </c>
      <c r="L123">
        <v>1412485200</v>
      </c>
      <c r="M123">
        <v>1413608400</v>
      </c>
      <c r="N123" s="12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ht="17" x14ac:dyDescent="0.2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7">
        <f t="shared" si="4"/>
        <v>0.64367690058479532</v>
      </c>
      <c r="G124" s="9">
        <f t="shared" si="7"/>
        <v>25.997933274284026</v>
      </c>
      <c r="H124" s="5" t="s">
        <v>14</v>
      </c>
      <c r="I124">
        <v>3387</v>
      </c>
      <c r="J124" t="s">
        <v>20</v>
      </c>
      <c r="K124" t="s">
        <v>21</v>
      </c>
      <c r="L124">
        <v>1417068000</v>
      </c>
      <c r="M124">
        <v>1419400800</v>
      </c>
      <c r="N124" s="12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ht="17" x14ac:dyDescent="0.2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7">
        <f t="shared" si="4"/>
        <v>0.18622397298818233</v>
      </c>
      <c r="G125" s="9">
        <f t="shared" si="7"/>
        <v>49.987915407854985</v>
      </c>
      <c r="H125" s="5" t="s">
        <v>14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ht="17" x14ac:dyDescent="0.2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7">
        <f t="shared" si="4"/>
        <v>3.6776923076923076</v>
      </c>
      <c r="G126" s="9">
        <f t="shared" si="7"/>
        <v>101.72340425531915</v>
      </c>
      <c r="H126" s="5" t="s">
        <v>19</v>
      </c>
      <c r="I126">
        <v>94</v>
      </c>
      <c r="J126" t="s">
        <v>94</v>
      </c>
      <c r="K126" t="s">
        <v>95</v>
      </c>
      <c r="L126">
        <v>1557723600</v>
      </c>
      <c r="M126">
        <v>1562302800</v>
      </c>
      <c r="N126" s="12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ht="17" x14ac:dyDescent="0.2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7">
        <f t="shared" si="4"/>
        <v>1.5990566037735849</v>
      </c>
      <c r="G127" s="9">
        <f t="shared" si="7"/>
        <v>47.083333333333336</v>
      </c>
      <c r="H127" s="5" t="s">
        <v>19</v>
      </c>
      <c r="I127">
        <v>180</v>
      </c>
      <c r="J127" t="s">
        <v>20</v>
      </c>
      <c r="K127" t="s">
        <v>21</v>
      </c>
      <c r="L127">
        <v>1537333200</v>
      </c>
      <c r="M127">
        <v>1537678800</v>
      </c>
      <c r="N127" s="12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ht="17" x14ac:dyDescent="0.2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7">
        <f t="shared" si="4"/>
        <v>0.38633185349611543</v>
      </c>
      <c r="G128" s="9">
        <f t="shared" si="7"/>
        <v>89.944444444444443</v>
      </c>
      <c r="H128" s="5" t="s">
        <v>14</v>
      </c>
      <c r="I128">
        <v>774</v>
      </c>
      <c r="J128" t="s">
        <v>20</v>
      </c>
      <c r="K128" t="s">
        <v>21</v>
      </c>
      <c r="L128">
        <v>1471150800</v>
      </c>
      <c r="M128">
        <v>1473570000</v>
      </c>
      <c r="N128" s="12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ht="17" x14ac:dyDescent="0.2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7">
        <f t="shared" si="4"/>
        <v>0.51421511627906979</v>
      </c>
      <c r="G129" s="9">
        <f t="shared" si="7"/>
        <v>78.96875</v>
      </c>
      <c r="H129" s="5" t="s">
        <v>14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ht="17" x14ac:dyDescent="0.2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7">
        <f t="shared" si="4"/>
        <v>0.60334277620396604</v>
      </c>
      <c r="G130" s="9">
        <f t="shared" si="7"/>
        <v>80.067669172932327</v>
      </c>
      <c r="H130" s="5" t="s">
        <v>63</v>
      </c>
      <c r="I130">
        <v>532</v>
      </c>
      <c r="J130" t="s">
        <v>20</v>
      </c>
      <c r="K130" t="s">
        <v>21</v>
      </c>
      <c r="L130">
        <v>1282885200</v>
      </c>
      <c r="M130">
        <v>1284008400</v>
      </c>
      <c r="N130" s="12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ht="17" x14ac:dyDescent="0.2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7">
        <f t="shared" ref="F131:F194" si="8">E131/D131</f>
        <v>3.2026936026936029E-2</v>
      </c>
      <c r="G131" s="9">
        <f t="shared" si="7"/>
        <v>86.472727272727269</v>
      </c>
      <c r="H131" s="5" t="s">
        <v>63</v>
      </c>
      <c r="I131">
        <v>55</v>
      </c>
      <c r="J131" t="s">
        <v>24</v>
      </c>
      <c r="K131" t="s">
        <v>25</v>
      </c>
      <c r="L131">
        <v>1422943200</v>
      </c>
      <c r="M131">
        <v>1425103200</v>
      </c>
      <c r="N131" s="12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ht="17" x14ac:dyDescent="0.2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7">
        <f t="shared" si="8"/>
        <v>1.5546875</v>
      </c>
      <c r="G132" s="9">
        <f t="shared" ref="G132:G195" si="11">SUM(E132/I132)</f>
        <v>28.001876172607879</v>
      </c>
      <c r="H132" s="5" t="s">
        <v>19</v>
      </c>
      <c r="I132">
        <v>533</v>
      </c>
      <c r="J132" t="s">
        <v>32</v>
      </c>
      <c r="K132" t="s">
        <v>33</v>
      </c>
      <c r="L132">
        <v>1319605200</v>
      </c>
      <c r="M132">
        <v>1320991200</v>
      </c>
      <c r="N132" s="12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4" x14ac:dyDescent="0.2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7">
        <f t="shared" si="8"/>
        <v>1.0085974499089254</v>
      </c>
      <c r="G133" s="9">
        <f t="shared" si="11"/>
        <v>67.996725337699544</v>
      </c>
      <c r="H133" s="5" t="s">
        <v>19</v>
      </c>
      <c r="I133">
        <v>2443</v>
      </c>
      <c r="J133" t="s">
        <v>36</v>
      </c>
      <c r="K133" t="s">
        <v>37</v>
      </c>
      <c r="L133">
        <v>1385704800</v>
      </c>
      <c r="M133">
        <v>1386828000</v>
      </c>
      <c r="N133" s="12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ht="17" x14ac:dyDescent="0.2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7">
        <f t="shared" si="8"/>
        <v>1.1618181818181819</v>
      </c>
      <c r="G134" s="9">
        <f t="shared" si="11"/>
        <v>43.078651685393261</v>
      </c>
      <c r="H134" s="5" t="s">
        <v>19</v>
      </c>
      <c r="I134">
        <v>89</v>
      </c>
      <c r="J134" t="s">
        <v>20</v>
      </c>
      <c r="K134" t="s">
        <v>21</v>
      </c>
      <c r="L134">
        <v>1515736800</v>
      </c>
      <c r="M134">
        <v>1517119200</v>
      </c>
      <c r="N134" s="12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ht="17" x14ac:dyDescent="0.2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7">
        <f t="shared" si="8"/>
        <v>3.1077777777777778</v>
      </c>
      <c r="G135" s="9">
        <f t="shared" si="11"/>
        <v>87.95597484276729</v>
      </c>
      <c r="H135" s="5" t="s">
        <v>19</v>
      </c>
      <c r="I135">
        <v>159</v>
      </c>
      <c r="J135" t="s">
        <v>20</v>
      </c>
      <c r="K135" t="s">
        <v>21</v>
      </c>
      <c r="L135">
        <v>1313125200</v>
      </c>
      <c r="M135">
        <v>1315026000</v>
      </c>
      <c r="N135" s="12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ht="17" x14ac:dyDescent="0.2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7">
        <f t="shared" si="8"/>
        <v>0.89736683417085428</v>
      </c>
      <c r="G136" s="9">
        <f t="shared" si="11"/>
        <v>94.987234042553197</v>
      </c>
      <c r="H136" s="5" t="s">
        <v>14</v>
      </c>
      <c r="I136">
        <v>940</v>
      </c>
      <c r="J136" t="s">
        <v>86</v>
      </c>
      <c r="K136" t="s">
        <v>87</v>
      </c>
      <c r="L136">
        <v>1308459600</v>
      </c>
      <c r="M136">
        <v>1312693200</v>
      </c>
      <c r="N136" s="12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ht="17" x14ac:dyDescent="0.2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7">
        <f t="shared" si="8"/>
        <v>0.71272727272727276</v>
      </c>
      <c r="G137" s="9">
        <f t="shared" si="11"/>
        <v>46.905982905982903</v>
      </c>
      <c r="H137" s="5" t="s">
        <v>14</v>
      </c>
      <c r="I137">
        <v>117</v>
      </c>
      <c r="J137" t="s">
        <v>20</v>
      </c>
      <c r="K137" t="s">
        <v>21</v>
      </c>
      <c r="L137">
        <v>1362636000</v>
      </c>
      <c r="M137">
        <v>1363064400</v>
      </c>
      <c r="N137" s="12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ht="17" x14ac:dyDescent="0.2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7">
        <f t="shared" si="8"/>
        <v>3.2862318840579711E-2</v>
      </c>
      <c r="G138" s="9">
        <f t="shared" si="11"/>
        <v>46.913793103448278</v>
      </c>
      <c r="H138" s="5" t="s">
        <v>63</v>
      </c>
      <c r="I138">
        <v>58</v>
      </c>
      <c r="J138" t="s">
        <v>20</v>
      </c>
      <c r="K138" t="s">
        <v>21</v>
      </c>
      <c r="L138">
        <v>1402117200</v>
      </c>
      <c r="M138">
        <v>1403154000</v>
      </c>
      <c r="N138" s="12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ht="17" x14ac:dyDescent="0.2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7">
        <f t="shared" si="8"/>
        <v>2.617777777777778</v>
      </c>
      <c r="G139" s="9">
        <f t="shared" si="11"/>
        <v>94.24</v>
      </c>
      <c r="H139" s="5" t="s">
        <v>19</v>
      </c>
      <c r="I139">
        <v>50</v>
      </c>
      <c r="J139" t="s">
        <v>20</v>
      </c>
      <c r="K139" t="s">
        <v>21</v>
      </c>
      <c r="L139">
        <v>1286341200</v>
      </c>
      <c r="M139">
        <v>1286859600</v>
      </c>
      <c r="N139" s="12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4" x14ac:dyDescent="0.2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7">
        <f t="shared" si="8"/>
        <v>0.96</v>
      </c>
      <c r="G140" s="9">
        <f t="shared" si="11"/>
        <v>80.139130434782615</v>
      </c>
      <c r="H140" s="5" t="s">
        <v>14</v>
      </c>
      <c r="I140">
        <v>115</v>
      </c>
      <c r="J140" t="s">
        <v>20</v>
      </c>
      <c r="K140" t="s">
        <v>21</v>
      </c>
      <c r="L140">
        <v>1348808400</v>
      </c>
      <c r="M140">
        <v>1349326800</v>
      </c>
      <c r="N140" s="12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ht="17" x14ac:dyDescent="0.2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7">
        <f t="shared" si="8"/>
        <v>0.20896851248642778</v>
      </c>
      <c r="G141" s="9">
        <f t="shared" si="11"/>
        <v>59.036809815950917</v>
      </c>
      <c r="H141" s="5" t="s">
        <v>14</v>
      </c>
      <c r="I141">
        <v>326</v>
      </c>
      <c r="J141" t="s">
        <v>20</v>
      </c>
      <c r="K141" t="s">
        <v>21</v>
      </c>
      <c r="L141">
        <v>1429592400</v>
      </c>
      <c r="M141">
        <v>1430974800</v>
      </c>
      <c r="N141" s="12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4" x14ac:dyDescent="0.2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7">
        <f t="shared" si="8"/>
        <v>2.2316363636363636</v>
      </c>
      <c r="G142" s="9">
        <f t="shared" si="11"/>
        <v>65.989247311827953</v>
      </c>
      <c r="H142" s="5" t="s">
        <v>19</v>
      </c>
      <c r="I142">
        <v>186</v>
      </c>
      <c r="J142" t="s">
        <v>20</v>
      </c>
      <c r="K142" t="s">
        <v>21</v>
      </c>
      <c r="L142">
        <v>1519538400</v>
      </c>
      <c r="M142">
        <v>1519970400</v>
      </c>
      <c r="N142" s="12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ht="17" x14ac:dyDescent="0.2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7">
        <f t="shared" si="8"/>
        <v>1.0159097978227061</v>
      </c>
      <c r="G143" s="9">
        <f t="shared" si="11"/>
        <v>60.992530345471522</v>
      </c>
      <c r="H143" s="5" t="s">
        <v>19</v>
      </c>
      <c r="I143">
        <v>1071</v>
      </c>
      <c r="J143" t="s">
        <v>20</v>
      </c>
      <c r="K143" t="s">
        <v>21</v>
      </c>
      <c r="L143">
        <v>1434085200</v>
      </c>
      <c r="M143">
        <v>1434603600</v>
      </c>
      <c r="N143" s="12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ht="34" x14ac:dyDescent="0.2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7">
        <f t="shared" si="8"/>
        <v>2.3003999999999998</v>
      </c>
      <c r="G144" s="9">
        <f t="shared" si="11"/>
        <v>98.307692307692307</v>
      </c>
      <c r="H144" s="5" t="s">
        <v>19</v>
      </c>
      <c r="I144">
        <v>117</v>
      </c>
      <c r="J144" t="s">
        <v>20</v>
      </c>
      <c r="K144" t="s">
        <v>21</v>
      </c>
      <c r="L144">
        <v>1333688400</v>
      </c>
      <c r="M144">
        <v>1337230800</v>
      </c>
      <c r="N144" s="12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ht="17" x14ac:dyDescent="0.2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7">
        <f t="shared" si="8"/>
        <v>1.355925925925926</v>
      </c>
      <c r="G145" s="9">
        <f t="shared" si="11"/>
        <v>104.6</v>
      </c>
      <c r="H145" s="5" t="s">
        <v>19</v>
      </c>
      <c r="I145">
        <v>70</v>
      </c>
      <c r="J145" t="s">
        <v>20</v>
      </c>
      <c r="K145" t="s">
        <v>21</v>
      </c>
      <c r="L145">
        <v>1277701200</v>
      </c>
      <c r="M145">
        <v>1279429200</v>
      </c>
      <c r="N145" s="12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ht="17" x14ac:dyDescent="0.2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7">
        <f t="shared" si="8"/>
        <v>1.2909999999999999</v>
      </c>
      <c r="G146" s="9">
        <f t="shared" si="11"/>
        <v>86.066666666666663</v>
      </c>
      <c r="H146" s="5" t="s">
        <v>19</v>
      </c>
      <c r="I146">
        <v>135</v>
      </c>
      <c r="J146" t="s">
        <v>20</v>
      </c>
      <c r="K146" t="s">
        <v>21</v>
      </c>
      <c r="L146">
        <v>1560747600</v>
      </c>
      <c r="M146">
        <v>1561438800</v>
      </c>
      <c r="N146" s="12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ht="17" x14ac:dyDescent="0.2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7">
        <f t="shared" si="8"/>
        <v>2.3651200000000001</v>
      </c>
      <c r="G147" s="9">
        <f t="shared" si="11"/>
        <v>76.989583333333329</v>
      </c>
      <c r="H147" s="5" t="s">
        <v>19</v>
      </c>
      <c r="I147">
        <v>768</v>
      </c>
      <c r="J147" t="s">
        <v>86</v>
      </c>
      <c r="K147" t="s">
        <v>87</v>
      </c>
      <c r="L147">
        <v>1410066000</v>
      </c>
      <c r="M147">
        <v>1410498000</v>
      </c>
      <c r="N147" s="12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4" x14ac:dyDescent="0.2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7">
        <f t="shared" si="8"/>
        <v>0.17249999999999999</v>
      </c>
      <c r="G148" s="9">
        <f t="shared" si="11"/>
        <v>29.764705882352942</v>
      </c>
      <c r="H148" s="5" t="s">
        <v>63</v>
      </c>
      <c r="I148">
        <v>51</v>
      </c>
      <c r="J148" t="s">
        <v>20</v>
      </c>
      <c r="K148" t="s">
        <v>21</v>
      </c>
      <c r="L148">
        <v>1320732000</v>
      </c>
      <c r="M148">
        <v>1322460000</v>
      </c>
      <c r="N148" s="12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ht="34" x14ac:dyDescent="0.2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7">
        <f t="shared" si="8"/>
        <v>1.1249397590361445</v>
      </c>
      <c r="G149" s="9">
        <f t="shared" si="11"/>
        <v>46.91959798994975</v>
      </c>
      <c r="H149" s="5" t="s">
        <v>19</v>
      </c>
      <c r="I149">
        <v>199</v>
      </c>
      <c r="J149" t="s">
        <v>20</v>
      </c>
      <c r="K149" t="s">
        <v>21</v>
      </c>
      <c r="L149">
        <v>1465794000</v>
      </c>
      <c r="M149">
        <v>1466312400</v>
      </c>
      <c r="N149" s="12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ht="17" x14ac:dyDescent="0.2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7">
        <f t="shared" si="8"/>
        <v>1.2102150537634409</v>
      </c>
      <c r="G150" s="9">
        <f t="shared" si="11"/>
        <v>105.18691588785046</v>
      </c>
      <c r="H150" s="5" t="s">
        <v>19</v>
      </c>
      <c r="I150">
        <v>107</v>
      </c>
      <c r="J150" t="s">
        <v>20</v>
      </c>
      <c r="K150" t="s">
        <v>21</v>
      </c>
      <c r="L150">
        <v>1500958800</v>
      </c>
      <c r="M150">
        <v>1501736400</v>
      </c>
      <c r="N150" s="12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ht="17" x14ac:dyDescent="0.2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7">
        <f t="shared" si="8"/>
        <v>2.1987096774193549</v>
      </c>
      <c r="G151" s="9">
        <f t="shared" si="11"/>
        <v>69.907692307692301</v>
      </c>
      <c r="H151" s="5" t="s">
        <v>19</v>
      </c>
      <c r="I151">
        <v>195</v>
      </c>
      <c r="J151" t="s">
        <v>20</v>
      </c>
      <c r="K151" t="s">
        <v>21</v>
      </c>
      <c r="L151">
        <v>1357020000</v>
      </c>
      <c r="M151">
        <v>1361512800</v>
      </c>
      <c r="N151" s="12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ht="17" x14ac:dyDescent="0.2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7">
        <f t="shared" si="8"/>
        <v>0.01</v>
      </c>
      <c r="G152" s="9">
        <f t="shared" si="11"/>
        <v>1</v>
      </c>
      <c r="H152" s="5" t="s">
        <v>14</v>
      </c>
      <c r="I152">
        <v>1</v>
      </c>
      <c r="J152" t="s">
        <v>20</v>
      </c>
      <c r="K152" t="s">
        <v>21</v>
      </c>
      <c r="L152">
        <v>1544940000</v>
      </c>
      <c r="M152">
        <v>1545026400</v>
      </c>
      <c r="N152" s="12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ht="17" x14ac:dyDescent="0.2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7">
        <f t="shared" si="8"/>
        <v>0.64166909620991253</v>
      </c>
      <c r="G153" s="9">
        <f t="shared" si="11"/>
        <v>60.011588275391958</v>
      </c>
      <c r="H153" s="5" t="s">
        <v>14</v>
      </c>
      <c r="I153">
        <v>1467</v>
      </c>
      <c r="J153" t="s">
        <v>20</v>
      </c>
      <c r="K153" t="s">
        <v>21</v>
      </c>
      <c r="L153">
        <v>1402290000</v>
      </c>
      <c r="M153">
        <v>1406696400</v>
      </c>
      <c r="N153" s="12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ht="17" x14ac:dyDescent="0.2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7">
        <f t="shared" si="8"/>
        <v>4.2306746987951804</v>
      </c>
      <c r="G154" s="9">
        <f t="shared" si="11"/>
        <v>52.006220379146917</v>
      </c>
      <c r="H154" s="5" t="s">
        <v>19</v>
      </c>
      <c r="I154">
        <v>3376</v>
      </c>
      <c r="J154" t="s">
        <v>20</v>
      </c>
      <c r="K154" t="s">
        <v>21</v>
      </c>
      <c r="L154">
        <v>1487311200</v>
      </c>
      <c r="M154">
        <v>1487916000</v>
      </c>
      <c r="N154" s="12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ht="17" x14ac:dyDescent="0.2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7">
        <f t="shared" si="8"/>
        <v>0.92984160506863778</v>
      </c>
      <c r="G155" s="9">
        <f t="shared" si="11"/>
        <v>31.000176025347649</v>
      </c>
      <c r="H155" s="5" t="s">
        <v>14</v>
      </c>
      <c r="I155">
        <v>5681</v>
      </c>
      <c r="J155" t="s">
        <v>20</v>
      </c>
      <c r="K155" t="s">
        <v>21</v>
      </c>
      <c r="L155">
        <v>1350622800</v>
      </c>
      <c r="M155">
        <v>1351141200</v>
      </c>
      <c r="N155" s="12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ht="17" x14ac:dyDescent="0.2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7">
        <f t="shared" si="8"/>
        <v>0.58756567425569173</v>
      </c>
      <c r="G156" s="9">
        <f t="shared" si="11"/>
        <v>95.042492917847028</v>
      </c>
      <c r="H156" s="5" t="s">
        <v>14</v>
      </c>
      <c r="I156">
        <v>1059</v>
      </c>
      <c r="J156" t="s">
        <v>20</v>
      </c>
      <c r="K156" t="s">
        <v>21</v>
      </c>
      <c r="L156">
        <v>1463029200</v>
      </c>
      <c r="M156">
        <v>1465016400</v>
      </c>
      <c r="N156" s="12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ht="17" x14ac:dyDescent="0.2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7">
        <f t="shared" si="8"/>
        <v>0.65022222222222226</v>
      </c>
      <c r="G157" s="9">
        <f t="shared" si="11"/>
        <v>75.968174204355108</v>
      </c>
      <c r="H157" s="5" t="s">
        <v>14</v>
      </c>
      <c r="I157">
        <v>1194</v>
      </c>
      <c r="J157" t="s">
        <v>20</v>
      </c>
      <c r="K157" t="s">
        <v>21</v>
      </c>
      <c r="L157">
        <v>1269493200</v>
      </c>
      <c r="M157">
        <v>1270789200</v>
      </c>
      <c r="N157" s="12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ht="17" x14ac:dyDescent="0.2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7">
        <f t="shared" si="8"/>
        <v>0.73939560439560437</v>
      </c>
      <c r="G158" s="9">
        <f t="shared" si="11"/>
        <v>71.013192612137203</v>
      </c>
      <c r="H158" s="5" t="s">
        <v>63</v>
      </c>
      <c r="I158">
        <v>379</v>
      </c>
      <c r="J158" t="s">
        <v>24</v>
      </c>
      <c r="K158" t="s">
        <v>25</v>
      </c>
      <c r="L158">
        <v>1570251600</v>
      </c>
      <c r="M158">
        <v>1572325200</v>
      </c>
      <c r="N158" s="12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ht="17" x14ac:dyDescent="0.2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7">
        <f t="shared" si="8"/>
        <v>0.52666666666666662</v>
      </c>
      <c r="G159" s="9">
        <f t="shared" si="11"/>
        <v>73.733333333333334</v>
      </c>
      <c r="H159" s="5" t="s">
        <v>14</v>
      </c>
      <c r="I159">
        <v>30</v>
      </c>
      <c r="J159" t="s">
        <v>24</v>
      </c>
      <c r="K159" t="s">
        <v>25</v>
      </c>
      <c r="L159">
        <v>1388383200</v>
      </c>
      <c r="M159">
        <v>1389420000</v>
      </c>
      <c r="N159" s="12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ht="17" x14ac:dyDescent="0.2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7">
        <f t="shared" si="8"/>
        <v>2.2095238095238097</v>
      </c>
      <c r="G160" s="9">
        <f t="shared" si="11"/>
        <v>113.17073170731707</v>
      </c>
      <c r="H160" s="5" t="s">
        <v>19</v>
      </c>
      <c r="I160">
        <v>41</v>
      </c>
      <c r="J160" t="s">
        <v>20</v>
      </c>
      <c r="K160" t="s">
        <v>21</v>
      </c>
      <c r="L160">
        <v>1449554400</v>
      </c>
      <c r="M160">
        <v>1449640800</v>
      </c>
      <c r="N160" s="12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ht="17" x14ac:dyDescent="0.2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7">
        <f t="shared" si="8"/>
        <v>1.0001150627615063</v>
      </c>
      <c r="G161" s="9">
        <f t="shared" si="11"/>
        <v>105.00933552992861</v>
      </c>
      <c r="H161" s="5" t="s">
        <v>19</v>
      </c>
      <c r="I161">
        <v>1821</v>
      </c>
      <c r="J161" t="s">
        <v>20</v>
      </c>
      <c r="K161" t="s">
        <v>21</v>
      </c>
      <c r="L161">
        <v>1553662800</v>
      </c>
      <c r="M161">
        <v>1555218000</v>
      </c>
      <c r="N161" s="12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ht="17" x14ac:dyDescent="0.2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7">
        <f t="shared" si="8"/>
        <v>1.6231249999999999</v>
      </c>
      <c r="G162" s="9">
        <f t="shared" si="11"/>
        <v>79.176829268292678</v>
      </c>
      <c r="H162" s="5" t="s">
        <v>19</v>
      </c>
      <c r="I162">
        <v>164</v>
      </c>
      <c r="J162" t="s">
        <v>20</v>
      </c>
      <c r="K162" t="s">
        <v>21</v>
      </c>
      <c r="L162">
        <v>1556341200</v>
      </c>
      <c r="M162">
        <v>1557723600</v>
      </c>
      <c r="N162" s="12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4" x14ac:dyDescent="0.2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7">
        <f t="shared" si="8"/>
        <v>0.78181818181818186</v>
      </c>
      <c r="G163" s="9">
        <f t="shared" si="11"/>
        <v>57.333333333333336</v>
      </c>
      <c r="H163" s="5" t="s">
        <v>14</v>
      </c>
      <c r="I163">
        <v>75</v>
      </c>
      <c r="J163" t="s">
        <v>20</v>
      </c>
      <c r="K163" t="s">
        <v>21</v>
      </c>
      <c r="L163">
        <v>1442984400</v>
      </c>
      <c r="M163">
        <v>1443502800</v>
      </c>
      <c r="N163" s="12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4" x14ac:dyDescent="0.2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7">
        <f t="shared" si="8"/>
        <v>1.4973770491803278</v>
      </c>
      <c r="G164" s="9">
        <f t="shared" si="11"/>
        <v>58.178343949044589</v>
      </c>
      <c r="H164" s="5" t="s">
        <v>19</v>
      </c>
      <c r="I164">
        <v>157</v>
      </c>
      <c r="J164" t="s">
        <v>86</v>
      </c>
      <c r="K164" t="s">
        <v>87</v>
      </c>
      <c r="L164">
        <v>1544248800</v>
      </c>
      <c r="M164">
        <v>1546840800</v>
      </c>
      <c r="N164" s="12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ht="17" x14ac:dyDescent="0.2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7">
        <f t="shared" si="8"/>
        <v>2.5325714285714285</v>
      </c>
      <c r="G165" s="9">
        <f t="shared" si="11"/>
        <v>36.032520325203251</v>
      </c>
      <c r="H165" s="5" t="s">
        <v>19</v>
      </c>
      <c r="I165">
        <v>246</v>
      </c>
      <c r="J165" t="s">
        <v>20</v>
      </c>
      <c r="K165" t="s">
        <v>21</v>
      </c>
      <c r="L165">
        <v>1508475600</v>
      </c>
      <c r="M165">
        <v>1512712800</v>
      </c>
      <c r="N165" s="12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ht="17" x14ac:dyDescent="0.2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7">
        <f t="shared" si="8"/>
        <v>1.0016943521594683</v>
      </c>
      <c r="G166" s="9">
        <f t="shared" si="11"/>
        <v>107.99068767908309</v>
      </c>
      <c r="H166" s="5" t="s">
        <v>19</v>
      </c>
      <c r="I166">
        <v>1396</v>
      </c>
      <c r="J166" t="s">
        <v>20</v>
      </c>
      <c r="K166" t="s">
        <v>21</v>
      </c>
      <c r="L166">
        <v>1507438800</v>
      </c>
      <c r="M166">
        <v>1507525200</v>
      </c>
      <c r="N166" s="12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ht="17" x14ac:dyDescent="0.2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7">
        <f t="shared" si="8"/>
        <v>1.2199004424778761</v>
      </c>
      <c r="G167" s="9">
        <f t="shared" si="11"/>
        <v>44.005985634477256</v>
      </c>
      <c r="H167" s="5" t="s">
        <v>19</v>
      </c>
      <c r="I167">
        <v>2506</v>
      </c>
      <c r="J167" t="s">
        <v>20</v>
      </c>
      <c r="K167" t="s">
        <v>21</v>
      </c>
      <c r="L167">
        <v>1501563600</v>
      </c>
      <c r="M167">
        <v>1504328400</v>
      </c>
      <c r="N167" s="12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ht="17" x14ac:dyDescent="0.2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7">
        <f t="shared" si="8"/>
        <v>1.3713265306122449</v>
      </c>
      <c r="G168" s="9">
        <f t="shared" si="11"/>
        <v>55.077868852459019</v>
      </c>
      <c r="H168" s="5" t="s">
        <v>19</v>
      </c>
      <c r="I168">
        <v>244</v>
      </c>
      <c r="J168" t="s">
        <v>20</v>
      </c>
      <c r="K168" t="s">
        <v>21</v>
      </c>
      <c r="L168">
        <v>1292997600</v>
      </c>
      <c r="M168">
        <v>1293343200</v>
      </c>
      <c r="N168" s="12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ht="17" x14ac:dyDescent="0.2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7">
        <f t="shared" si="8"/>
        <v>4.155384615384615</v>
      </c>
      <c r="G169" s="9">
        <f t="shared" si="11"/>
        <v>74</v>
      </c>
      <c r="H169" s="5" t="s">
        <v>19</v>
      </c>
      <c r="I169">
        <v>146</v>
      </c>
      <c r="J169" t="s">
        <v>24</v>
      </c>
      <c r="K169" t="s">
        <v>25</v>
      </c>
      <c r="L169">
        <v>1370840400</v>
      </c>
      <c r="M169">
        <v>1371704400</v>
      </c>
      <c r="N169" s="12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ht="17" x14ac:dyDescent="0.2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7">
        <f t="shared" si="8"/>
        <v>0.3130913348946136</v>
      </c>
      <c r="G170" s="9">
        <f t="shared" si="11"/>
        <v>41.996858638743454</v>
      </c>
      <c r="H170" s="5" t="s">
        <v>14</v>
      </c>
      <c r="I170">
        <v>955</v>
      </c>
      <c r="J170" t="s">
        <v>32</v>
      </c>
      <c r="K170" t="s">
        <v>33</v>
      </c>
      <c r="L170">
        <v>1550815200</v>
      </c>
      <c r="M170">
        <v>1552798800</v>
      </c>
      <c r="N170" s="12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ht="17" x14ac:dyDescent="0.2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7">
        <f t="shared" si="8"/>
        <v>4.240815450643777</v>
      </c>
      <c r="G171" s="9">
        <f t="shared" si="11"/>
        <v>77.988161010260455</v>
      </c>
      <c r="H171" s="5" t="s">
        <v>19</v>
      </c>
      <c r="I171">
        <v>1267</v>
      </c>
      <c r="J171" t="s">
        <v>20</v>
      </c>
      <c r="K171" t="s">
        <v>21</v>
      </c>
      <c r="L171">
        <v>1339909200</v>
      </c>
      <c r="M171">
        <v>1342328400</v>
      </c>
      <c r="N171" s="12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ht="17" x14ac:dyDescent="0.2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7">
        <f t="shared" si="8"/>
        <v>2.9388623072833599E-2</v>
      </c>
      <c r="G172" s="9">
        <f t="shared" si="11"/>
        <v>82.507462686567166</v>
      </c>
      <c r="H172" s="5" t="s">
        <v>14</v>
      </c>
      <c r="I172">
        <v>67</v>
      </c>
      <c r="J172" t="s">
        <v>20</v>
      </c>
      <c r="K172" t="s">
        <v>21</v>
      </c>
      <c r="L172">
        <v>1501736400</v>
      </c>
      <c r="M172">
        <v>1502341200</v>
      </c>
      <c r="N172" s="12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4" x14ac:dyDescent="0.2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7">
        <f t="shared" si="8"/>
        <v>0.1063265306122449</v>
      </c>
      <c r="G173" s="9">
        <f t="shared" si="11"/>
        <v>104.2</v>
      </c>
      <c r="H173" s="5" t="s">
        <v>14</v>
      </c>
      <c r="I173">
        <v>5</v>
      </c>
      <c r="J173" t="s">
        <v>20</v>
      </c>
      <c r="K173" t="s">
        <v>21</v>
      </c>
      <c r="L173">
        <v>1395291600</v>
      </c>
      <c r="M173">
        <v>1397192400</v>
      </c>
      <c r="N173" s="12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ht="17" x14ac:dyDescent="0.2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7">
        <f t="shared" si="8"/>
        <v>0.82874999999999999</v>
      </c>
      <c r="G174" s="9">
        <f t="shared" si="11"/>
        <v>25.5</v>
      </c>
      <c r="H174" s="5" t="s">
        <v>14</v>
      </c>
      <c r="I174">
        <v>26</v>
      </c>
      <c r="J174" t="s">
        <v>20</v>
      </c>
      <c r="K174" t="s">
        <v>21</v>
      </c>
      <c r="L174">
        <v>1405746000</v>
      </c>
      <c r="M174">
        <v>1407042000</v>
      </c>
      <c r="N174" s="12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ht="34" x14ac:dyDescent="0.2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7">
        <f t="shared" si="8"/>
        <v>1.6301447776628748</v>
      </c>
      <c r="G175" s="9">
        <f t="shared" si="11"/>
        <v>100.98334401024984</v>
      </c>
      <c r="H175" s="5" t="s">
        <v>19</v>
      </c>
      <c r="I175">
        <v>1561</v>
      </c>
      <c r="J175" t="s">
        <v>20</v>
      </c>
      <c r="K175" t="s">
        <v>21</v>
      </c>
      <c r="L175">
        <v>1368853200</v>
      </c>
      <c r="M175">
        <v>1369371600</v>
      </c>
      <c r="N175" s="12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ht="17" x14ac:dyDescent="0.2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7">
        <f t="shared" si="8"/>
        <v>8.9466666666666672</v>
      </c>
      <c r="G176" s="9">
        <f t="shared" si="11"/>
        <v>111.83333333333333</v>
      </c>
      <c r="H176" s="5" t="s">
        <v>19</v>
      </c>
      <c r="I176">
        <v>48</v>
      </c>
      <c r="J176" t="s">
        <v>20</v>
      </c>
      <c r="K176" t="s">
        <v>21</v>
      </c>
      <c r="L176">
        <v>1444021200</v>
      </c>
      <c r="M176">
        <v>1444107600</v>
      </c>
      <c r="N176" s="12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ht="17" x14ac:dyDescent="0.2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7">
        <f t="shared" si="8"/>
        <v>0.26191501103752757</v>
      </c>
      <c r="G177" s="9">
        <f t="shared" si="11"/>
        <v>41.999115044247787</v>
      </c>
      <c r="H177" s="5" t="s">
        <v>14</v>
      </c>
      <c r="I177">
        <v>1130</v>
      </c>
      <c r="J177" t="s">
        <v>20</v>
      </c>
      <c r="K177" t="s">
        <v>21</v>
      </c>
      <c r="L177">
        <v>1472619600</v>
      </c>
      <c r="M177">
        <v>1474261200</v>
      </c>
      <c r="N177" s="12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4" x14ac:dyDescent="0.2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7">
        <f t="shared" si="8"/>
        <v>0.74834782608695649</v>
      </c>
      <c r="G178" s="9">
        <f t="shared" si="11"/>
        <v>110.05115089514067</v>
      </c>
      <c r="H178" s="5" t="s">
        <v>14</v>
      </c>
      <c r="I178">
        <v>782</v>
      </c>
      <c r="J178" t="s">
        <v>20</v>
      </c>
      <c r="K178" t="s">
        <v>21</v>
      </c>
      <c r="L178">
        <v>1472878800</v>
      </c>
      <c r="M178">
        <v>1473656400</v>
      </c>
      <c r="N178" s="12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ht="17" x14ac:dyDescent="0.2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7">
        <f t="shared" si="8"/>
        <v>4.1647680412371137</v>
      </c>
      <c r="G179" s="9">
        <f t="shared" si="11"/>
        <v>58.997079225994888</v>
      </c>
      <c r="H179" s="5" t="s">
        <v>19</v>
      </c>
      <c r="I179">
        <v>2739</v>
      </c>
      <c r="J179" t="s">
        <v>20</v>
      </c>
      <c r="K179" t="s">
        <v>21</v>
      </c>
      <c r="L179">
        <v>1289800800</v>
      </c>
      <c r="M179">
        <v>1291960800</v>
      </c>
      <c r="N179" s="12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ht="17" x14ac:dyDescent="0.2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7">
        <f t="shared" si="8"/>
        <v>0.96208333333333329</v>
      </c>
      <c r="G180" s="9">
        <f t="shared" si="11"/>
        <v>32.985714285714288</v>
      </c>
      <c r="H180" s="5" t="s">
        <v>14</v>
      </c>
      <c r="I180">
        <v>210</v>
      </c>
      <c r="J180" t="s">
        <v>20</v>
      </c>
      <c r="K180" t="s">
        <v>21</v>
      </c>
      <c r="L180">
        <v>1505970000</v>
      </c>
      <c r="M180">
        <v>1506747600</v>
      </c>
      <c r="N180" s="12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4" x14ac:dyDescent="0.2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7">
        <f t="shared" si="8"/>
        <v>3.5771910112359548</v>
      </c>
      <c r="G181" s="9">
        <f t="shared" si="11"/>
        <v>45.005654509471306</v>
      </c>
      <c r="H181" s="5" t="s">
        <v>19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ht="17" x14ac:dyDescent="0.2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7">
        <f t="shared" si="8"/>
        <v>3.0845714285714285</v>
      </c>
      <c r="G182" s="9">
        <f t="shared" si="11"/>
        <v>81.98196487897485</v>
      </c>
      <c r="H182" s="5" t="s">
        <v>19</v>
      </c>
      <c r="I182">
        <v>2107</v>
      </c>
      <c r="J182" t="s">
        <v>24</v>
      </c>
      <c r="K182" t="s">
        <v>25</v>
      </c>
      <c r="L182">
        <v>1269234000</v>
      </c>
      <c r="M182">
        <v>1269666000</v>
      </c>
      <c r="N182" s="12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ht="17" x14ac:dyDescent="0.2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7">
        <f t="shared" si="8"/>
        <v>0.61802325581395345</v>
      </c>
      <c r="G183" s="9">
        <f t="shared" si="11"/>
        <v>39.080882352941174</v>
      </c>
      <c r="H183" s="5" t="s">
        <v>14</v>
      </c>
      <c r="I183">
        <v>136</v>
      </c>
      <c r="J183" t="s">
        <v>20</v>
      </c>
      <c r="K183" t="s">
        <v>21</v>
      </c>
      <c r="L183">
        <v>1507093200</v>
      </c>
      <c r="M183">
        <v>1508648400</v>
      </c>
      <c r="N183" s="12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4" x14ac:dyDescent="0.2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7">
        <f t="shared" si="8"/>
        <v>7.2232472324723247</v>
      </c>
      <c r="G184" s="9">
        <f t="shared" si="11"/>
        <v>58.996383363471971</v>
      </c>
      <c r="H184" s="5" t="s">
        <v>19</v>
      </c>
      <c r="I184">
        <v>3318</v>
      </c>
      <c r="J184" t="s">
        <v>32</v>
      </c>
      <c r="K184" t="s">
        <v>33</v>
      </c>
      <c r="L184">
        <v>1560574800</v>
      </c>
      <c r="M184">
        <v>1561957200</v>
      </c>
      <c r="N184" s="12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4" x14ac:dyDescent="0.2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7">
        <f t="shared" si="8"/>
        <v>0.69117647058823528</v>
      </c>
      <c r="G185" s="9">
        <f t="shared" si="11"/>
        <v>40.988372093023258</v>
      </c>
      <c r="H185" s="5" t="s">
        <v>14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ht="17" x14ac:dyDescent="0.2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7">
        <f t="shared" si="8"/>
        <v>2.9305555555555554</v>
      </c>
      <c r="G186" s="9">
        <f t="shared" si="11"/>
        <v>31.029411764705884</v>
      </c>
      <c r="H186" s="5" t="s">
        <v>19</v>
      </c>
      <c r="I186">
        <v>340</v>
      </c>
      <c r="J186" t="s">
        <v>20</v>
      </c>
      <c r="K186" t="s">
        <v>21</v>
      </c>
      <c r="L186">
        <v>1556859600</v>
      </c>
      <c r="M186">
        <v>1556946000</v>
      </c>
      <c r="N186" s="12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ht="17" x14ac:dyDescent="0.2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7">
        <f t="shared" si="8"/>
        <v>0.71799999999999997</v>
      </c>
      <c r="G187" s="9">
        <f t="shared" si="11"/>
        <v>37.789473684210527</v>
      </c>
      <c r="H187" s="5" t="s">
        <v>14</v>
      </c>
      <c r="I187">
        <v>19</v>
      </c>
      <c r="J187" t="s">
        <v>20</v>
      </c>
      <c r="K187" t="s">
        <v>21</v>
      </c>
      <c r="L187">
        <v>1526187600</v>
      </c>
      <c r="M187">
        <v>1527138000</v>
      </c>
      <c r="N187" s="12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ht="17" x14ac:dyDescent="0.2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7">
        <f t="shared" si="8"/>
        <v>0.31934684684684683</v>
      </c>
      <c r="G188" s="9">
        <f t="shared" si="11"/>
        <v>32.006772009029348</v>
      </c>
      <c r="H188" s="5" t="s">
        <v>14</v>
      </c>
      <c r="I188">
        <v>886</v>
      </c>
      <c r="J188" t="s">
        <v>20</v>
      </c>
      <c r="K188" t="s">
        <v>21</v>
      </c>
      <c r="L188">
        <v>1400821200</v>
      </c>
      <c r="M188">
        <v>1402117200</v>
      </c>
      <c r="N188" s="12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ht="17" x14ac:dyDescent="0.2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7">
        <f t="shared" si="8"/>
        <v>2.2987375415282392</v>
      </c>
      <c r="G189" s="9">
        <f t="shared" si="11"/>
        <v>95.966712898751737</v>
      </c>
      <c r="H189" s="5" t="s">
        <v>19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ht="17" x14ac:dyDescent="0.2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7">
        <f t="shared" si="8"/>
        <v>0.3201219512195122</v>
      </c>
      <c r="G190" s="9">
        <f t="shared" si="11"/>
        <v>75</v>
      </c>
      <c r="H190" s="5" t="s">
        <v>14</v>
      </c>
      <c r="I190">
        <v>35</v>
      </c>
      <c r="J190" t="s">
        <v>94</v>
      </c>
      <c r="K190" t="s">
        <v>95</v>
      </c>
      <c r="L190">
        <v>1417500000</v>
      </c>
      <c r="M190">
        <v>1417586400</v>
      </c>
      <c r="N190" s="12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ht="17" x14ac:dyDescent="0.2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7">
        <f t="shared" si="8"/>
        <v>0.23525352848928385</v>
      </c>
      <c r="G191" s="9">
        <f t="shared" si="11"/>
        <v>102.0498866213152</v>
      </c>
      <c r="H191" s="5" t="s">
        <v>63</v>
      </c>
      <c r="I191">
        <v>441</v>
      </c>
      <c r="J191" t="s">
        <v>20</v>
      </c>
      <c r="K191" t="s">
        <v>21</v>
      </c>
      <c r="L191">
        <v>1457071200</v>
      </c>
      <c r="M191">
        <v>1457071200</v>
      </c>
      <c r="N191" s="12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ht="17" x14ac:dyDescent="0.2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7">
        <f t="shared" si="8"/>
        <v>0.68594594594594593</v>
      </c>
      <c r="G192" s="9">
        <f t="shared" si="11"/>
        <v>105.75</v>
      </c>
      <c r="H192" s="5" t="s">
        <v>14</v>
      </c>
      <c r="I192">
        <v>24</v>
      </c>
      <c r="J192" t="s">
        <v>20</v>
      </c>
      <c r="K192" t="s">
        <v>21</v>
      </c>
      <c r="L192">
        <v>1370322000</v>
      </c>
      <c r="M192">
        <v>1370408400</v>
      </c>
      <c r="N192" s="12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ht="17" x14ac:dyDescent="0.2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7">
        <f t="shared" si="8"/>
        <v>0.37952380952380954</v>
      </c>
      <c r="G193" s="9">
        <f t="shared" si="11"/>
        <v>37.069767441860463</v>
      </c>
      <c r="H193" s="5" t="s">
        <v>14</v>
      </c>
      <c r="I193">
        <v>86</v>
      </c>
      <c r="J193" t="s">
        <v>94</v>
      </c>
      <c r="K193" t="s">
        <v>95</v>
      </c>
      <c r="L193">
        <v>1552366800</v>
      </c>
      <c r="M193">
        <v>1552626000</v>
      </c>
      <c r="N193" s="12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ht="17" x14ac:dyDescent="0.2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7">
        <f t="shared" si="8"/>
        <v>0.19992957746478873</v>
      </c>
      <c r="G194" s="9">
        <f t="shared" si="11"/>
        <v>35.049382716049379</v>
      </c>
      <c r="H194" s="5" t="s">
        <v>14</v>
      </c>
      <c r="I194">
        <v>243</v>
      </c>
      <c r="J194" t="s">
        <v>20</v>
      </c>
      <c r="K194" t="s">
        <v>21</v>
      </c>
      <c r="L194">
        <v>1403845200</v>
      </c>
      <c r="M194">
        <v>1404190800</v>
      </c>
      <c r="N194" s="12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ht="17" x14ac:dyDescent="0.2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7">
        <f t="shared" ref="F195:F258" si="12">E195/D195</f>
        <v>0.45636363636363636</v>
      </c>
      <c r="G195" s="9">
        <f t="shared" si="11"/>
        <v>46.338461538461537</v>
      </c>
      <c r="H195" s="5" t="s">
        <v>14</v>
      </c>
      <c r="I195">
        <v>65</v>
      </c>
      <c r="J195" t="s">
        <v>20</v>
      </c>
      <c r="K195" t="s">
        <v>21</v>
      </c>
      <c r="L195">
        <v>1523163600</v>
      </c>
      <c r="M195">
        <v>1523509200</v>
      </c>
      <c r="N195" s="12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ht="17" x14ac:dyDescent="0.2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7">
        <f t="shared" si="12"/>
        <v>1.227605633802817</v>
      </c>
      <c r="G196" s="9">
        <f t="shared" ref="G196:G259" si="15">SUM(E196/I196)</f>
        <v>69.174603174603178</v>
      </c>
      <c r="H196" s="5" t="s">
        <v>19</v>
      </c>
      <c r="I196">
        <v>126</v>
      </c>
      <c r="J196" t="s">
        <v>20</v>
      </c>
      <c r="K196" t="s">
        <v>21</v>
      </c>
      <c r="L196">
        <v>1442206800</v>
      </c>
      <c r="M196">
        <v>1443589200</v>
      </c>
      <c r="N196" s="12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ht="17" x14ac:dyDescent="0.2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7">
        <f t="shared" si="12"/>
        <v>3.61753164556962</v>
      </c>
      <c r="G197" s="9">
        <f t="shared" si="15"/>
        <v>109.07824427480917</v>
      </c>
      <c r="H197" s="5" t="s">
        <v>19</v>
      </c>
      <c r="I197">
        <v>524</v>
      </c>
      <c r="J197" t="s">
        <v>20</v>
      </c>
      <c r="K197" t="s">
        <v>21</v>
      </c>
      <c r="L197">
        <v>1532840400</v>
      </c>
      <c r="M197">
        <v>1533445200</v>
      </c>
      <c r="N197" s="12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ht="17" x14ac:dyDescent="0.2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7">
        <f t="shared" si="12"/>
        <v>0.63146341463414635</v>
      </c>
      <c r="G198" s="9">
        <f t="shared" si="15"/>
        <v>51.78</v>
      </c>
      <c r="H198" s="5" t="s">
        <v>14</v>
      </c>
      <c r="I198">
        <v>100</v>
      </c>
      <c r="J198" t="s">
        <v>32</v>
      </c>
      <c r="K198" t="s">
        <v>33</v>
      </c>
      <c r="L198">
        <v>1472878800</v>
      </c>
      <c r="M198">
        <v>1474520400</v>
      </c>
      <c r="N198" s="12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ht="17" x14ac:dyDescent="0.2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7">
        <f t="shared" si="12"/>
        <v>2.9820475319926874</v>
      </c>
      <c r="G199" s="9">
        <f t="shared" si="15"/>
        <v>82.010055304172951</v>
      </c>
      <c r="H199" s="5" t="s">
        <v>19</v>
      </c>
      <c r="I199">
        <v>1989</v>
      </c>
      <c r="J199" t="s">
        <v>20</v>
      </c>
      <c r="K199" t="s">
        <v>21</v>
      </c>
      <c r="L199">
        <v>1498194000</v>
      </c>
      <c r="M199">
        <v>1499403600</v>
      </c>
      <c r="N199" s="12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ht="17" x14ac:dyDescent="0.2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7">
        <f t="shared" si="12"/>
        <v>9.5585443037974685E-2</v>
      </c>
      <c r="G200" s="9">
        <f t="shared" si="15"/>
        <v>35.958333333333336</v>
      </c>
      <c r="H200" s="5" t="s">
        <v>14</v>
      </c>
      <c r="I200">
        <v>168</v>
      </c>
      <c r="J200" t="s">
        <v>20</v>
      </c>
      <c r="K200" t="s">
        <v>21</v>
      </c>
      <c r="L200">
        <v>1281070800</v>
      </c>
      <c r="M200">
        <v>1283576400</v>
      </c>
      <c r="N200" s="12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ht="17" x14ac:dyDescent="0.2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7">
        <f t="shared" si="12"/>
        <v>0.5377777777777778</v>
      </c>
      <c r="G201" s="9">
        <f t="shared" si="15"/>
        <v>74.461538461538467</v>
      </c>
      <c r="H201" s="5" t="s">
        <v>14</v>
      </c>
      <c r="I201">
        <v>13</v>
      </c>
      <c r="J201" t="s">
        <v>20</v>
      </c>
      <c r="K201" t="s">
        <v>21</v>
      </c>
      <c r="L201">
        <v>1436245200</v>
      </c>
      <c r="M201">
        <v>1436590800</v>
      </c>
      <c r="N201" s="12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ht="17" x14ac:dyDescent="0.2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7">
        <f t="shared" si="12"/>
        <v>0.02</v>
      </c>
      <c r="G202" s="9">
        <f t="shared" si="15"/>
        <v>2</v>
      </c>
      <c r="H202" s="5" t="s">
        <v>14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ht="34" x14ac:dyDescent="0.2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7">
        <f t="shared" si="12"/>
        <v>6.8119047619047617</v>
      </c>
      <c r="G203" s="9">
        <f t="shared" si="15"/>
        <v>91.114649681528661</v>
      </c>
      <c r="H203" s="5" t="s">
        <v>19</v>
      </c>
      <c r="I203">
        <v>157</v>
      </c>
      <c r="J203" t="s">
        <v>20</v>
      </c>
      <c r="K203" t="s">
        <v>21</v>
      </c>
      <c r="L203">
        <v>1406264400</v>
      </c>
      <c r="M203">
        <v>1407819600</v>
      </c>
      <c r="N203" s="12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ht="17" x14ac:dyDescent="0.2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7">
        <f t="shared" si="12"/>
        <v>0.78831325301204824</v>
      </c>
      <c r="G204" s="9">
        <f t="shared" si="15"/>
        <v>79.792682926829272</v>
      </c>
      <c r="H204" s="5" t="s">
        <v>63</v>
      </c>
      <c r="I204">
        <v>82</v>
      </c>
      <c r="J204" t="s">
        <v>20</v>
      </c>
      <c r="K204" t="s">
        <v>21</v>
      </c>
      <c r="L204">
        <v>1317531600</v>
      </c>
      <c r="M204">
        <v>1317877200</v>
      </c>
      <c r="N204" s="12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4" x14ac:dyDescent="0.2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7">
        <f t="shared" si="12"/>
        <v>1.3440792216817234</v>
      </c>
      <c r="G205" s="9">
        <f t="shared" si="15"/>
        <v>42.999777678968428</v>
      </c>
      <c r="H205" s="5" t="s">
        <v>19</v>
      </c>
      <c r="I205">
        <v>4498</v>
      </c>
      <c r="J205" t="s">
        <v>24</v>
      </c>
      <c r="K205" t="s">
        <v>25</v>
      </c>
      <c r="L205">
        <v>1484632800</v>
      </c>
      <c r="M205">
        <v>1484805600</v>
      </c>
      <c r="N205" s="12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ht="17" x14ac:dyDescent="0.2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7">
        <f t="shared" si="12"/>
        <v>3.372E-2</v>
      </c>
      <c r="G206" s="9">
        <f t="shared" si="15"/>
        <v>63.225000000000001</v>
      </c>
      <c r="H206" s="5" t="s">
        <v>14</v>
      </c>
      <c r="I206">
        <v>40</v>
      </c>
      <c r="J206" t="s">
        <v>20</v>
      </c>
      <c r="K206" t="s">
        <v>21</v>
      </c>
      <c r="L206">
        <v>1301806800</v>
      </c>
      <c r="M206">
        <v>1302670800</v>
      </c>
      <c r="N206" s="12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ht="17" x14ac:dyDescent="0.2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7">
        <f t="shared" si="12"/>
        <v>4.3184615384615386</v>
      </c>
      <c r="G207" s="9">
        <f t="shared" si="15"/>
        <v>70.174999999999997</v>
      </c>
      <c r="H207" s="5" t="s">
        <v>19</v>
      </c>
      <c r="I207">
        <v>80</v>
      </c>
      <c r="J207" t="s">
        <v>20</v>
      </c>
      <c r="K207" t="s">
        <v>21</v>
      </c>
      <c r="L207">
        <v>1539752400</v>
      </c>
      <c r="M207">
        <v>1540789200</v>
      </c>
      <c r="N207" s="12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ht="17" x14ac:dyDescent="0.2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7">
        <f t="shared" si="12"/>
        <v>0.38844444444444443</v>
      </c>
      <c r="G208" s="9">
        <f t="shared" si="15"/>
        <v>61.333333333333336</v>
      </c>
      <c r="H208" s="5" t="s">
        <v>63</v>
      </c>
      <c r="I208">
        <v>57</v>
      </c>
      <c r="J208" t="s">
        <v>20</v>
      </c>
      <c r="K208" t="s">
        <v>21</v>
      </c>
      <c r="L208">
        <v>1267250400</v>
      </c>
      <c r="M208">
        <v>1268028000</v>
      </c>
      <c r="N208" s="12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4" x14ac:dyDescent="0.2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7">
        <f t="shared" si="12"/>
        <v>4.2569999999999997</v>
      </c>
      <c r="G209" s="9">
        <f t="shared" si="15"/>
        <v>99</v>
      </c>
      <c r="H209" s="5" t="s">
        <v>19</v>
      </c>
      <c r="I209">
        <v>43</v>
      </c>
      <c r="J209" t="s">
        <v>20</v>
      </c>
      <c r="K209" t="s">
        <v>21</v>
      </c>
      <c r="L209">
        <v>1535432400</v>
      </c>
      <c r="M209">
        <v>1537160400</v>
      </c>
      <c r="N209" s="12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ht="17" x14ac:dyDescent="0.2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7">
        <f t="shared" si="12"/>
        <v>1.0112239715591671</v>
      </c>
      <c r="G210" s="9">
        <f t="shared" si="15"/>
        <v>96.984900146127615</v>
      </c>
      <c r="H210" s="5" t="s">
        <v>19</v>
      </c>
      <c r="I210">
        <v>2053</v>
      </c>
      <c r="J210" t="s">
        <v>20</v>
      </c>
      <c r="K210" t="s">
        <v>21</v>
      </c>
      <c r="L210">
        <v>1510207200</v>
      </c>
      <c r="M210">
        <v>1512280800</v>
      </c>
      <c r="N210" s="12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ht="17" x14ac:dyDescent="0.2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7">
        <f t="shared" si="12"/>
        <v>0.21188688946015424</v>
      </c>
      <c r="G211" s="9">
        <f t="shared" si="15"/>
        <v>51.004950495049506</v>
      </c>
      <c r="H211" s="5" t="s">
        <v>42</v>
      </c>
      <c r="I211">
        <v>808</v>
      </c>
      <c r="J211" t="s">
        <v>24</v>
      </c>
      <c r="K211" t="s">
        <v>25</v>
      </c>
      <c r="L211">
        <v>1462510800</v>
      </c>
      <c r="M211">
        <v>1463115600</v>
      </c>
      <c r="N211" s="12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ht="17" x14ac:dyDescent="0.2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7">
        <f t="shared" si="12"/>
        <v>0.67425531914893622</v>
      </c>
      <c r="G212" s="9">
        <f t="shared" si="15"/>
        <v>28.044247787610619</v>
      </c>
      <c r="H212" s="5" t="s">
        <v>14</v>
      </c>
      <c r="I212">
        <v>226</v>
      </c>
      <c r="J212" t="s">
        <v>32</v>
      </c>
      <c r="K212" t="s">
        <v>33</v>
      </c>
      <c r="L212">
        <v>1488520800</v>
      </c>
      <c r="M212">
        <v>1490850000</v>
      </c>
      <c r="N212" s="12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4" x14ac:dyDescent="0.2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7">
        <f t="shared" si="12"/>
        <v>0.9492337164750958</v>
      </c>
      <c r="G213" s="9">
        <f t="shared" si="15"/>
        <v>60.984615384615381</v>
      </c>
      <c r="H213" s="5" t="s">
        <v>14</v>
      </c>
      <c r="I213">
        <v>1625</v>
      </c>
      <c r="J213" t="s">
        <v>20</v>
      </c>
      <c r="K213" t="s">
        <v>21</v>
      </c>
      <c r="L213">
        <v>1377579600</v>
      </c>
      <c r="M213">
        <v>1379653200</v>
      </c>
      <c r="N213" s="12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ht="34" x14ac:dyDescent="0.2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7">
        <f t="shared" si="12"/>
        <v>1.5185185185185186</v>
      </c>
      <c r="G214" s="9">
        <f t="shared" si="15"/>
        <v>73.214285714285708</v>
      </c>
      <c r="H214" s="5" t="s">
        <v>19</v>
      </c>
      <c r="I214">
        <v>168</v>
      </c>
      <c r="J214" t="s">
        <v>20</v>
      </c>
      <c r="K214" t="s">
        <v>21</v>
      </c>
      <c r="L214">
        <v>1576389600</v>
      </c>
      <c r="M214">
        <v>1580364000</v>
      </c>
      <c r="N214" s="12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4" x14ac:dyDescent="0.2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7">
        <f t="shared" si="12"/>
        <v>1.9516382252559727</v>
      </c>
      <c r="G215" s="9">
        <f t="shared" si="15"/>
        <v>39.997435299603637</v>
      </c>
      <c r="H215" s="5" t="s">
        <v>19</v>
      </c>
      <c r="I215">
        <v>4289</v>
      </c>
      <c r="J215" t="s">
        <v>20</v>
      </c>
      <c r="K215" t="s">
        <v>21</v>
      </c>
      <c r="L215">
        <v>1289019600</v>
      </c>
      <c r="M215">
        <v>1289714400</v>
      </c>
      <c r="N215" s="12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ht="17" x14ac:dyDescent="0.2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7">
        <f t="shared" si="12"/>
        <v>10.231428571428571</v>
      </c>
      <c r="G216" s="9">
        <f t="shared" si="15"/>
        <v>86.812121212121212</v>
      </c>
      <c r="H216" s="5" t="s">
        <v>19</v>
      </c>
      <c r="I216">
        <v>165</v>
      </c>
      <c r="J216" t="s">
        <v>20</v>
      </c>
      <c r="K216" t="s">
        <v>21</v>
      </c>
      <c r="L216">
        <v>1282194000</v>
      </c>
      <c r="M216">
        <v>1282712400</v>
      </c>
      <c r="N216" s="12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ht="17" x14ac:dyDescent="0.2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7">
        <f t="shared" si="12"/>
        <v>3.8418367346938778E-2</v>
      </c>
      <c r="G217" s="9">
        <f t="shared" si="15"/>
        <v>42.125874125874127</v>
      </c>
      <c r="H217" s="5" t="s">
        <v>14</v>
      </c>
      <c r="I217">
        <v>143</v>
      </c>
      <c r="J217" t="s">
        <v>20</v>
      </c>
      <c r="K217" t="s">
        <v>21</v>
      </c>
      <c r="L217">
        <v>1550037600</v>
      </c>
      <c r="M217">
        <v>1550210400</v>
      </c>
      <c r="N217" s="12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ht="17" x14ac:dyDescent="0.2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7">
        <f t="shared" si="12"/>
        <v>1.5507066557107643</v>
      </c>
      <c r="G218" s="9">
        <f t="shared" si="15"/>
        <v>103.97851239669421</v>
      </c>
      <c r="H218" s="5" t="s">
        <v>19</v>
      </c>
      <c r="I218">
        <v>1815</v>
      </c>
      <c r="J218" t="s">
        <v>20</v>
      </c>
      <c r="K218" t="s">
        <v>21</v>
      </c>
      <c r="L218">
        <v>1321941600</v>
      </c>
      <c r="M218">
        <v>1322114400</v>
      </c>
      <c r="N218" s="12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ht="17" x14ac:dyDescent="0.2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7">
        <f t="shared" si="12"/>
        <v>0.44753477588871715</v>
      </c>
      <c r="G219" s="9">
        <f t="shared" si="15"/>
        <v>62.003211991434689</v>
      </c>
      <c r="H219" s="5" t="s">
        <v>14</v>
      </c>
      <c r="I219">
        <v>934</v>
      </c>
      <c r="J219" t="s">
        <v>20</v>
      </c>
      <c r="K219" t="s">
        <v>21</v>
      </c>
      <c r="L219">
        <v>1556427600</v>
      </c>
      <c r="M219">
        <v>1557205200</v>
      </c>
      <c r="N219" s="12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ht="17" x14ac:dyDescent="0.2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7">
        <f t="shared" si="12"/>
        <v>2.1594736842105262</v>
      </c>
      <c r="G220" s="9">
        <f t="shared" si="15"/>
        <v>31.005037783375315</v>
      </c>
      <c r="H220" s="5" t="s">
        <v>19</v>
      </c>
      <c r="I220">
        <v>397</v>
      </c>
      <c r="J220" t="s">
        <v>36</v>
      </c>
      <c r="K220" t="s">
        <v>37</v>
      </c>
      <c r="L220">
        <v>1320991200</v>
      </c>
      <c r="M220">
        <v>1323928800</v>
      </c>
      <c r="N220" s="12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ht="17" x14ac:dyDescent="0.2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7">
        <f t="shared" si="12"/>
        <v>3.3212709832134291</v>
      </c>
      <c r="G221" s="9">
        <f t="shared" si="15"/>
        <v>89.991552956465242</v>
      </c>
      <c r="H221" s="5" t="s">
        <v>19</v>
      </c>
      <c r="I221">
        <v>1539</v>
      </c>
      <c r="J221" t="s">
        <v>20</v>
      </c>
      <c r="K221" t="s">
        <v>21</v>
      </c>
      <c r="L221">
        <v>1345093200</v>
      </c>
      <c r="M221">
        <v>1346130000</v>
      </c>
      <c r="N221" s="12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ht="17" x14ac:dyDescent="0.2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7">
        <f t="shared" si="12"/>
        <v>8.4430379746835441E-2</v>
      </c>
      <c r="G222" s="9">
        <f t="shared" si="15"/>
        <v>39.235294117647058</v>
      </c>
      <c r="H222" s="5" t="s">
        <v>14</v>
      </c>
      <c r="I222">
        <v>17</v>
      </c>
      <c r="J222" t="s">
        <v>20</v>
      </c>
      <c r="K222" t="s">
        <v>21</v>
      </c>
      <c r="L222">
        <v>1309496400</v>
      </c>
      <c r="M222">
        <v>1311051600</v>
      </c>
      <c r="N222" s="12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4" x14ac:dyDescent="0.2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7">
        <f t="shared" si="12"/>
        <v>0.9862551440329218</v>
      </c>
      <c r="G223" s="9">
        <f t="shared" si="15"/>
        <v>54.993116108306566</v>
      </c>
      <c r="H223" s="5" t="s">
        <v>14</v>
      </c>
      <c r="I223">
        <v>2179</v>
      </c>
      <c r="J223" t="s">
        <v>20</v>
      </c>
      <c r="K223" t="s">
        <v>21</v>
      </c>
      <c r="L223">
        <v>1340254800</v>
      </c>
      <c r="M223">
        <v>1340427600</v>
      </c>
      <c r="N223" s="12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ht="17" x14ac:dyDescent="0.2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7">
        <f t="shared" si="12"/>
        <v>1.3797916666666667</v>
      </c>
      <c r="G224" s="9">
        <f t="shared" si="15"/>
        <v>47.992753623188406</v>
      </c>
      <c r="H224" s="5" t="s">
        <v>19</v>
      </c>
      <c r="I224">
        <v>138</v>
      </c>
      <c r="J224" t="s">
        <v>20</v>
      </c>
      <c r="K224" t="s">
        <v>21</v>
      </c>
      <c r="L224">
        <v>1412226000</v>
      </c>
      <c r="M224">
        <v>1412312400</v>
      </c>
      <c r="N224" s="12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ht="17" x14ac:dyDescent="0.2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7">
        <f t="shared" si="12"/>
        <v>0.93810996563573879</v>
      </c>
      <c r="G225" s="9">
        <f t="shared" si="15"/>
        <v>87.966702470461868</v>
      </c>
      <c r="H225" s="5" t="s">
        <v>14</v>
      </c>
      <c r="I225">
        <v>931</v>
      </c>
      <c r="J225" t="s">
        <v>20</v>
      </c>
      <c r="K225" t="s">
        <v>21</v>
      </c>
      <c r="L225">
        <v>1458104400</v>
      </c>
      <c r="M225">
        <v>1459314000</v>
      </c>
      <c r="N225" s="12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ht="17" x14ac:dyDescent="0.2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7">
        <f t="shared" si="12"/>
        <v>4.0363930885529156</v>
      </c>
      <c r="G226" s="9">
        <f t="shared" si="15"/>
        <v>51.999165275459099</v>
      </c>
      <c r="H226" s="5" t="s">
        <v>19</v>
      </c>
      <c r="I226">
        <v>3594</v>
      </c>
      <c r="J226" t="s">
        <v>20</v>
      </c>
      <c r="K226" t="s">
        <v>21</v>
      </c>
      <c r="L226">
        <v>1411534800</v>
      </c>
      <c r="M226">
        <v>1415426400</v>
      </c>
      <c r="N226" s="12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ht="17" x14ac:dyDescent="0.2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7">
        <f t="shared" si="12"/>
        <v>2.6017404129793511</v>
      </c>
      <c r="G227" s="9">
        <f t="shared" si="15"/>
        <v>29.999659863945578</v>
      </c>
      <c r="H227" s="5" t="s">
        <v>19</v>
      </c>
      <c r="I227">
        <v>5880</v>
      </c>
      <c r="J227" t="s">
        <v>20</v>
      </c>
      <c r="K227" t="s">
        <v>21</v>
      </c>
      <c r="L227">
        <v>1399093200</v>
      </c>
      <c r="M227">
        <v>1399093200</v>
      </c>
      <c r="N227" s="12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ht="17" x14ac:dyDescent="0.2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7">
        <f t="shared" si="12"/>
        <v>3.6663333333333332</v>
      </c>
      <c r="G228" s="9">
        <f t="shared" si="15"/>
        <v>98.205357142857139</v>
      </c>
      <c r="H228" s="5" t="s">
        <v>19</v>
      </c>
      <c r="I228">
        <v>112</v>
      </c>
      <c r="J228" t="s">
        <v>20</v>
      </c>
      <c r="K228" t="s">
        <v>21</v>
      </c>
      <c r="L228">
        <v>1270702800</v>
      </c>
      <c r="M228">
        <v>1273899600</v>
      </c>
      <c r="N228" s="12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ht="17" x14ac:dyDescent="0.2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7">
        <f t="shared" si="12"/>
        <v>1.687208538587849</v>
      </c>
      <c r="G229" s="9">
        <f t="shared" si="15"/>
        <v>108.96182396606575</v>
      </c>
      <c r="H229" s="5" t="s">
        <v>19</v>
      </c>
      <c r="I229">
        <v>943</v>
      </c>
      <c r="J229" t="s">
        <v>20</v>
      </c>
      <c r="K229" t="s">
        <v>21</v>
      </c>
      <c r="L229">
        <v>1431666000</v>
      </c>
      <c r="M229">
        <v>1432184400</v>
      </c>
      <c r="N229" s="12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ht="17" x14ac:dyDescent="0.2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7">
        <f t="shared" si="12"/>
        <v>1.1990717911530093</v>
      </c>
      <c r="G230" s="9">
        <f t="shared" si="15"/>
        <v>66.998379254457049</v>
      </c>
      <c r="H230" s="5" t="s">
        <v>19</v>
      </c>
      <c r="I230">
        <v>2468</v>
      </c>
      <c r="J230" t="s">
        <v>20</v>
      </c>
      <c r="K230" t="s">
        <v>21</v>
      </c>
      <c r="L230">
        <v>1472619600</v>
      </c>
      <c r="M230">
        <v>1474779600</v>
      </c>
      <c r="N230" s="12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ht="17" x14ac:dyDescent="0.2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7">
        <f t="shared" si="12"/>
        <v>1.936892523364486</v>
      </c>
      <c r="G231" s="9">
        <f t="shared" si="15"/>
        <v>64.99333594668758</v>
      </c>
      <c r="H231" s="5" t="s">
        <v>19</v>
      </c>
      <c r="I231">
        <v>2551</v>
      </c>
      <c r="J231" t="s">
        <v>20</v>
      </c>
      <c r="K231" t="s">
        <v>21</v>
      </c>
      <c r="L231">
        <v>1496293200</v>
      </c>
      <c r="M231">
        <v>1500440400</v>
      </c>
      <c r="N231" s="12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ht="17" x14ac:dyDescent="0.2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7">
        <f t="shared" si="12"/>
        <v>4.2016666666666671</v>
      </c>
      <c r="G232" s="9">
        <f t="shared" si="15"/>
        <v>99.841584158415841</v>
      </c>
      <c r="H232" s="5" t="s">
        <v>19</v>
      </c>
      <c r="I232">
        <v>101</v>
      </c>
      <c r="J232" t="s">
        <v>20</v>
      </c>
      <c r="K232" t="s">
        <v>21</v>
      </c>
      <c r="L232">
        <v>1575612000</v>
      </c>
      <c r="M232">
        <v>1575612000</v>
      </c>
      <c r="N232" s="12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ht="17" x14ac:dyDescent="0.2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7">
        <f t="shared" si="12"/>
        <v>0.76708333333333334</v>
      </c>
      <c r="G233" s="9">
        <f t="shared" si="15"/>
        <v>82.432835820895519</v>
      </c>
      <c r="H233" s="5" t="s">
        <v>63</v>
      </c>
      <c r="I233">
        <v>67</v>
      </c>
      <c r="J233" t="s">
        <v>20</v>
      </c>
      <c r="K233" t="s">
        <v>21</v>
      </c>
      <c r="L233">
        <v>1369112400</v>
      </c>
      <c r="M233">
        <v>1374123600</v>
      </c>
      <c r="N233" s="12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ht="17" x14ac:dyDescent="0.2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7">
        <f t="shared" si="12"/>
        <v>1.7126470588235294</v>
      </c>
      <c r="G234" s="9">
        <f t="shared" si="15"/>
        <v>63.293478260869563</v>
      </c>
      <c r="H234" s="5" t="s">
        <v>19</v>
      </c>
      <c r="I234">
        <v>92</v>
      </c>
      <c r="J234" t="s">
        <v>20</v>
      </c>
      <c r="K234" t="s">
        <v>21</v>
      </c>
      <c r="L234">
        <v>1469422800</v>
      </c>
      <c r="M234">
        <v>1469509200</v>
      </c>
      <c r="N234" s="12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ht="17" x14ac:dyDescent="0.2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7">
        <f t="shared" si="12"/>
        <v>1.5789473684210527</v>
      </c>
      <c r="G235" s="9">
        <f t="shared" si="15"/>
        <v>96.774193548387103</v>
      </c>
      <c r="H235" s="5" t="s">
        <v>19</v>
      </c>
      <c r="I235">
        <v>62</v>
      </c>
      <c r="J235" t="s">
        <v>20</v>
      </c>
      <c r="K235" t="s">
        <v>21</v>
      </c>
      <c r="L235">
        <v>1307854800</v>
      </c>
      <c r="M235">
        <v>1309237200</v>
      </c>
      <c r="N235" s="12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ht="17" x14ac:dyDescent="0.2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7">
        <f t="shared" si="12"/>
        <v>1.0908</v>
      </c>
      <c r="G236" s="9">
        <f t="shared" si="15"/>
        <v>54.906040268456373</v>
      </c>
      <c r="H236" s="5" t="s">
        <v>19</v>
      </c>
      <c r="I236">
        <v>149</v>
      </c>
      <c r="J236" t="s">
        <v>94</v>
      </c>
      <c r="K236" t="s">
        <v>95</v>
      </c>
      <c r="L236">
        <v>1503378000</v>
      </c>
      <c r="M236">
        <v>1503982800</v>
      </c>
      <c r="N236" s="12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4" x14ac:dyDescent="0.2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7">
        <f t="shared" si="12"/>
        <v>0.41732558139534881</v>
      </c>
      <c r="G237" s="9">
        <f t="shared" si="15"/>
        <v>39.010869565217391</v>
      </c>
      <c r="H237" s="5" t="s">
        <v>14</v>
      </c>
      <c r="I237">
        <v>92</v>
      </c>
      <c r="J237" t="s">
        <v>20</v>
      </c>
      <c r="K237" t="s">
        <v>21</v>
      </c>
      <c r="L237">
        <v>1486965600</v>
      </c>
      <c r="M237">
        <v>1487397600</v>
      </c>
      <c r="N237" s="12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ht="17" x14ac:dyDescent="0.2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7">
        <f t="shared" si="12"/>
        <v>0.10944303797468355</v>
      </c>
      <c r="G238" s="9">
        <f t="shared" si="15"/>
        <v>75.84210526315789</v>
      </c>
      <c r="H238" s="5" t="s">
        <v>14</v>
      </c>
      <c r="I238">
        <v>57</v>
      </c>
      <c r="J238" t="s">
        <v>24</v>
      </c>
      <c r="K238" t="s">
        <v>25</v>
      </c>
      <c r="L238">
        <v>1561438800</v>
      </c>
      <c r="M238">
        <v>1562043600</v>
      </c>
      <c r="N238" s="12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4" x14ac:dyDescent="0.2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7">
        <f t="shared" si="12"/>
        <v>1.593763440860215</v>
      </c>
      <c r="G239" s="9">
        <f t="shared" si="15"/>
        <v>45.051671732522799</v>
      </c>
      <c r="H239" s="5" t="s">
        <v>19</v>
      </c>
      <c r="I239">
        <v>329</v>
      </c>
      <c r="J239" t="s">
        <v>20</v>
      </c>
      <c r="K239" t="s">
        <v>21</v>
      </c>
      <c r="L239">
        <v>1398402000</v>
      </c>
      <c r="M239">
        <v>1398574800</v>
      </c>
      <c r="N239" s="12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ht="17" x14ac:dyDescent="0.2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7">
        <f t="shared" si="12"/>
        <v>4.2241666666666671</v>
      </c>
      <c r="G240" s="9">
        <f t="shared" si="15"/>
        <v>104.51546391752578</v>
      </c>
      <c r="H240" s="5" t="s">
        <v>19</v>
      </c>
      <c r="I240">
        <v>97</v>
      </c>
      <c r="J240" t="s">
        <v>32</v>
      </c>
      <c r="K240" t="s">
        <v>33</v>
      </c>
      <c r="L240">
        <v>1513231200</v>
      </c>
      <c r="M240">
        <v>1515391200</v>
      </c>
      <c r="N240" s="12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ht="34" x14ac:dyDescent="0.2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7">
        <f t="shared" si="12"/>
        <v>0.97718749999999999</v>
      </c>
      <c r="G241" s="9">
        <f t="shared" si="15"/>
        <v>76.268292682926827</v>
      </c>
      <c r="H241" s="5" t="s">
        <v>14</v>
      </c>
      <c r="I241">
        <v>41</v>
      </c>
      <c r="J241" t="s">
        <v>20</v>
      </c>
      <c r="K241" t="s">
        <v>21</v>
      </c>
      <c r="L241">
        <v>1440824400</v>
      </c>
      <c r="M241">
        <v>1441170000</v>
      </c>
      <c r="N241" s="12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ht="17" x14ac:dyDescent="0.2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7">
        <f t="shared" si="12"/>
        <v>4.1878911564625847</v>
      </c>
      <c r="G242" s="9">
        <f t="shared" si="15"/>
        <v>69.015695067264573</v>
      </c>
      <c r="H242" s="5" t="s">
        <v>19</v>
      </c>
      <c r="I242">
        <v>1784</v>
      </c>
      <c r="J242" t="s">
        <v>20</v>
      </c>
      <c r="K242" t="s">
        <v>21</v>
      </c>
      <c r="L242">
        <v>1281070800</v>
      </c>
      <c r="M242">
        <v>1281157200</v>
      </c>
      <c r="N242" s="12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ht="17" x14ac:dyDescent="0.2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7">
        <f t="shared" si="12"/>
        <v>1.0191632047477746</v>
      </c>
      <c r="G243" s="9">
        <f t="shared" si="15"/>
        <v>101.97684085510689</v>
      </c>
      <c r="H243" s="5" t="s">
        <v>19</v>
      </c>
      <c r="I243">
        <v>1684</v>
      </c>
      <c r="J243" t="s">
        <v>24</v>
      </c>
      <c r="K243" t="s">
        <v>25</v>
      </c>
      <c r="L243">
        <v>1397365200</v>
      </c>
      <c r="M243">
        <v>1398229200</v>
      </c>
      <c r="N243" s="12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ht="17" x14ac:dyDescent="0.2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7">
        <f t="shared" si="12"/>
        <v>1.2772619047619047</v>
      </c>
      <c r="G244" s="9">
        <f t="shared" si="15"/>
        <v>42.915999999999997</v>
      </c>
      <c r="H244" s="5" t="s">
        <v>19</v>
      </c>
      <c r="I244">
        <v>250</v>
      </c>
      <c r="J244" t="s">
        <v>20</v>
      </c>
      <c r="K244" t="s">
        <v>21</v>
      </c>
      <c r="L244">
        <v>1494392400</v>
      </c>
      <c r="M244">
        <v>1495256400</v>
      </c>
      <c r="N244" s="12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4" x14ac:dyDescent="0.2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7">
        <f t="shared" si="12"/>
        <v>4.4521739130434783</v>
      </c>
      <c r="G245" s="9">
        <f t="shared" si="15"/>
        <v>43.025210084033617</v>
      </c>
      <c r="H245" s="5" t="s">
        <v>19</v>
      </c>
      <c r="I245">
        <v>238</v>
      </c>
      <c r="J245" t="s">
        <v>20</v>
      </c>
      <c r="K245" t="s">
        <v>21</v>
      </c>
      <c r="L245">
        <v>1520143200</v>
      </c>
      <c r="M245">
        <v>1520402400</v>
      </c>
      <c r="N245" s="12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4" x14ac:dyDescent="0.2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7">
        <f t="shared" si="12"/>
        <v>5.6971428571428575</v>
      </c>
      <c r="G246" s="9">
        <f t="shared" si="15"/>
        <v>75.245283018867923</v>
      </c>
      <c r="H246" s="5" t="s">
        <v>19</v>
      </c>
      <c r="I246">
        <v>53</v>
      </c>
      <c r="J246" t="s">
        <v>20</v>
      </c>
      <c r="K246" t="s">
        <v>21</v>
      </c>
      <c r="L246">
        <v>1405314000</v>
      </c>
      <c r="M246">
        <v>1409806800</v>
      </c>
      <c r="N246" s="12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ht="17" x14ac:dyDescent="0.2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7">
        <f t="shared" si="12"/>
        <v>5.0934482758620687</v>
      </c>
      <c r="G247" s="9">
        <f t="shared" si="15"/>
        <v>69.023364485981304</v>
      </c>
      <c r="H247" s="5" t="s">
        <v>19</v>
      </c>
      <c r="I247">
        <v>214</v>
      </c>
      <c r="J247" t="s">
        <v>20</v>
      </c>
      <c r="K247" t="s">
        <v>21</v>
      </c>
      <c r="L247">
        <v>1396846800</v>
      </c>
      <c r="M247">
        <v>1396933200</v>
      </c>
      <c r="N247" s="12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ht="17" x14ac:dyDescent="0.2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7">
        <f t="shared" si="12"/>
        <v>3.2553333333333332</v>
      </c>
      <c r="G248" s="9">
        <f t="shared" si="15"/>
        <v>65.986486486486484</v>
      </c>
      <c r="H248" s="5" t="s">
        <v>19</v>
      </c>
      <c r="I248">
        <v>222</v>
      </c>
      <c r="J248" t="s">
        <v>20</v>
      </c>
      <c r="K248" t="s">
        <v>21</v>
      </c>
      <c r="L248">
        <v>1375678800</v>
      </c>
      <c r="M248">
        <v>1376024400</v>
      </c>
      <c r="N248" s="12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ht="17" x14ac:dyDescent="0.2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7">
        <f t="shared" si="12"/>
        <v>9.3261616161616168</v>
      </c>
      <c r="G249" s="9">
        <f t="shared" si="15"/>
        <v>98.013800424628457</v>
      </c>
      <c r="H249" s="5" t="s">
        <v>19</v>
      </c>
      <c r="I249">
        <v>1884</v>
      </c>
      <c r="J249" t="s">
        <v>20</v>
      </c>
      <c r="K249" t="s">
        <v>21</v>
      </c>
      <c r="L249">
        <v>1482386400</v>
      </c>
      <c r="M249">
        <v>1483682400</v>
      </c>
      <c r="N249" s="12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ht="17" x14ac:dyDescent="0.2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7">
        <f t="shared" si="12"/>
        <v>2.1133870967741935</v>
      </c>
      <c r="G250" s="9">
        <f t="shared" si="15"/>
        <v>60.105504587155963</v>
      </c>
      <c r="H250" s="5" t="s">
        <v>19</v>
      </c>
      <c r="I250">
        <v>218</v>
      </c>
      <c r="J250" t="s">
        <v>24</v>
      </c>
      <c r="K250" t="s">
        <v>25</v>
      </c>
      <c r="L250">
        <v>1420005600</v>
      </c>
      <c r="M250">
        <v>1420437600</v>
      </c>
      <c r="N250" s="12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ht="17" x14ac:dyDescent="0.2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7">
        <f t="shared" si="12"/>
        <v>2.7332520325203253</v>
      </c>
      <c r="G251" s="9">
        <f t="shared" si="15"/>
        <v>26.000773395204948</v>
      </c>
      <c r="H251" s="5" t="s">
        <v>19</v>
      </c>
      <c r="I251">
        <v>6465</v>
      </c>
      <c r="J251" t="s">
        <v>20</v>
      </c>
      <c r="K251" t="s">
        <v>21</v>
      </c>
      <c r="L251">
        <v>1420178400</v>
      </c>
      <c r="M251">
        <v>1420783200</v>
      </c>
      <c r="N251" s="12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ht="17" x14ac:dyDescent="0.2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7">
        <f t="shared" si="12"/>
        <v>0.03</v>
      </c>
      <c r="G252" s="9">
        <f t="shared" si="15"/>
        <v>3</v>
      </c>
      <c r="H252" s="5" t="s">
        <v>14</v>
      </c>
      <c r="I252">
        <v>1</v>
      </c>
      <c r="J252" t="s">
        <v>20</v>
      </c>
      <c r="K252" t="s">
        <v>21</v>
      </c>
      <c r="L252">
        <v>1264399200</v>
      </c>
      <c r="M252">
        <v>1267423200</v>
      </c>
      <c r="N252" s="12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ht="17" x14ac:dyDescent="0.2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7">
        <f t="shared" si="12"/>
        <v>0.54084507042253516</v>
      </c>
      <c r="G253" s="9">
        <f t="shared" si="15"/>
        <v>38.019801980198018</v>
      </c>
      <c r="H253" s="5" t="s">
        <v>14</v>
      </c>
      <c r="I253">
        <v>101</v>
      </c>
      <c r="J253" t="s">
        <v>20</v>
      </c>
      <c r="K253" t="s">
        <v>21</v>
      </c>
      <c r="L253">
        <v>1355032800</v>
      </c>
      <c r="M253">
        <v>1355205600</v>
      </c>
      <c r="N253" s="12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4" x14ac:dyDescent="0.2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7">
        <f t="shared" si="12"/>
        <v>6.2629999999999999</v>
      </c>
      <c r="G254" s="9">
        <f t="shared" si="15"/>
        <v>106.15254237288136</v>
      </c>
      <c r="H254" s="5" t="s">
        <v>19</v>
      </c>
      <c r="I254">
        <v>59</v>
      </c>
      <c r="J254" t="s">
        <v>20</v>
      </c>
      <c r="K254" t="s">
        <v>21</v>
      </c>
      <c r="L254">
        <v>1382677200</v>
      </c>
      <c r="M254">
        <v>1383109200</v>
      </c>
      <c r="N254" s="12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ht="17" x14ac:dyDescent="0.2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7">
        <f t="shared" si="12"/>
        <v>0.8902139917695473</v>
      </c>
      <c r="G255" s="9">
        <f t="shared" si="15"/>
        <v>81.019475655430711</v>
      </c>
      <c r="H255" s="5" t="s">
        <v>14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4" x14ac:dyDescent="0.2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7">
        <f t="shared" si="12"/>
        <v>1.8489130434782608</v>
      </c>
      <c r="G256" s="9">
        <f t="shared" si="15"/>
        <v>96.647727272727266</v>
      </c>
      <c r="H256" s="5" t="s">
        <v>19</v>
      </c>
      <c r="I256">
        <v>88</v>
      </c>
      <c r="J256" t="s">
        <v>20</v>
      </c>
      <c r="K256" t="s">
        <v>21</v>
      </c>
      <c r="L256">
        <v>1487656800</v>
      </c>
      <c r="M256">
        <v>1487829600</v>
      </c>
      <c r="N256" s="12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4" x14ac:dyDescent="0.2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7">
        <f t="shared" si="12"/>
        <v>1.2016770186335404</v>
      </c>
      <c r="G257" s="9">
        <f t="shared" si="15"/>
        <v>57.003535651149086</v>
      </c>
      <c r="H257" s="5" t="s">
        <v>19</v>
      </c>
      <c r="I257">
        <v>1697</v>
      </c>
      <c r="J257" t="s">
        <v>20</v>
      </c>
      <c r="K257" t="s">
        <v>21</v>
      </c>
      <c r="L257">
        <v>1297836000</v>
      </c>
      <c r="M257">
        <v>1298268000</v>
      </c>
      <c r="N257" s="12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ht="17" x14ac:dyDescent="0.2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7">
        <f t="shared" si="12"/>
        <v>0.23390243902439026</v>
      </c>
      <c r="G258" s="9">
        <f t="shared" si="15"/>
        <v>63.93333333333333</v>
      </c>
      <c r="H258" s="5" t="s">
        <v>14</v>
      </c>
      <c r="I258">
        <v>15</v>
      </c>
      <c r="J258" t="s">
        <v>36</v>
      </c>
      <c r="K258" t="s">
        <v>37</v>
      </c>
      <c r="L258">
        <v>1453615200</v>
      </c>
      <c r="M258">
        <v>1456812000</v>
      </c>
      <c r="N258" s="12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ht="17" x14ac:dyDescent="0.2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7">
        <f t="shared" ref="F259:F322" si="16">E259/D259</f>
        <v>1.46</v>
      </c>
      <c r="G259" s="9">
        <f t="shared" si="15"/>
        <v>90.456521739130437</v>
      </c>
      <c r="H259" s="5" t="s">
        <v>19</v>
      </c>
      <c r="I259">
        <v>92</v>
      </c>
      <c r="J259" t="s">
        <v>20</v>
      </c>
      <c r="K259" t="s">
        <v>21</v>
      </c>
      <c r="L259">
        <v>1362463200</v>
      </c>
      <c r="M259">
        <v>1363669200</v>
      </c>
      <c r="N259" s="12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ht="17" x14ac:dyDescent="0.2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7">
        <f t="shared" si="16"/>
        <v>2.6848000000000001</v>
      </c>
      <c r="G260" s="9">
        <f t="shared" ref="G260:G323" si="19">SUM(E260/I260)</f>
        <v>72.172043010752688</v>
      </c>
      <c r="H260" s="5" t="s">
        <v>19</v>
      </c>
      <c r="I260">
        <v>186</v>
      </c>
      <c r="J260" t="s">
        <v>20</v>
      </c>
      <c r="K260" t="s">
        <v>21</v>
      </c>
      <c r="L260">
        <v>1481176800</v>
      </c>
      <c r="M260">
        <v>1482904800</v>
      </c>
      <c r="N260" s="12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4" x14ac:dyDescent="0.2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7">
        <f t="shared" si="16"/>
        <v>5.9749999999999996</v>
      </c>
      <c r="G261" s="9">
        <f t="shared" si="19"/>
        <v>77.934782608695656</v>
      </c>
      <c r="H261" s="5" t="s">
        <v>19</v>
      </c>
      <c r="I261">
        <v>138</v>
      </c>
      <c r="J261" t="s">
        <v>20</v>
      </c>
      <c r="K261" t="s">
        <v>21</v>
      </c>
      <c r="L261">
        <v>1354946400</v>
      </c>
      <c r="M261">
        <v>1356588000</v>
      </c>
      <c r="N261" s="12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ht="17" x14ac:dyDescent="0.2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7">
        <f t="shared" si="16"/>
        <v>1.5769841269841269</v>
      </c>
      <c r="G262" s="9">
        <f t="shared" si="19"/>
        <v>38.065134099616856</v>
      </c>
      <c r="H262" s="5" t="s">
        <v>19</v>
      </c>
      <c r="I262">
        <v>261</v>
      </c>
      <c r="J262" t="s">
        <v>20</v>
      </c>
      <c r="K262" t="s">
        <v>21</v>
      </c>
      <c r="L262">
        <v>1348808400</v>
      </c>
      <c r="M262">
        <v>1349845200</v>
      </c>
      <c r="N262" s="12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4" x14ac:dyDescent="0.2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7">
        <f t="shared" si="16"/>
        <v>0.31201660735468567</v>
      </c>
      <c r="G263" s="9">
        <f t="shared" si="19"/>
        <v>57.936123348017624</v>
      </c>
      <c r="H263" s="5" t="s">
        <v>14</v>
      </c>
      <c r="I263">
        <v>454</v>
      </c>
      <c r="J263" t="s">
        <v>20</v>
      </c>
      <c r="K263" t="s">
        <v>21</v>
      </c>
      <c r="L263">
        <v>1282712400</v>
      </c>
      <c r="M263">
        <v>1283058000</v>
      </c>
      <c r="N263" s="12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ht="17" x14ac:dyDescent="0.2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7">
        <f t="shared" si="16"/>
        <v>3.1341176470588237</v>
      </c>
      <c r="G264" s="9">
        <f t="shared" si="19"/>
        <v>49.794392523364486</v>
      </c>
      <c r="H264" s="5" t="s">
        <v>19</v>
      </c>
      <c r="I264">
        <v>107</v>
      </c>
      <c r="J264" t="s">
        <v>20</v>
      </c>
      <c r="K264" t="s">
        <v>21</v>
      </c>
      <c r="L264">
        <v>1301979600</v>
      </c>
      <c r="M264">
        <v>1304226000</v>
      </c>
      <c r="N264" s="12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ht="17" x14ac:dyDescent="0.2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7">
        <f t="shared" si="16"/>
        <v>3.7089655172413791</v>
      </c>
      <c r="G265" s="9">
        <f t="shared" si="19"/>
        <v>54.050251256281406</v>
      </c>
      <c r="H265" s="5" t="s">
        <v>19</v>
      </c>
      <c r="I265">
        <v>199</v>
      </c>
      <c r="J265" t="s">
        <v>20</v>
      </c>
      <c r="K265" t="s">
        <v>21</v>
      </c>
      <c r="L265">
        <v>1263016800</v>
      </c>
      <c r="M265">
        <v>1263016800</v>
      </c>
      <c r="N265" s="12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ht="17" x14ac:dyDescent="0.2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7">
        <f t="shared" si="16"/>
        <v>3.6266447368421053</v>
      </c>
      <c r="G266" s="9">
        <f t="shared" si="19"/>
        <v>30.002721335268504</v>
      </c>
      <c r="H266" s="5" t="s">
        <v>19</v>
      </c>
      <c r="I266">
        <v>5512</v>
      </c>
      <c r="J266" t="s">
        <v>20</v>
      </c>
      <c r="K266" t="s">
        <v>21</v>
      </c>
      <c r="L266">
        <v>1360648800</v>
      </c>
      <c r="M266">
        <v>1362031200</v>
      </c>
      <c r="N266" s="12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ht="17" x14ac:dyDescent="0.2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7">
        <f t="shared" si="16"/>
        <v>1.2308163265306122</v>
      </c>
      <c r="G267" s="9">
        <f t="shared" si="19"/>
        <v>70.127906976744185</v>
      </c>
      <c r="H267" s="5" t="s">
        <v>19</v>
      </c>
      <c r="I267">
        <v>86</v>
      </c>
      <c r="J267" t="s">
        <v>20</v>
      </c>
      <c r="K267" t="s">
        <v>21</v>
      </c>
      <c r="L267">
        <v>1451800800</v>
      </c>
      <c r="M267">
        <v>1455602400</v>
      </c>
      <c r="N267" s="12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ht="17" x14ac:dyDescent="0.2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7">
        <f t="shared" si="16"/>
        <v>0.76766756032171579</v>
      </c>
      <c r="G268" s="9">
        <f t="shared" si="19"/>
        <v>26.996228786926462</v>
      </c>
      <c r="H268" s="5" t="s">
        <v>14</v>
      </c>
      <c r="I268">
        <v>3182</v>
      </c>
      <c r="J268" t="s">
        <v>94</v>
      </c>
      <c r="K268" t="s">
        <v>95</v>
      </c>
      <c r="L268">
        <v>1415340000</v>
      </c>
      <c r="M268">
        <v>1418191200</v>
      </c>
      <c r="N268" s="12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ht="17" x14ac:dyDescent="0.2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7">
        <f t="shared" si="16"/>
        <v>2.3362012987012988</v>
      </c>
      <c r="G269" s="9">
        <f t="shared" si="19"/>
        <v>51.990606936416185</v>
      </c>
      <c r="H269" s="5" t="s">
        <v>19</v>
      </c>
      <c r="I269">
        <v>2768</v>
      </c>
      <c r="J269" t="s">
        <v>24</v>
      </c>
      <c r="K269" t="s">
        <v>25</v>
      </c>
      <c r="L269">
        <v>1351054800</v>
      </c>
      <c r="M269">
        <v>1352440800</v>
      </c>
      <c r="N269" s="12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ht="17" x14ac:dyDescent="0.2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7">
        <f t="shared" si="16"/>
        <v>1.8053333333333332</v>
      </c>
      <c r="G270" s="9">
        <f t="shared" si="19"/>
        <v>56.416666666666664</v>
      </c>
      <c r="H270" s="5" t="s">
        <v>19</v>
      </c>
      <c r="I270">
        <v>48</v>
      </c>
      <c r="J270" t="s">
        <v>20</v>
      </c>
      <c r="K270" t="s">
        <v>21</v>
      </c>
      <c r="L270">
        <v>1349326800</v>
      </c>
      <c r="M270">
        <v>1353304800</v>
      </c>
      <c r="N270" s="12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ht="17" x14ac:dyDescent="0.2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7">
        <f t="shared" si="16"/>
        <v>2.5262857142857142</v>
      </c>
      <c r="G271" s="9">
        <f t="shared" si="19"/>
        <v>101.63218390804597</v>
      </c>
      <c r="H271" s="5" t="s">
        <v>19</v>
      </c>
      <c r="I271">
        <v>87</v>
      </c>
      <c r="J271" t="s">
        <v>20</v>
      </c>
      <c r="K271" t="s">
        <v>21</v>
      </c>
      <c r="L271">
        <v>1548914400</v>
      </c>
      <c r="M271">
        <v>1550728800</v>
      </c>
      <c r="N271" s="12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ht="17" x14ac:dyDescent="0.2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7">
        <f t="shared" si="16"/>
        <v>0.27176538240368026</v>
      </c>
      <c r="G272" s="9">
        <f t="shared" si="19"/>
        <v>25.005291005291006</v>
      </c>
      <c r="H272" s="5" t="s">
        <v>63</v>
      </c>
      <c r="I272">
        <v>1890</v>
      </c>
      <c r="J272" t="s">
        <v>20</v>
      </c>
      <c r="K272" t="s">
        <v>21</v>
      </c>
      <c r="L272">
        <v>1291269600</v>
      </c>
      <c r="M272">
        <v>1291442400</v>
      </c>
      <c r="N272" s="12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4" x14ac:dyDescent="0.2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7">
        <f t="shared" si="16"/>
        <v>1.2706571242680547E-2</v>
      </c>
      <c r="G273" s="9">
        <f t="shared" si="19"/>
        <v>32.016393442622949</v>
      </c>
      <c r="H273" s="5" t="s">
        <v>42</v>
      </c>
      <c r="I273">
        <v>61</v>
      </c>
      <c r="J273" t="s">
        <v>20</v>
      </c>
      <c r="K273" t="s">
        <v>21</v>
      </c>
      <c r="L273">
        <v>1449468000</v>
      </c>
      <c r="M273">
        <v>1452146400</v>
      </c>
      <c r="N273" s="12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ht="17" x14ac:dyDescent="0.2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7">
        <f t="shared" si="16"/>
        <v>3.0400978473581213</v>
      </c>
      <c r="G274" s="9">
        <f t="shared" si="19"/>
        <v>82.021647307286173</v>
      </c>
      <c r="H274" s="5" t="s">
        <v>19</v>
      </c>
      <c r="I274">
        <v>1894</v>
      </c>
      <c r="J274" t="s">
        <v>20</v>
      </c>
      <c r="K274" t="s">
        <v>21</v>
      </c>
      <c r="L274">
        <v>1562734800</v>
      </c>
      <c r="M274">
        <v>1564894800</v>
      </c>
      <c r="N274" s="12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ht="17" x14ac:dyDescent="0.2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7">
        <f t="shared" si="16"/>
        <v>1.3723076923076922</v>
      </c>
      <c r="G275" s="9">
        <f t="shared" si="19"/>
        <v>37.957446808510639</v>
      </c>
      <c r="H275" s="5" t="s">
        <v>19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4" x14ac:dyDescent="0.2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7">
        <f t="shared" si="16"/>
        <v>0.32208333333333333</v>
      </c>
      <c r="G276" s="9">
        <f t="shared" si="19"/>
        <v>51.533333333333331</v>
      </c>
      <c r="H276" s="5" t="s">
        <v>14</v>
      </c>
      <c r="I276">
        <v>15</v>
      </c>
      <c r="J276" t="s">
        <v>20</v>
      </c>
      <c r="K276" t="s">
        <v>21</v>
      </c>
      <c r="L276">
        <v>1509948000</v>
      </c>
      <c r="M276">
        <v>1510380000</v>
      </c>
      <c r="N276" s="12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4" x14ac:dyDescent="0.2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7">
        <f t="shared" si="16"/>
        <v>2.4151282051282053</v>
      </c>
      <c r="G277" s="9">
        <f t="shared" si="19"/>
        <v>81.198275862068968</v>
      </c>
      <c r="H277" s="5" t="s">
        <v>19</v>
      </c>
      <c r="I277">
        <v>116</v>
      </c>
      <c r="J277" t="s">
        <v>20</v>
      </c>
      <c r="K277" t="s">
        <v>21</v>
      </c>
      <c r="L277">
        <v>1554526800</v>
      </c>
      <c r="M277">
        <v>1555218000</v>
      </c>
      <c r="N277" s="12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ht="17" x14ac:dyDescent="0.2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7">
        <f t="shared" si="16"/>
        <v>0.96799999999999997</v>
      </c>
      <c r="G278" s="9">
        <f t="shared" si="19"/>
        <v>40.030075187969928</v>
      </c>
      <c r="H278" s="5" t="s">
        <v>14</v>
      </c>
      <c r="I278">
        <v>133</v>
      </c>
      <c r="J278" t="s">
        <v>20</v>
      </c>
      <c r="K278" t="s">
        <v>21</v>
      </c>
      <c r="L278">
        <v>1334811600</v>
      </c>
      <c r="M278">
        <v>1335243600</v>
      </c>
      <c r="N278" s="12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4" x14ac:dyDescent="0.2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7">
        <f t="shared" si="16"/>
        <v>10.664285714285715</v>
      </c>
      <c r="G279" s="9">
        <f t="shared" si="19"/>
        <v>89.939759036144579</v>
      </c>
      <c r="H279" s="5" t="s">
        <v>19</v>
      </c>
      <c r="I279">
        <v>83</v>
      </c>
      <c r="J279" t="s">
        <v>20</v>
      </c>
      <c r="K279" t="s">
        <v>21</v>
      </c>
      <c r="L279">
        <v>1279515600</v>
      </c>
      <c r="M279">
        <v>1279688400</v>
      </c>
      <c r="N279" s="12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ht="17" x14ac:dyDescent="0.2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7">
        <f t="shared" si="16"/>
        <v>3.2588888888888889</v>
      </c>
      <c r="G280" s="9">
        <f t="shared" si="19"/>
        <v>96.692307692307693</v>
      </c>
      <c r="H280" s="5" t="s">
        <v>19</v>
      </c>
      <c r="I280">
        <v>91</v>
      </c>
      <c r="J280" t="s">
        <v>20</v>
      </c>
      <c r="K280" t="s">
        <v>21</v>
      </c>
      <c r="L280">
        <v>1353909600</v>
      </c>
      <c r="M280">
        <v>1356069600</v>
      </c>
      <c r="N280" s="12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ht="17" x14ac:dyDescent="0.2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7">
        <f t="shared" si="16"/>
        <v>1.7070000000000001</v>
      </c>
      <c r="G281" s="9">
        <f t="shared" si="19"/>
        <v>25.010989010989011</v>
      </c>
      <c r="H281" s="5" t="s">
        <v>19</v>
      </c>
      <c r="I281">
        <v>546</v>
      </c>
      <c r="J281" t="s">
        <v>20</v>
      </c>
      <c r="K281" t="s">
        <v>21</v>
      </c>
      <c r="L281">
        <v>1535950800</v>
      </c>
      <c r="M281">
        <v>1536210000</v>
      </c>
      <c r="N281" s="12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4" x14ac:dyDescent="0.2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7">
        <f t="shared" si="16"/>
        <v>5.8144</v>
      </c>
      <c r="G282" s="9">
        <f t="shared" si="19"/>
        <v>36.987277353689571</v>
      </c>
      <c r="H282" s="5" t="s">
        <v>19</v>
      </c>
      <c r="I282">
        <v>393</v>
      </c>
      <c r="J282" t="s">
        <v>20</v>
      </c>
      <c r="K282" t="s">
        <v>21</v>
      </c>
      <c r="L282">
        <v>1511244000</v>
      </c>
      <c r="M282">
        <v>1511762400</v>
      </c>
      <c r="N282" s="12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ht="17" x14ac:dyDescent="0.2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7">
        <f t="shared" si="16"/>
        <v>0.91520972644376897</v>
      </c>
      <c r="G283" s="9">
        <f t="shared" si="19"/>
        <v>73.012609117361791</v>
      </c>
      <c r="H283" s="5" t="s">
        <v>14</v>
      </c>
      <c r="I283">
        <v>2062</v>
      </c>
      <c r="J283" t="s">
        <v>20</v>
      </c>
      <c r="K283" t="s">
        <v>21</v>
      </c>
      <c r="L283">
        <v>1331445600</v>
      </c>
      <c r="M283">
        <v>1333256400</v>
      </c>
      <c r="N283" s="12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ht="17" x14ac:dyDescent="0.2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7">
        <f t="shared" si="16"/>
        <v>1.0804761904761904</v>
      </c>
      <c r="G284" s="9">
        <f t="shared" si="19"/>
        <v>68.240601503759393</v>
      </c>
      <c r="H284" s="5" t="s">
        <v>19</v>
      </c>
      <c r="I284">
        <v>133</v>
      </c>
      <c r="J284" t="s">
        <v>20</v>
      </c>
      <c r="K284" t="s">
        <v>21</v>
      </c>
      <c r="L284">
        <v>1480226400</v>
      </c>
      <c r="M284">
        <v>1480744800</v>
      </c>
      <c r="N284" s="12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4" x14ac:dyDescent="0.2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7">
        <f t="shared" si="16"/>
        <v>0.18728395061728395</v>
      </c>
      <c r="G285" s="9">
        <f t="shared" si="19"/>
        <v>52.310344827586206</v>
      </c>
      <c r="H285" s="5" t="s">
        <v>14</v>
      </c>
      <c r="I285">
        <v>29</v>
      </c>
      <c r="J285" t="s">
        <v>32</v>
      </c>
      <c r="K285" t="s">
        <v>33</v>
      </c>
      <c r="L285">
        <v>1464584400</v>
      </c>
      <c r="M285">
        <v>1465016400</v>
      </c>
      <c r="N285" s="12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ht="17" x14ac:dyDescent="0.2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7">
        <f t="shared" si="16"/>
        <v>0.83193877551020412</v>
      </c>
      <c r="G286" s="9">
        <f t="shared" si="19"/>
        <v>61.765151515151516</v>
      </c>
      <c r="H286" s="5" t="s">
        <v>14</v>
      </c>
      <c r="I286">
        <v>132</v>
      </c>
      <c r="J286" t="s">
        <v>20</v>
      </c>
      <c r="K286" t="s">
        <v>21</v>
      </c>
      <c r="L286">
        <v>1335848400</v>
      </c>
      <c r="M286">
        <v>1336280400</v>
      </c>
      <c r="N286" s="12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ht="17" x14ac:dyDescent="0.2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7">
        <f t="shared" si="16"/>
        <v>7.0633333333333335</v>
      </c>
      <c r="G287" s="9">
        <f t="shared" si="19"/>
        <v>25.027559055118111</v>
      </c>
      <c r="H287" s="5" t="s">
        <v>19</v>
      </c>
      <c r="I287">
        <v>254</v>
      </c>
      <c r="J287" t="s">
        <v>20</v>
      </c>
      <c r="K287" t="s">
        <v>21</v>
      </c>
      <c r="L287">
        <v>1473483600</v>
      </c>
      <c r="M287">
        <v>1476766800</v>
      </c>
      <c r="N287" s="12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ht="17" x14ac:dyDescent="0.2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7">
        <f t="shared" si="16"/>
        <v>0.17446030330062445</v>
      </c>
      <c r="G288" s="9">
        <f t="shared" si="19"/>
        <v>106.28804347826087</v>
      </c>
      <c r="H288" s="5" t="s">
        <v>63</v>
      </c>
      <c r="I288">
        <v>184</v>
      </c>
      <c r="J288" t="s">
        <v>20</v>
      </c>
      <c r="K288" t="s">
        <v>21</v>
      </c>
      <c r="L288">
        <v>1479880800</v>
      </c>
      <c r="M288">
        <v>1480485600</v>
      </c>
      <c r="N288" s="12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ht="17" x14ac:dyDescent="0.2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7">
        <f t="shared" si="16"/>
        <v>2.0973015873015872</v>
      </c>
      <c r="G289" s="9">
        <f t="shared" si="19"/>
        <v>75.07386363636364</v>
      </c>
      <c r="H289" s="5" t="s">
        <v>19</v>
      </c>
      <c r="I289">
        <v>176</v>
      </c>
      <c r="J289" t="s">
        <v>20</v>
      </c>
      <c r="K289" t="s">
        <v>21</v>
      </c>
      <c r="L289">
        <v>1430197200</v>
      </c>
      <c r="M289">
        <v>1430197200</v>
      </c>
      <c r="N289" s="12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ht="17" x14ac:dyDescent="0.2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7">
        <f t="shared" si="16"/>
        <v>0.97785714285714287</v>
      </c>
      <c r="G290" s="9">
        <f t="shared" si="19"/>
        <v>39.970802919708028</v>
      </c>
      <c r="H290" s="5" t="s">
        <v>14</v>
      </c>
      <c r="I290">
        <v>137</v>
      </c>
      <c r="J290" t="s">
        <v>32</v>
      </c>
      <c r="K290" t="s">
        <v>33</v>
      </c>
      <c r="L290">
        <v>1331701200</v>
      </c>
      <c r="M290">
        <v>1331787600</v>
      </c>
      <c r="N290" s="12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ht="17" x14ac:dyDescent="0.2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7">
        <f t="shared" si="16"/>
        <v>16.842500000000001</v>
      </c>
      <c r="G291" s="9">
        <f t="shared" si="19"/>
        <v>39.982195845697326</v>
      </c>
      <c r="H291" s="5" t="s">
        <v>19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ht="17" x14ac:dyDescent="0.2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7">
        <f t="shared" si="16"/>
        <v>0.54402135231316728</v>
      </c>
      <c r="G292" s="9">
        <f t="shared" si="19"/>
        <v>101.01541850220265</v>
      </c>
      <c r="H292" s="5" t="s">
        <v>14</v>
      </c>
      <c r="I292">
        <v>908</v>
      </c>
      <c r="J292" t="s">
        <v>20</v>
      </c>
      <c r="K292" t="s">
        <v>21</v>
      </c>
      <c r="L292">
        <v>1368162000</v>
      </c>
      <c r="M292">
        <v>1370926800</v>
      </c>
      <c r="N292" s="12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ht="17" x14ac:dyDescent="0.2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7">
        <f t="shared" si="16"/>
        <v>4.5661111111111108</v>
      </c>
      <c r="G293" s="9">
        <f t="shared" si="19"/>
        <v>76.813084112149539</v>
      </c>
      <c r="H293" s="5" t="s">
        <v>19</v>
      </c>
      <c r="I293">
        <v>107</v>
      </c>
      <c r="J293" t="s">
        <v>20</v>
      </c>
      <c r="K293" t="s">
        <v>21</v>
      </c>
      <c r="L293">
        <v>1318654800</v>
      </c>
      <c r="M293">
        <v>1319000400</v>
      </c>
      <c r="N293" s="12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ht="17" x14ac:dyDescent="0.2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7">
        <f t="shared" si="16"/>
        <v>9.8219178082191785E-2</v>
      </c>
      <c r="G294" s="9">
        <f t="shared" si="19"/>
        <v>71.7</v>
      </c>
      <c r="H294" s="5" t="s">
        <v>14</v>
      </c>
      <c r="I294">
        <v>10</v>
      </c>
      <c r="J294" t="s">
        <v>20</v>
      </c>
      <c r="K294" t="s">
        <v>21</v>
      </c>
      <c r="L294">
        <v>1331874000</v>
      </c>
      <c r="M294">
        <v>1333429200</v>
      </c>
      <c r="N294" s="12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ht="17" x14ac:dyDescent="0.2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7">
        <f t="shared" si="16"/>
        <v>0.16384615384615384</v>
      </c>
      <c r="G295" s="9">
        <f t="shared" si="19"/>
        <v>33.28125</v>
      </c>
      <c r="H295" s="5" t="s">
        <v>63</v>
      </c>
      <c r="I295">
        <v>32</v>
      </c>
      <c r="J295" t="s">
        <v>94</v>
      </c>
      <c r="K295" t="s">
        <v>95</v>
      </c>
      <c r="L295">
        <v>1286254800</v>
      </c>
      <c r="M295">
        <v>1287032400</v>
      </c>
      <c r="N295" s="12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ht="17" x14ac:dyDescent="0.2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7">
        <f t="shared" si="16"/>
        <v>13.396666666666667</v>
      </c>
      <c r="G296" s="9">
        <f t="shared" si="19"/>
        <v>43.923497267759565</v>
      </c>
      <c r="H296" s="5" t="s">
        <v>19</v>
      </c>
      <c r="I296">
        <v>183</v>
      </c>
      <c r="J296" t="s">
        <v>20</v>
      </c>
      <c r="K296" t="s">
        <v>21</v>
      </c>
      <c r="L296">
        <v>1540530000</v>
      </c>
      <c r="M296">
        <v>1541570400</v>
      </c>
      <c r="N296" s="12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4" x14ac:dyDescent="0.2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7">
        <f t="shared" si="16"/>
        <v>0.35650077760497667</v>
      </c>
      <c r="G297" s="9">
        <f t="shared" si="19"/>
        <v>36.004712041884815</v>
      </c>
      <c r="H297" s="5" t="s">
        <v>14</v>
      </c>
      <c r="I297">
        <v>1910</v>
      </c>
      <c r="J297" t="s">
        <v>86</v>
      </c>
      <c r="K297" t="s">
        <v>87</v>
      </c>
      <c r="L297">
        <v>1381813200</v>
      </c>
      <c r="M297">
        <v>1383976800</v>
      </c>
      <c r="N297" s="12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4" x14ac:dyDescent="0.2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7">
        <f t="shared" si="16"/>
        <v>0.54950819672131146</v>
      </c>
      <c r="G298" s="9">
        <f t="shared" si="19"/>
        <v>88.21052631578948</v>
      </c>
      <c r="H298" s="5" t="s">
        <v>14</v>
      </c>
      <c r="I298">
        <v>38</v>
      </c>
      <c r="J298" t="s">
        <v>24</v>
      </c>
      <c r="K298" t="s">
        <v>25</v>
      </c>
      <c r="L298">
        <v>1548655200</v>
      </c>
      <c r="M298">
        <v>1550556000</v>
      </c>
      <c r="N298" s="12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ht="17" x14ac:dyDescent="0.2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7">
        <f t="shared" si="16"/>
        <v>0.94236111111111109</v>
      </c>
      <c r="G299" s="9">
        <f t="shared" si="19"/>
        <v>65.240384615384613</v>
      </c>
      <c r="H299" s="5" t="s">
        <v>14</v>
      </c>
      <c r="I299">
        <v>104</v>
      </c>
      <c r="J299" t="s">
        <v>24</v>
      </c>
      <c r="K299" t="s">
        <v>25</v>
      </c>
      <c r="L299">
        <v>1389679200</v>
      </c>
      <c r="M299">
        <v>1390456800</v>
      </c>
      <c r="N299" s="12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ht="17" x14ac:dyDescent="0.2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7">
        <f t="shared" si="16"/>
        <v>1.4391428571428571</v>
      </c>
      <c r="G300" s="9">
        <f t="shared" si="19"/>
        <v>69.958333333333329</v>
      </c>
      <c r="H300" s="5" t="s">
        <v>19</v>
      </c>
      <c r="I300">
        <v>72</v>
      </c>
      <c r="J300" t="s">
        <v>20</v>
      </c>
      <c r="K300" t="s">
        <v>21</v>
      </c>
      <c r="L300">
        <v>1456466400</v>
      </c>
      <c r="M300">
        <v>1458018000</v>
      </c>
      <c r="N300" s="12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4" x14ac:dyDescent="0.2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7">
        <f t="shared" si="16"/>
        <v>0.51421052631578945</v>
      </c>
      <c r="G301" s="9">
        <f t="shared" si="19"/>
        <v>39.877551020408163</v>
      </c>
      <c r="H301" s="5" t="s">
        <v>14</v>
      </c>
      <c r="I301">
        <v>49</v>
      </c>
      <c r="J301" t="s">
        <v>20</v>
      </c>
      <c r="K301" t="s">
        <v>21</v>
      </c>
      <c r="L301">
        <v>1456984800</v>
      </c>
      <c r="M301">
        <v>1461819600</v>
      </c>
      <c r="N301" s="12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ht="17" x14ac:dyDescent="0.2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7">
        <f t="shared" si="16"/>
        <v>0.05</v>
      </c>
      <c r="G302" s="9">
        <f t="shared" si="19"/>
        <v>5</v>
      </c>
      <c r="H302" s="5" t="s">
        <v>14</v>
      </c>
      <c r="I302">
        <v>1</v>
      </c>
      <c r="J302" t="s">
        <v>32</v>
      </c>
      <c r="K302" t="s">
        <v>33</v>
      </c>
      <c r="L302">
        <v>1504069200</v>
      </c>
      <c r="M302">
        <v>1504155600</v>
      </c>
      <c r="N302" s="12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ht="34" x14ac:dyDescent="0.2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7">
        <f t="shared" si="16"/>
        <v>13.446666666666667</v>
      </c>
      <c r="G303" s="9">
        <f t="shared" si="19"/>
        <v>41.023728813559323</v>
      </c>
      <c r="H303" s="5" t="s">
        <v>19</v>
      </c>
      <c r="I303">
        <v>295</v>
      </c>
      <c r="J303" t="s">
        <v>20</v>
      </c>
      <c r="K303" t="s">
        <v>21</v>
      </c>
      <c r="L303">
        <v>1424930400</v>
      </c>
      <c r="M303">
        <v>1426395600</v>
      </c>
      <c r="N303" s="12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ht="17" x14ac:dyDescent="0.2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7">
        <f t="shared" si="16"/>
        <v>0.31844940867279897</v>
      </c>
      <c r="G304" s="9">
        <f t="shared" si="19"/>
        <v>98.914285714285711</v>
      </c>
      <c r="H304" s="5" t="s">
        <v>14</v>
      </c>
      <c r="I304">
        <v>245</v>
      </c>
      <c r="J304" t="s">
        <v>20</v>
      </c>
      <c r="K304" t="s">
        <v>21</v>
      </c>
      <c r="L304">
        <v>1535864400</v>
      </c>
      <c r="M304">
        <v>1537074000</v>
      </c>
      <c r="N304" s="12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ht="17" x14ac:dyDescent="0.2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7">
        <f t="shared" si="16"/>
        <v>0.82617647058823529</v>
      </c>
      <c r="G305" s="9">
        <f t="shared" si="19"/>
        <v>87.78125</v>
      </c>
      <c r="H305" s="5" t="s">
        <v>14</v>
      </c>
      <c r="I305">
        <v>32</v>
      </c>
      <c r="J305" t="s">
        <v>20</v>
      </c>
      <c r="K305" t="s">
        <v>21</v>
      </c>
      <c r="L305">
        <v>1452146400</v>
      </c>
      <c r="M305">
        <v>1452578400</v>
      </c>
      <c r="N305" s="12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ht="17" x14ac:dyDescent="0.2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7">
        <f t="shared" si="16"/>
        <v>5.4614285714285717</v>
      </c>
      <c r="G306" s="9">
        <f t="shared" si="19"/>
        <v>80.767605633802816</v>
      </c>
      <c r="H306" s="5" t="s">
        <v>19</v>
      </c>
      <c r="I306">
        <v>142</v>
      </c>
      <c r="J306" t="s">
        <v>20</v>
      </c>
      <c r="K306" t="s">
        <v>21</v>
      </c>
      <c r="L306">
        <v>1470546000</v>
      </c>
      <c r="M306">
        <v>1474088400</v>
      </c>
      <c r="N306" s="12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ht="17" x14ac:dyDescent="0.2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7">
        <f t="shared" si="16"/>
        <v>2.8621428571428571</v>
      </c>
      <c r="G307" s="9">
        <f t="shared" si="19"/>
        <v>94.28235294117647</v>
      </c>
      <c r="H307" s="5" t="s">
        <v>19</v>
      </c>
      <c r="I307">
        <v>85</v>
      </c>
      <c r="J307" t="s">
        <v>20</v>
      </c>
      <c r="K307" t="s">
        <v>21</v>
      </c>
      <c r="L307">
        <v>1458363600</v>
      </c>
      <c r="M307">
        <v>1461906000</v>
      </c>
      <c r="N307" s="12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4" x14ac:dyDescent="0.2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7">
        <f t="shared" si="16"/>
        <v>7.9076923076923072E-2</v>
      </c>
      <c r="G308" s="9">
        <f t="shared" si="19"/>
        <v>73.428571428571431</v>
      </c>
      <c r="H308" s="5" t="s">
        <v>14</v>
      </c>
      <c r="I308">
        <v>7</v>
      </c>
      <c r="J308" t="s">
        <v>20</v>
      </c>
      <c r="K308" t="s">
        <v>21</v>
      </c>
      <c r="L308">
        <v>1500008400</v>
      </c>
      <c r="M308">
        <v>1500267600</v>
      </c>
      <c r="N308" s="12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ht="17" x14ac:dyDescent="0.2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7">
        <f t="shared" si="16"/>
        <v>1.3213677811550153</v>
      </c>
      <c r="G309" s="9">
        <f t="shared" si="19"/>
        <v>65.968133535660087</v>
      </c>
      <c r="H309" s="5" t="s">
        <v>19</v>
      </c>
      <c r="I309">
        <v>659</v>
      </c>
      <c r="J309" t="s">
        <v>32</v>
      </c>
      <c r="K309" t="s">
        <v>33</v>
      </c>
      <c r="L309">
        <v>1338958800</v>
      </c>
      <c r="M309">
        <v>1340686800</v>
      </c>
      <c r="N309" s="12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ht="17" x14ac:dyDescent="0.2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7">
        <f t="shared" si="16"/>
        <v>0.74077834179357027</v>
      </c>
      <c r="G310" s="9">
        <f t="shared" si="19"/>
        <v>109.04109589041096</v>
      </c>
      <c r="H310" s="5" t="s">
        <v>14</v>
      </c>
      <c r="I310">
        <v>803</v>
      </c>
      <c r="J310" t="s">
        <v>20</v>
      </c>
      <c r="K310" t="s">
        <v>21</v>
      </c>
      <c r="L310">
        <v>1303102800</v>
      </c>
      <c r="M310">
        <v>1303189200</v>
      </c>
      <c r="N310" s="12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ht="17" x14ac:dyDescent="0.2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7">
        <f t="shared" si="16"/>
        <v>0.75292682926829269</v>
      </c>
      <c r="G311" s="9">
        <f t="shared" si="19"/>
        <v>41.16</v>
      </c>
      <c r="H311" s="5" t="s">
        <v>63</v>
      </c>
      <c r="I311">
        <v>75</v>
      </c>
      <c r="J311" t="s">
        <v>20</v>
      </c>
      <c r="K311" t="s">
        <v>21</v>
      </c>
      <c r="L311">
        <v>1316581200</v>
      </c>
      <c r="M311">
        <v>1318309200</v>
      </c>
      <c r="N311" s="12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ht="17" x14ac:dyDescent="0.2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7">
        <f t="shared" si="16"/>
        <v>0.20333333333333334</v>
      </c>
      <c r="G312" s="9">
        <f t="shared" si="19"/>
        <v>99.125</v>
      </c>
      <c r="H312" s="5" t="s">
        <v>14</v>
      </c>
      <c r="I312">
        <v>16</v>
      </c>
      <c r="J312" t="s">
        <v>20</v>
      </c>
      <c r="K312" t="s">
        <v>21</v>
      </c>
      <c r="L312">
        <v>1270789200</v>
      </c>
      <c r="M312">
        <v>1272171600</v>
      </c>
      <c r="N312" s="12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ht="17" x14ac:dyDescent="0.2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7">
        <f t="shared" si="16"/>
        <v>2.0336507936507937</v>
      </c>
      <c r="G313" s="9">
        <f t="shared" si="19"/>
        <v>105.88429752066116</v>
      </c>
      <c r="H313" s="5" t="s">
        <v>19</v>
      </c>
      <c r="I313">
        <v>121</v>
      </c>
      <c r="J313" t="s">
        <v>20</v>
      </c>
      <c r="K313" t="s">
        <v>21</v>
      </c>
      <c r="L313">
        <v>1297836000</v>
      </c>
      <c r="M313">
        <v>1298872800</v>
      </c>
      <c r="N313" s="12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ht="17" x14ac:dyDescent="0.2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7">
        <f t="shared" si="16"/>
        <v>3.1022842639593908</v>
      </c>
      <c r="G314" s="9">
        <f t="shared" si="19"/>
        <v>48.996525921966864</v>
      </c>
      <c r="H314" s="5" t="s">
        <v>19</v>
      </c>
      <c r="I314">
        <v>3742</v>
      </c>
      <c r="J314" t="s">
        <v>20</v>
      </c>
      <c r="K314" t="s">
        <v>21</v>
      </c>
      <c r="L314">
        <v>1382677200</v>
      </c>
      <c r="M314">
        <v>1383282000</v>
      </c>
      <c r="N314" s="12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ht="17" x14ac:dyDescent="0.2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7">
        <f t="shared" si="16"/>
        <v>3.9531818181818181</v>
      </c>
      <c r="G315" s="9">
        <f t="shared" si="19"/>
        <v>39</v>
      </c>
      <c r="H315" s="5" t="s">
        <v>19</v>
      </c>
      <c r="I315">
        <v>223</v>
      </c>
      <c r="J315" t="s">
        <v>20</v>
      </c>
      <c r="K315" t="s">
        <v>21</v>
      </c>
      <c r="L315">
        <v>1330322400</v>
      </c>
      <c r="M315">
        <v>1330495200</v>
      </c>
      <c r="N315" s="12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ht="17" x14ac:dyDescent="0.2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7">
        <f t="shared" si="16"/>
        <v>2.9471428571428571</v>
      </c>
      <c r="G316" s="9">
        <f t="shared" si="19"/>
        <v>31.022556390977442</v>
      </c>
      <c r="H316" s="5" t="s">
        <v>19</v>
      </c>
      <c r="I316">
        <v>133</v>
      </c>
      <c r="J316" t="s">
        <v>20</v>
      </c>
      <c r="K316" t="s">
        <v>21</v>
      </c>
      <c r="L316">
        <v>1552366800</v>
      </c>
      <c r="M316">
        <v>1552798800</v>
      </c>
      <c r="N316" s="12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4" x14ac:dyDescent="0.2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7">
        <f t="shared" si="16"/>
        <v>0.33894736842105261</v>
      </c>
      <c r="G317" s="9">
        <f t="shared" si="19"/>
        <v>103.87096774193549</v>
      </c>
      <c r="H317" s="5" t="s">
        <v>14</v>
      </c>
      <c r="I317">
        <v>31</v>
      </c>
      <c r="J317" t="s">
        <v>20</v>
      </c>
      <c r="K317" t="s">
        <v>21</v>
      </c>
      <c r="L317">
        <v>1400907600</v>
      </c>
      <c r="M317">
        <v>1403413200</v>
      </c>
      <c r="N317" s="12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ht="17" x14ac:dyDescent="0.2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7">
        <f t="shared" si="16"/>
        <v>0.66677083333333331</v>
      </c>
      <c r="G318" s="9">
        <f t="shared" si="19"/>
        <v>59.268518518518519</v>
      </c>
      <c r="H318" s="5" t="s">
        <v>14</v>
      </c>
      <c r="I318">
        <v>108</v>
      </c>
      <c r="J318" t="s">
        <v>94</v>
      </c>
      <c r="K318" t="s">
        <v>95</v>
      </c>
      <c r="L318">
        <v>1574143200</v>
      </c>
      <c r="M318">
        <v>1574229600</v>
      </c>
      <c r="N318" s="12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ht="17" x14ac:dyDescent="0.2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7">
        <f t="shared" si="16"/>
        <v>0.19227272727272726</v>
      </c>
      <c r="G319" s="9">
        <f t="shared" si="19"/>
        <v>42.3</v>
      </c>
      <c r="H319" s="5" t="s">
        <v>14</v>
      </c>
      <c r="I319">
        <v>30</v>
      </c>
      <c r="J319" t="s">
        <v>20</v>
      </c>
      <c r="K319" t="s">
        <v>21</v>
      </c>
      <c r="L319">
        <v>1494738000</v>
      </c>
      <c r="M319">
        <v>1495861200</v>
      </c>
      <c r="N319" s="12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4" x14ac:dyDescent="0.2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7">
        <f t="shared" si="16"/>
        <v>0.15842105263157893</v>
      </c>
      <c r="G320" s="9">
        <f t="shared" si="19"/>
        <v>53.117647058823529</v>
      </c>
      <c r="H320" s="5" t="s">
        <v>14</v>
      </c>
      <c r="I320">
        <v>17</v>
      </c>
      <c r="J320" t="s">
        <v>20</v>
      </c>
      <c r="K320" t="s">
        <v>21</v>
      </c>
      <c r="L320">
        <v>1392357600</v>
      </c>
      <c r="M320">
        <v>1392530400</v>
      </c>
      <c r="N320" s="12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ht="17" x14ac:dyDescent="0.2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7">
        <f t="shared" si="16"/>
        <v>0.38702380952380955</v>
      </c>
      <c r="G321" s="9">
        <f t="shared" si="19"/>
        <v>50.796875</v>
      </c>
      <c r="H321" s="5" t="s">
        <v>63</v>
      </c>
      <c r="I321">
        <v>64</v>
      </c>
      <c r="J321" t="s">
        <v>20</v>
      </c>
      <c r="K321" t="s">
        <v>21</v>
      </c>
      <c r="L321">
        <v>1281589200</v>
      </c>
      <c r="M321">
        <v>1283662800</v>
      </c>
      <c r="N321" s="12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ht="17" x14ac:dyDescent="0.2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7">
        <f t="shared" si="16"/>
        <v>9.5876777251184833E-2</v>
      </c>
      <c r="G322" s="9">
        <f t="shared" si="19"/>
        <v>101.15</v>
      </c>
      <c r="H322" s="5" t="s">
        <v>14</v>
      </c>
      <c r="I322">
        <v>80</v>
      </c>
      <c r="J322" t="s">
        <v>20</v>
      </c>
      <c r="K322" t="s">
        <v>21</v>
      </c>
      <c r="L322">
        <v>1305003600</v>
      </c>
      <c r="M322">
        <v>1305781200</v>
      </c>
      <c r="N322" s="12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4" x14ac:dyDescent="0.2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7">
        <f t="shared" ref="F323:F386" si="20">E323/D323</f>
        <v>0.94144366197183094</v>
      </c>
      <c r="G323" s="9">
        <f t="shared" si="19"/>
        <v>65.000810372771468</v>
      </c>
      <c r="H323" s="5" t="s">
        <v>14</v>
      </c>
      <c r="I323">
        <v>2468</v>
      </c>
      <c r="J323" t="s">
        <v>20</v>
      </c>
      <c r="K323" t="s">
        <v>21</v>
      </c>
      <c r="L323">
        <v>1301634000</v>
      </c>
      <c r="M323">
        <v>1302325200</v>
      </c>
      <c r="N323" s="12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4" x14ac:dyDescent="0.2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7">
        <f t="shared" si="20"/>
        <v>1.6656234096692113</v>
      </c>
      <c r="G324" s="9">
        <f t="shared" ref="G324:G387" si="23">SUM(E324/I324)</f>
        <v>37.998645510835914</v>
      </c>
      <c r="H324" s="5" t="s">
        <v>19</v>
      </c>
      <c r="I324">
        <v>5168</v>
      </c>
      <c r="J324" t="s">
        <v>20</v>
      </c>
      <c r="K324" t="s">
        <v>21</v>
      </c>
      <c r="L324">
        <v>1290664800</v>
      </c>
      <c r="M324">
        <v>1291788000</v>
      </c>
      <c r="N324" s="12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ht="17" x14ac:dyDescent="0.2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7">
        <f t="shared" si="20"/>
        <v>0.24134831460674158</v>
      </c>
      <c r="G325" s="9">
        <f t="shared" si="23"/>
        <v>82.615384615384613</v>
      </c>
      <c r="H325" s="5" t="s">
        <v>14</v>
      </c>
      <c r="I325">
        <v>26</v>
      </c>
      <c r="J325" t="s">
        <v>36</v>
      </c>
      <c r="K325" t="s">
        <v>37</v>
      </c>
      <c r="L325">
        <v>1395896400</v>
      </c>
      <c r="M325">
        <v>1396069200</v>
      </c>
      <c r="N325" s="12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ht="17" x14ac:dyDescent="0.2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7">
        <f t="shared" si="20"/>
        <v>1.6405633802816901</v>
      </c>
      <c r="G326" s="9">
        <f t="shared" si="23"/>
        <v>37.941368078175898</v>
      </c>
      <c r="H326" s="5" t="s">
        <v>19</v>
      </c>
      <c r="I326">
        <v>307</v>
      </c>
      <c r="J326" t="s">
        <v>20</v>
      </c>
      <c r="K326" t="s">
        <v>21</v>
      </c>
      <c r="L326">
        <v>1434862800</v>
      </c>
      <c r="M326">
        <v>1435899600</v>
      </c>
      <c r="N326" s="12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4" x14ac:dyDescent="0.2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7">
        <f t="shared" si="20"/>
        <v>0.90723076923076929</v>
      </c>
      <c r="G327" s="9">
        <f t="shared" si="23"/>
        <v>80.780821917808225</v>
      </c>
      <c r="H327" s="5" t="s">
        <v>14</v>
      </c>
      <c r="I327">
        <v>73</v>
      </c>
      <c r="J327" t="s">
        <v>20</v>
      </c>
      <c r="K327" t="s">
        <v>21</v>
      </c>
      <c r="L327">
        <v>1529125200</v>
      </c>
      <c r="M327">
        <v>1531112400</v>
      </c>
      <c r="N327" s="12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4" x14ac:dyDescent="0.2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7">
        <f t="shared" si="20"/>
        <v>0.46194444444444444</v>
      </c>
      <c r="G328" s="9">
        <f t="shared" si="23"/>
        <v>25.984375</v>
      </c>
      <c r="H328" s="5" t="s">
        <v>14</v>
      </c>
      <c r="I328">
        <v>128</v>
      </c>
      <c r="J328" t="s">
        <v>20</v>
      </c>
      <c r="K328" t="s">
        <v>21</v>
      </c>
      <c r="L328">
        <v>1451109600</v>
      </c>
      <c r="M328">
        <v>1451628000</v>
      </c>
      <c r="N328" s="12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ht="17" x14ac:dyDescent="0.2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7">
        <f t="shared" si="20"/>
        <v>0.38538461538461538</v>
      </c>
      <c r="G329" s="9">
        <f t="shared" si="23"/>
        <v>30.363636363636363</v>
      </c>
      <c r="H329" s="5" t="s">
        <v>14</v>
      </c>
      <c r="I329">
        <v>33</v>
      </c>
      <c r="J329" t="s">
        <v>20</v>
      </c>
      <c r="K329" t="s">
        <v>21</v>
      </c>
      <c r="L329">
        <v>1566968400</v>
      </c>
      <c r="M329">
        <v>1567314000</v>
      </c>
      <c r="N329" s="12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4" x14ac:dyDescent="0.2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7">
        <f t="shared" si="20"/>
        <v>1.3356231003039514</v>
      </c>
      <c r="G330" s="9">
        <f t="shared" si="23"/>
        <v>54.004916018025398</v>
      </c>
      <c r="H330" s="5" t="s">
        <v>19</v>
      </c>
      <c r="I330">
        <v>2441</v>
      </c>
      <c r="J330" t="s">
        <v>20</v>
      </c>
      <c r="K330" t="s">
        <v>21</v>
      </c>
      <c r="L330">
        <v>1543557600</v>
      </c>
      <c r="M330">
        <v>1544508000</v>
      </c>
      <c r="N330" s="12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ht="17" x14ac:dyDescent="0.2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7">
        <f t="shared" si="20"/>
        <v>0.22896588486140726</v>
      </c>
      <c r="G331" s="9">
        <f t="shared" si="23"/>
        <v>101.78672985781991</v>
      </c>
      <c r="H331" s="5" t="s">
        <v>42</v>
      </c>
      <c r="I331">
        <v>211</v>
      </c>
      <c r="J331" t="s">
        <v>20</v>
      </c>
      <c r="K331" t="s">
        <v>21</v>
      </c>
      <c r="L331">
        <v>1481522400</v>
      </c>
      <c r="M331">
        <v>1482472800</v>
      </c>
      <c r="N331" s="12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4" x14ac:dyDescent="0.2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7">
        <f t="shared" si="20"/>
        <v>1.8495548961424333</v>
      </c>
      <c r="G332" s="9">
        <f t="shared" si="23"/>
        <v>45.003610108303249</v>
      </c>
      <c r="H332" s="5" t="s">
        <v>19</v>
      </c>
      <c r="I332">
        <v>1385</v>
      </c>
      <c r="J332" t="s">
        <v>36</v>
      </c>
      <c r="K332" t="s">
        <v>37</v>
      </c>
      <c r="L332">
        <v>1512712800</v>
      </c>
      <c r="M332">
        <v>1512799200</v>
      </c>
      <c r="N332" s="12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ht="17" x14ac:dyDescent="0.2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7">
        <f t="shared" si="20"/>
        <v>4.4372727272727275</v>
      </c>
      <c r="G333" s="9">
        <f t="shared" si="23"/>
        <v>77.068421052631578</v>
      </c>
      <c r="H333" s="5" t="s">
        <v>19</v>
      </c>
      <c r="I333">
        <v>190</v>
      </c>
      <c r="J333" t="s">
        <v>20</v>
      </c>
      <c r="K333" t="s">
        <v>21</v>
      </c>
      <c r="L333">
        <v>1324274400</v>
      </c>
      <c r="M333">
        <v>1324360800</v>
      </c>
      <c r="N333" s="12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4" x14ac:dyDescent="0.2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7">
        <f t="shared" si="20"/>
        <v>1.999806763285024</v>
      </c>
      <c r="G334" s="9">
        <f t="shared" si="23"/>
        <v>88.076595744680844</v>
      </c>
      <c r="H334" s="5" t="s">
        <v>19</v>
      </c>
      <c r="I334">
        <v>470</v>
      </c>
      <c r="J334" t="s">
        <v>20</v>
      </c>
      <c r="K334" t="s">
        <v>21</v>
      </c>
      <c r="L334">
        <v>1364446800</v>
      </c>
      <c r="M334">
        <v>1364533200</v>
      </c>
      <c r="N334" s="12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ht="17" x14ac:dyDescent="0.2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7">
        <f t="shared" si="20"/>
        <v>1.2395833333333333</v>
      </c>
      <c r="G335" s="9">
        <f t="shared" si="23"/>
        <v>47.035573122529641</v>
      </c>
      <c r="H335" s="5" t="s">
        <v>19</v>
      </c>
      <c r="I335">
        <v>253</v>
      </c>
      <c r="J335" t="s">
        <v>20</v>
      </c>
      <c r="K335" t="s">
        <v>21</v>
      </c>
      <c r="L335">
        <v>1542693600</v>
      </c>
      <c r="M335">
        <v>1545112800</v>
      </c>
      <c r="N335" s="12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ht="17" x14ac:dyDescent="0.2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7">
        <f t="shared" si="20"/>
        <v>1.8661329305135952</v>
      </c>
      <c r="G336" s="9">
        <f t="shared" si="23"/>
        <v>110.99550763701707</v>
      </c>
      <c r="H336" s="5" t="s">
        <v>19</v>
      </c>
      <c r="I336">
        <v>1113</v>
      </c>
      <c r="J336" t="s">
        <v>20</v>
      </c>
      <c r="K336" t="s">
        <v>21</v>
      </c>
      <c r="L336">
        <v>1515564000</v>
      </c>
      <c r="M336">
        <v>1516168800</v>
      </c>
      <c r="N336" s="12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ht="17" x14ac:dyDescent="0.2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7">
        <f t="shared" si="20"/>
        <v>1.1428538550057536</v>
      </c>
      <c r="G337" s="9">
        <f t="shared" si="23"/>
        <v>87.003066141042481</v>
      </c>
      <c r="H337" s="5" t="s">
        <v>19</v>
      </c>
      <c r="I337">
        <v>2283</v>
      </c>
      <c r="J337" t="s">
        <v>20</v>
      </c>
      <c r="K337" t="s">
        <v>21</v>
      </c>
      <c r="L337">
        <v>1573797600</v>
      </c>
      <c r="M337">
        <v>1574920800</v>
      </c>
      <c r="N337" s="12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ht="17" x14ac:dyDescent="0.2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7">
        <f t="shared" si="20"/>
        <v>0.97032531824611035</v>
      </c>
      <c r="G338" s="9">
        <f t="shared" si="23"/>
        <v>63.994402985074629</v>
      </c>
      <c r="H338" s="5" t="s">
        <v>14</v>
      </c>
      <c r="I338">
        <v>1072</v>
      </c>
      <c r="J338" t="s">
        <v>20</v>
      </c>
      <c r="K338" t="s">
        <v>21</v>
      </c>
      <c r="L338">
        <v>1292392800</v>
      </c>
      <c r="M338">
        <v>1292479200</v>
      </c>
      <c r="N338" s="12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ht="17" x14ac:dyDescent="0.2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7">
        <f t="shared" si="20"/>
        <v>1.2281904761904763</v>
      </c>
      <c r="G339" s="9">
        <f t="shared" si="23"/>
        <v>105.9945205479452</v>
      </c>
      <c r="H339" s="5" t="s">
        <v>19</v>
      </c>
      <c r="I339">
        <v>1095</v>
      </c>
      <c r="J339" t="s">
        <v>20</v>
      </c>
      <c r="K339" t="s">
        <v>21</v>
      </c>
      <c r="L339">
        <v>1573452000</v>
      </c>
      <c r="M339">
        <v>1573538400</v>
      </c>
      <c r="N339" s="12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ht="17" x14ac:dyDescent="0.2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7">
        <f t="shared" si="20"/>
        <v>1.7914326647564469</v>
      </c>
      <c r="G340" s="9">
        <f t="shared" si="23"/>
        <v>73.989349112426041</v>
      </c>
      <c r="H340" s="5" t="s">
        <v>19</v>
      </c>
      <c r="I340">
        <v>1690</v>
      </c>
      <c r="J340" t="s">
        <v>20</v>
      </c>
      <c r="K340" t="s">
        <v>21</v>
      </c>
      <c r="L340">
        <v>1317790800</v>
      </c>
      <c r="M340">
        <v>1320382800</v>
      </c>
      <c r="N340" s="12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ht="17" x14ac:dyDescent="0.2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7">
        <f t="shared" si="20"/>
        <v>0.79951577402787966</v>
      </c>
      <c r="G341" s="9">
        <f t="shared" si="23"/>
        <v>84.02004626060139</v>
      </c>
      <c r="H341" s="5" t="s">
        <v>63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ht="17" x14ac:dyDescent="0.2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7">
        <f t="shared" si="20"/>
        <v>0.94242587601078165</v>
      </c>
      <c r="G342" s="9">
        <f t="shared" si="23"/>
        <v>88.966921119592882</v>
      </c>
      <c r="H342" s="5" t="s">
        <v>14</v>
      </c>
      <c r="I342">
        <v>393</v>
      </c>
      <c r="J342" t="s">
        <v>20</v>
      </c>
      <c r="K342" t="s">
        <v>21</v>
      </c>
      <c r="L342">
        <v>1323669600</v>
      </c>
      <c r="M342">
        <v>1323756000</v>
      </c>
      <c r="N342" s="12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ht="34" x14ac:dyDescent="0.2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7">
        <f t="shared" si="20"/>
        <v>0.84669291338582675</v>
      </c>
      <c r="G343" s="9">
        <f t="shared" si="23"/>
        <v>76.990453460620529</v>
      </c>
      <c r="H343" s="5" t="s">
        <v>14</v>
      </c>
      <c r="I343">
        <v>1257</v>
      </c>
      <c r="J343" t="s">
        <v>20</v>
      </c>
      <c r="K343" t="s">
        <v>21</v>
      </c>
      <c r="L343">
        <v>1440738000</v>
      </c>
      <c r="M343">
        <v>1441342800</v>
      </c>
      <c r="N343" s="12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ht="17" x14ac:dyDescent="0.2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7">
        <f t="shared" si="20"/>
        <v>0.66521920668058454</v>
      </c>
      <c r="G344" s="9">
        <f t="shared" si="23"/>
        <v>97.146341463414629</v>
      </c>
      <c r="H344" s="5" t="s">
        <v>14</v>
      </c>
      <c r="I344">
        <v>328</v>
      </c>
      <c r="J344" t="s">
        <v>20</v>
      </c>
      <c r="K344" t="s">
        <v>21</v>
      </c>
      <c r="L344">
        <v>1374296400</v>
      </c>
      <c r="M344">
        <v>1375333200</v>
      </c>
      <c r="N344" s="12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ht="17" x14ac:dyDescent="0.2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7">
        <f t="shared" si="20"/>
        <v>0.53922222222222227</v>
      </c>
      <c r="G345" s="9">
        <f t="shared" si="23"/>
        <v>33.013605442176868</v>
      </c>
      <c r="H345" s="5" t="s">
        <v>14</v>
      </c>
      <c r="I345">
        <v>147</v>
      </c>
      <c r="J345" t="s">
        <v>20</v>
      </c>
      <c r="K345" t="s">
        <v>21</v>
      </c>
      <c r="L345">
        <v>1384840800</v>
      </c>
      <c r="M345">
        <v>1389420000</v>
      </c>
      <c r="N345" s="12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ht="17" x14ac:dyDescent="0.2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7">
        <f t="shared" si="20"/>
        <v>0.41983299595141699</v>
      </c>
      <c r="G346" s="9">
        <f t="shared" si="23"/>
        <v>99.950602409638549</v>
      </c>
      <c r="H346" s="5" t="s">
        <v>14</v>
      </c>
      <c r="I346">
        <v>830</v>
      </c>
      <c r="J346" t="s">
        <v>20</v>
      </c>
      <c r="K346" t="s">
        <v>21</v>
      </c>
      <c r="L346">
        <v>1516600800</v>
      </c>
      <c r="M346">
        <v>1520056800</v>
      </c>
      <c r="N346" s="12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ht="17" x14ac:dyDescent="0.2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7">
        <f t="shared" si="20"/>
        <v>0.14694796954314721</v>
      </c>
      <c r="G347" s="9">
        <f t="shared" si="23"/>
        <v>69.966767371601208</v>
      </c>
      <c r="H347" s="5" t="s">
        <v>14</v>
      </c>
      <c r="I347">
        <v>331</v>
      </c>
      <c r="J347" t="s">
        <v>36</v>
      </c>
      <c r="K347" t="s">
        <v>37</v>
      </c>
      <c r="L347">
        <v>1436418000</v>
      </c>
      <c r="M347">
        <v>1436504400</v>
      </c>
      <c r="N347" s="12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ht="17" x14ac:dyDescent="0.2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7">
        <f t="shared" si="20"/>
        <v>0.34475</v>
      </c>
      <c r="G348" s="9">
        <f t="shared" si="23"/>
        <v>110.32</v>
      </c>
      <c r="H348" s="5" t="s">
        <v>14</v>
      </c>
      <c r="I348">
        <v>25</v>
      </c>
      <c r="J348" t="s">
        <v>20</v>
      </c>
      <c r="K348" t="s">
        <v>21</v>
      </c>
      <c r="L348">
        <v>1503550800</v>
      </c>
      <c r="M348">
        <v>1508302800</v>
      </c>
      <c r="N348" s="12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ht="17" x14ac:dyDescent="0.2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7">
        <f t="shared" si="20"/>
        <v>14.007777777777777</v>
      </c>
      <c r="G349" s="9">
        <f t="shared" si="23"/>
        <v>66.005235602094245</v>
      </c>
      <c r="H349" s="5" t="s">
        <v>19</v>
      </c>
      <c r="I349">
        <v>191</v>
      </c>
      <c r="J349" t="s">
        <v>20</v>
      </c>
      <c r="K349" t="s">
        <v>21</v>
      </c>
      <c r="L349">
        <v>1423634400</v>
      </c>
      <c r="M349">
        <v>1425708000</v>
      </c>
      <c r="N349" s="12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ht="17" x14ac:dyDescent="0.2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7">
        <f t="shared" si="20"/>
        <v>0.71770351758793971</v>
      </c>
      <c r="G350" s="9">
        <f t="shared" si="23"/>
        <v>41.005742176284812</v>
      </c>
      <c r="H350" s="5" t="s">
        <v>14</v>
      </c>
      <c r="I350">
        <v>3483</v>
      </c>
      <c r="J350" t="s">
        <v>20</v>
      </c>
      <c r="K350" t="s">
        <v>21</v>
      </c>
      <c r="L350">
        <v>1487224800</v>
      </c>
      <c r="M350">
        <v>1488348000</v>
      </c>
      <c r="N350" s="12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ht="17" x14ac:dyDescent="0.2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7">
        <f t="shared" si="20"/>
        <v>0.53074115044247783</v>
      </c>
      <c r="G351" s="9">
        <f t="shared" si="23"/>
        <v>103.96316359696641</v>
      </c>
      <c r="H351" s="5" t="s">
        <v>14</v>
      </c>
      <c r="I351">
        <v>923</v>
      </c>
      <c r="J351" t="s">
        <v>20</v>
      </c>
      <c r="K351" t="s">
        <v>21</v>
      </c>
      <c r="L351">
        <v>1500008400</v>
      </c>
      <c r="M351">
        <v>1502600400</v>
      </c>
      <c r="N351" s="12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ht="17" x14ac:dyDescent="0.2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7">
        <f t="shared" si="20"/>
        <v>0.05</v>
      </c>
      <c r="G352" s="9">
        <f t="shared" si="23"/>
        <v>5</v>
      </c>
      <c r="H352" s="5" t="s">
        <v>14</v>
      </c>
      <c r="I352">
        <v>1</v>
      </c>
      <c r="J352" t="s">
        <v>20</v>
      </c>
      <c r="K352" t="s">
        <v>21</v>
      </c>
      <c r="L352">
        <v>1432098000</v>
      </c>
      <c r="M352">
        <v>1433653200</v>
      </c>
      <c r="N352" s="12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ht="17" x14ac:dyDescent="0.2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7">
        <f t="shared" si="20"/>
        <v>1.2770715249662619</v>
      </c>
      <c r="G353" s="9">
        <f t="shared" si="23"/>
        <v>47.009935419771487</v>
      </c>
      <c r="H353" s="5" t="s">
        <v>19</v>
      </c>
      <c r="I353">
        <v>2013</v>
      </c>
      <c r="J353" t="s">
        <v>20</v>
      </c>
      <c r="K353" t="s">
        <v>21</v>
      </c>
      <c r="L353">
        <v>1440392400</v>
      </c>
      <c r="M353">
        <v>1441602000</v>
      </c>
      <c r="N353" s="12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ht="17" x14ac:dyDescent="0.2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7">
        <f t="shared" si="20"/>
        <v>0.34892857142857142</v>
      </c>
      <c r="G354" s="9">
        <f t="shared" si="23"/>
        <v>29.606060606060606</v>
      </c>
      <c r="H354" s="5" t="s">
        <v>14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ht="17" x14ac:dyDescent="0.2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7">
        <f t="shared" si="20"/>
        <v>4.105982142857143</v>
      </c>
      <c r="G355" s="9">
        <f t="shared" si="23"/>
        <v>81.010569583088667</v>
      </c>
      <c r="H355" s="5" t="s">
        <v>19</v>
      </c>
      <c r="I355">
        <v>1703</v>
      </c>
      <c r="J355" t="s">
        <v>20</v>
      </c>
      <c r="K355" t="s">
        <v>21</v>
      </c>
      <c r="L355">
        <v>1562302800</v>
      </c>
      <c r="M355">
        <v>1562389200</v>
      </c>
      <c r="N355" s="12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ht="17" x14ac:dyDescent="0.2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7">
        <f t="shared" si="20"/>
        <v>1.2373770491803278</v>
      </c>
      <c r="G356" s="9">
        <f t="shared" si="23"/>
        <v>94.35</v>
      </c>
      <c r="H356" s="5" t="s">
        <v>19</v>
      </c>
      <c r="I356">
        <v>80</v>
      </c>
      <c r="J356" t="s">
        <v>32</v>
      </c>
      <c r="K356" t="s">
        <v>33</v>
      </c>
      <c r="L356">
        <v>1378184400</v>
      </c>
      <c r="M356">
        <v>1378789200</v>
      </c>
      <c r="N356" s="12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ht="17" x14ac:dyDescent="0.2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7">
        <f t="shared" si="20"/>
        <v>0.58973684210526311</v>
      </c>
      <c r="G357" s="9">
        <f t="shared" si="23"/>
        <v>26.058139534883722</v>
      </c>
      <c r="H357" s="5" t="s">
        <v>42</v>
      </c>
      <c r="I357">
        <v>86</v>
      </c>
      <c r="J357" t="s">
        <v>20</v>
      </c>
      <c r="K357" t="s">
        <v>21</v>
      </c>
      <c r="L357">
        <v>1485064800</v>
      </c>
      <c r="M357">
        <v>1488520800</v>
      </c>
      <c r="N357" s="12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ht="17" x14ac:dyDescent="0.2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7">
        <f t="shared" si="20"/>
        <v>0.36892473118279567</v>
      </c>
      <c r="G358" s="9">
        <f t="shared" si="23"/>
        <v>85.775000000000006</v>
      </c>
      <c r="H358" s="5" t="s">
        <v>14</v>
      </c>
      <c r="I358">
        <v>40</v>
      </c>
      <c r="J358" t="s">
        <v>94</v>
      </c>
      <c r="K358" t="s">
        <v>95</v>
      </c>
      <c r="L358">
        <v>1326520800</v>
      </c>
      <c r="M358">
        <v>1327298400</v>
      </c>
      <c r="N358" s="12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ht="17" x14ac:dyDescent="0.2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7">
        <f t="shared" si="20"/>
        <v>1.8491304347826087</v>
      </c>
      <c r="G359" s="9">
        <f t="shared" si="23"/>
        <v>103.73170731707317</v>
      </c>
      <c r="H359" s="5" t="s">
        <v>19</v>
      </c>
      <c r="I359">
        <v>41</v>
      </c>
      <c r="J359" t="s">
        <v>20</v>
      </c>
      <c r="K359" t="s">
        <v>21</v>
      </c>
      <c r="L359">
        <v>1441256400</v>
      </c>
      <c r="M359">
        <v>1443416400</v>
      </c>
      <c r="N359" s="12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ht="17" x14ac:dyDescent="0.2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7">
        <f t="shared" si="20"/>
        <v>0.11814432989690722</v>
      </c>
      <c r="G360" s="9">
        <f t="shared" si="23"/>
        <v>49.826086956521742</v>
      </c>
      <c r="H360" s="5" t="s">
        <v>14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ht="17" x14ac:dyDescent="0.2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7">
        <f t="shared" si="20"/>
        <v>2.9870000000000001</v>
      </c>
      <c r="G361" s="9">
        <f t="shared" si="23"/>
        <v>63.893048128342244</v>
      </c>
      <c r="H361" s="5" t="s">
        <v>19</v>
      </c>
      <c r="I361">
        <v>187</v>
      </c>
      <c r="J361" t="s">
        <v>20</v>
      </c>
      <c r="K361" t="s">
        <v>21</v>
      </c>
      <c r="L361">
        <v>1314421200</v>
      </c>
      <c r="M361">
        <v>1315026000</v>
      </c>
      <c r="N361" s="12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ht="17" x14ac:dyDescent="0.2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7">
        <f t="shared" si="20"/>
        <v>2.2635175879396985</v>
      </c>
      <c r="G362" s="9">
        <f t="shared" si="23"/>
        <v>47.002434782608695</v>
      </c>
      <c r="H362" s="5" t="s">
        <v>19</v>
      </c>
      <c r="I362">
        <v>2875</v>
      </c>
      <c r="J362" t="s">
        <v>36</v>
      </c>
      <c r="K362" t="s">
        <v>37</v>
      </c>
      <c r="L362">
        <v>1293861600</v>
      </c>
      <c r="M362">
        <v>1295071200</v>
      </c>
      <c r="N362" s="12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ht="17" x14ac:dyDescent="0.2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7">
        <f t="shared" si="20"/>
        <v>1.7356363636363636</v>
      </c>
      <c r="G363" s="9">
        <f t="shared" si="23"/>
        <v>108.47727272727273</v>
      </c>
      <c r="H363" s="5" t="s">
        <v>19</v>
      </c>
      <c r="I363">
        <v>88</v>
      </c>
      <c r="J363" t="s">
        <v>20</v>
      </c>
      <c r="K363" t="s">
        <v>21</v>
      </c>
      <c r="L363">
        <v>1507352400</v>
      </c>
      <c r="M363">
        <v>1509426000</v>
      </c>
      <c r="N363" s="12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ht="17" x14ac:dyDescent="0.2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7">
        <f t="shared" si="20"/>
        <v>3.7175675675675675</v>
      </c>
      <c r="G364" s="9">
        <f t="shared" si="23"/>
        <v>72.015706806282722</v>
      </c>
      <c r="H364" s="5" t="s">
        <v>19</v>
      </c>
      <c r="I364">
        <v>191</v>
      </c>
      <c r="J364" t="s">
        <v>20</v>
      </c>
      <c r="K364" t="s">
        <v>21</v>
      </c>
      <c r="L364">
        <v>1296108000</v>
      </c>
      <c r="M364">
        <v>1299391200</v>
      </c>
      <c r="N364" s="12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ht="17" x14ac:dyDescent="0.2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7">
        <f t="shared" si="20"/>
        <v>1.601923076923077</v>
      </c>
      <c r="G365" s="9">
        <f t="shared" si="23"/>
        <v>59.928057553956833</v>
      </c>
      <c r="H365" s="5" t="s">
        <v>19</v>
      </c>
      <c r="I365">
        <v>139</v>
      </c>
      <c r="J365" t="s">
        <v>20</v>
      </c>
      <c r="K365" t="s">
        <v>21</v>
      </c>
      <c r="L365">
        <v>1324965600</v>
      </c>
      <c r="M365">
        <v>1325052000</v>
      </c>
      <c r="N365" s="12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ht="17" x14ac:dyDescent="0.2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7">
        <f t="shared" si="20"/>
        <v>16.163333333333334</v>
      </c>
      <c r="G366" s="9">
        <f t="shared" si="23"/>
        <v>78.209677419354833</v>
      </c>
      <c r="H366" s="5" t="s">
        <v>19</v>
      </c>
      <c r="I366">
        <v>186</v>
      </c>
      <c r="J366" t="s">
        <v>20</v>
      </c>
      <c r="K366" t="s">
        <v>21</v>
      </c>
      <c r="L366">
        <v>1520229600</v>
      </c>
      <c r="M366">
        <v>1522818000</v>
      </c>
      <c r="N366" s="12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ht="17" x14ac:dyDescent="0.2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7">
        <f t="shared" si="20"/>
        <v>7.3343749999999996</v>
      </c>
      <c r="G367" s="9">
        <f t="shared" si="23"/>
        <v>104.77678571428571</v>
      </c>
      <c r="H367" s="5" t="s">
        <v>19</v>
      </c>
      <c r="I367">
        <v>112</v>
      </c>
      <c r="J367" t="s">
        <v>24</v>
      </c>
      <c r="K367" t="s">
        <v>25</v>
      </c>
      <c r="L367">
        <v>1482991200</v>
      </c>
      <c r="M367">
        <v>1485324000</v>
      </c>
      <c r="N367" s="12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ht="17" x14ac:dyDescent="0.2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7">
        <f t="shared" si="20"/>
        <v>5.9211111111111112</v>
      </c>
      <c r="G368" s="9">
        <f t="shared" si="23"/>
        <v>105.52475247524752</v>
      </c>
      <c r="H368" s="5" t="s">
        <v>19</v>
      </c>
      <c r="I368">
        <v>101</v>
      </c>
      <c r="J368" t="s">
        <v>20</v>
      </c>
      <c r="K368" t="s">
        <v>21</v>
      </c>
      <c r="L368">
        <v>1294034400</v>
      </c>
      <c r="M368">
        <v>1294120800</v>
      </c>
      <c r="N368" s="12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ht="17" x14ac:dyDescent="0.2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7">
        <f t="shared" si="20"/>
        <v>0.18888888888888888</v>
      </c>
      <c r="G369" s="9">
        <f t="shared" si="23"/>
        <v>24.933333333333334</v>
      </c>
      <c r="H369" s="5" t="s">
        <v>14</v>
      </c>
      <c r="I369">
        <v>75</v>
      </c>
      <c r="J369" t="s">
        <v>20</v>
      </c>
      <c r="K369" t="s">
        <v>21</v>
      </c>
      <c r="L369">
        <v>1413608400</v>
      </c>
      <c r="M369">
        <v>1415685600</v>
      </c>
      <c r="N369" s="12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ht="17" x14ac:dyDescent="0.2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7">
        <f t="shared" si="20"/>
        <v>2.7680769230769231</v>
      </c>
      <c r="G370" s="9">
        <f t="shared" si="23"/>
        <v>69.873786407766985</v>
      </c>
      <c r="H370" s="5" t="s">
        <v>19</v>
      </c>
      <c r="I370">
        <v>206</v>
      </c>
      <c r="J370" t="s">
        <v>36</v>
      </c>
      <c r="K370" t="s">
        <v>37</v>
      </c>
      <c r="L370">
        <v>1286946000</v>
      </c>
      <c r="M370">
        <v>1288933200</v>
      </c>
      <c r="N370" s="12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ht="17" x14ac:dyDescent="0.2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7">
        <f t="shared" si="20"/>
        <v>2.730185185185185</v>
      </c>
      <c r="G371" s="9">
        <f t="shared" si="23"/>
        <v>95.733766233766232</v>
      </c>
      <c r="H371" s="5" t="s">
        <v>19</v>
      </c>
      <c r="I371">
        <v>154</v>
      </c>
      <c r="J371" t="s">
        <v>20</v>
      </c>
      <c r="K371" t="s">
        <v>21</v>
      </c>
      <c r="L371">
        <v>1359871200</v>
      </c>
      <c r="M371">
        <v>1363237200</v>
      </c>
      <c r="N371" s="12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ht="17" x14ac:dyDescent="0.2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7">
        <f t="shared" si="20"/>
        <v>1.593633125556545</v>
      </c>
      <c r="G372" s="9">
        <f t="shared" si="23"/>
        <v>29.997485752598056</v>
      </c>
      <c r="H372" s="5" t="s">
        <v>19</v>
      </c>
      <c r="I372">
        <v>5966</v>
      </c>
      <c r="J372" t="s">
        <v>20</v>
      </c>
      <c r="K372" t="s">
        <v>21</v>
      </c>
      <c r="L372">
        <v>1555304400</v>
      </c>
      <c r="M372">
        <v>1555822800</v>
      </c>
      <c r="N372" s="12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ht="17" x14ac:dyDescent="0.2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7">
        <f t="shared" si="20"/>
        <v>0.67869978858350954</v>
      </c>
      <c r="G373" s="9">
        <f t="shared" si="23"/>
        <v>59.011948529411768</v>
      </c>
      <c r="H373" s="5" t="s">
        <v>14</v>
      </c>
      <c r="I373">
        <v>2176</v>
      </c>
      <c r="J373" t="s">
        <v>20</v>
      </c>
      <c r="K373" t="s">
        <v>21</v>
      </c>
      <c r="L373">
        <v>1423375200</v>
      </c>
      <c r="M373">
        <v>1427778000</v>
      </c>
      <c r="N373" s="12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4" x14ac:dyDescent="0.2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7">
        <f t="shared" si="20"/>
        <v>15.915555555555555</v>
      </c>
      <c r="G374" s="9">
        <f t="shared" si="23"/>
        <v>84.757396449704146</v>
      </c>
      <c r="H374" s="5" t="s">
        <v>19</v>
      </c>
      <c r="I374">
        <v>169</v>
      </c>
      <c r="J374" t="s">
        <v>20</v>
      </c>
      <c r="K374" t="s">
        <v>21</v>
      </c>
      <c r="L374">
        <v>1420696800</v>
      </c>
      <c r="M374">
        <v>1422424800</v>
      </c>
      <c r="N374" s="12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ht="17" x14ac:dyDescent="0.2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7">
        <f t="shared" si="20"/>
        <v>7.3018222222222224</v>
      </c>
      <c r="G375" s="9">
        <f t="shared" si="23"/>
        <v>78.010921177587846</v>
      </c>
      <c r="H375" s="5" t="s">
        <v>19</v>
      </c>
      <c r="I375">
        <v>2106</v>
      </c>
      <c r="J375" t="s">
        <v>20</v>
      </c>
      <c r="K375" t="s">
        <v>21</v>
      </c>
      <c r="L375">
        <v>1502946000</v>
      </c>
      <c r="M375">
        <v>1503637200</v>
      </c>
      <c r="N375" s="12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4" x14ac:dyDescent="0.2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7">
        <f t="shared" si="20"/>
        <v>0.13185782556750297</v>
      </c>
      <c r="G376" s="9">
        <f t="shared" si="23"/>
        <v>50.05215419501134</v>
      </c>
      <c r="H376" s="5" t="s">
        <v>14</v>
      </c>
      <c r="I376">
        <v>441</v>
      </c>
      <c r="J376" t="s">
        <v>20</v>
      </c>
      <c r="K376" t="s">
        <v>21</v>
      </c>
      <c r="L376">
        <v>1547186400</v>
      </c>
      <c r="M376">
        <v>1547618400</v>
      </c>
      <c r="N376" s="12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4" x14ac:dyDescent="0.2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7">
        <f t="shared" si="20"/>
        <v>0.54777777777777781</v>
      </c>
      <c r="G377" s="9">
        <f t="shared" si="23"/>
        <v>59.16</v>
      </c>
      <c r="H377" s="5" t="s">
        <v>14</v>
      </c>
      <c r="I377">
        <v>25</v>
      </c>
      <c r="J377" t="s">
        <v>20</v>
      </c>
      <c r="K377" t="s">
        <v>21</v>
      </c>
      <c r="L377">
        <v>1444971600</v>
      </c>
      <c r="M377">
        <v>1449900000</v>
      </c>
      <c r="N377" s="12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ht="17" x14ac:dyDescent="0.2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7">
        <f t="shared" si="20"/>
        <v>3.6102941176470589</v>
      </c>
      <c r="G378" s="9">
        <f t="shared" si="23"/>
        <v>93.702290076335885</v>
      </c>
      <c r="H378" s="5" t="s">
        <v>19</v>
      </c>
      <c r="I378">
        <v>131</v>
      </c>
      <c r="J378" t="s">
        <v>20</v>
      </c>
      <c r="K378" t="s">
        <v>21</v>
      </c>
      <c r="L378">
        <v>1404622800</v>
      </c>
      <c r="M378">
        <v>1405141200</v>
      </c>
      <c r="N378" s="12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ht="17" x14ac:dyDescent="0.2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7">
        <f t="shared" si="20"/>
        <v>0.10257545271629778</v>
      </c>
      <c r="G379" s="9">
        <f t="shared" si="23"/>
        <v>40.14173228346457</v>
      </c>
      <c r="H379" s="5" t="s">
        <v>14</v>
      </c>
      <c r="I379">
        <v>127</v>
      </c>
      <c r="J379" t="s">
        <v>20</v>
      </c>
      <c r="K379" t="s">
        <v>21</v>
      </c>
      <c r="L379">
        <v>1571720400</v>
      </c>
      <c r="M379">
        <v>1572933600</v>
      </c>
      <c r="N379" s="12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ht="17" x14ac:dyDescent="0.2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7">
        <f t="shared" si="20"/>
        <v>0.13962962962962963</v>
      </c>
      <c r="G380" s="9">
        <f t="shared" si="23"/>
        <v>70.090140845070422</v>
      </c>
      <c r="H380" s="5" t="s">
        <v>14</v>
      </c>
      <c r="I380">
        <v>355</v>
      </c>
      <c r="J380" t="s">
        <v>20</v>
      </c>
      <c r="K380" t="s">
        <v>21</v>
      </c>
      <c r="L380">
        <v>1526878800</v>
      </c>
      <c r="M380">
        <v>1530162000</v>
      </c>
      <c r="N380" s="12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ht="17" x14ac:dyDescent="0.2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7">
        <f t="shared" si="20"/>
        <v>0.40444444444444444</v>
      </c>
      <c r="G381" s="9">
        <f t="shared" si="23"/>
        <v>66.181818181818187</v>
      </c>
      <c r="H381" s="5" t="s">
        <v>14</v>
      </c>
      <c r="I381">
        <v>44</v>
      </c>
      <c r="J381" t="s">
        <v>36</v>
      </c>
      <c r="K381" t="s">
        <v>37</v>
      </c>
      <c r="L381">
        <v>1319691600</v>
      </c>
      <c r="M381">
        <v>1320904800</v>
      </c>
      <c r="N381" s="12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4" x14ac:dyDescent="0.2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7">
        <f t="shared" si="20"/>
        <v>1.6032</v>
      </c>
      <c r="G382" s="9">
        <f t="shared" si="23"/>
        <v>47.714285714285715</v>
      </c>
      <c r="H382" s="5" t="s">
        <v>19</v>
      </c>
      <c r="I382">
        <v>84</v>
      </c>
      <c r="J382" t="s">
        <v>20</v>
      </c>
      <c r="K382" t="s">
        <v>21</v>
      </c>
      <c r="L382">
        <v>1371963600</v>
      </c>
      <c r="M382">
        <v>1372395600</v>
      </c>
      <c r="N382" s="12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ht="17" x14ac:dyDescent="0.2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7">
        <f t="shared" si="20"/>
        <v>1.8394339622641509</v>
      </c>
      <c r="G383" s="9">
        <f t="shared" si="23"/>
        <v>62.896774193548389</v>
      </c>
      <c r="H383" s="5" t="s">
        <v>19</v>
      </c>
      <c r="I383">
        <v>155</v>
      </c>
      <c r="J383" t="s">
        <v>20</v>
      </c>
      <c r="K383" t="s">
        <v>21</v>
      </c>
      <c r="L383">
        <v>1433739600</v>
      </c>
      <c r="M383">
        <v>1437714000</v>
      </c>
      <c r="N383" s="12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4" x14ac:dyDescent="0.2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7">
        <f t="shared" si="20"/>
        <v>0.63769230769230767</v>
      </c>
      <c r="G384" s="9">
        <f t="shared" si="23"/>
        <v>86.611940298507463</v>
      </c>
      <c r="H384" s="5" t="s">
        <v>14</v>
      </c>
      <c r="I384">
        <v>67</v>
      </c>
      <c r="J384" t="s">
        <v>20</v>
      </c>
      <c r="K384" t="s">
        <v>21</v>
      </c>
      <c r="L384">
        <v>1508130000</v>
      </c>
      <c r="M384">
        <v>1509771600</v>
      </c>
      <c r="N384" s="12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ht="17" x14ac:dyDescent="0.2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7">
        <f t="shared" si="20"/>
        <v>2.2538095238095237</v>
      </c>
      <c r="G385" s="9">
        <f t="shared" si="23"/>
        <v>75.126984126984127</v>
      </c>
      <c r="H385" s="5" t="s">
        <v>19</v>
      </c>
      <c r="I385">
        <v>189</v>
      </c>
      <c r="J385" t="s">
        <v>20</v>
      </c>
      <c r="K385" t="s">
        <v>21</v>
      </c>
      <c r="L385">
        <v>1550037600</v>
      </c>
      <c r="M385">
        <v>1550556000</v>
      </c>
      <c r="N385" s="12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ht="17" x14ac:dyDescent="0.2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7">
        <f t="shared" si="20"/>
        <v>1.7200961538461539</v>
      </c>
      <c r="G386" s="9">
        <f t="shared" si="23"/>
        <v>41.004167534903104</v>
      </c>
      <c r="H386" s="5" t="s">
        <v>19</v>
      </c>
      <c r="I386">
        <v>4799</v>
      </c>
      <c r="J386" t="s">
        <v>20</v>
      </c>
      <c r="K386" t="s">
        <v>21</v>
      </c>
      <c r="L386">
        <v>1486706400</v>
      </c>
      <c r="M386">
        <v>1489039200</v>
      </c>
      <c r="N386" s="12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4" x14ac:dyDescent="0.2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7">
        <f t="shared" ref="F387:F450" si="24">E387/D387</f>
        <v>1.4616709511568124</v>
      </c>
      <c r="G387" s="9">
        <f t="shared" si="23"/>
        <v>50.007915567282325</v>
      </c>
      <c r="H387" s="5" t="s">
        <v>19</v>
      </c>
      <c r="I387">
        <v>1137</v>
      </c>
      <c r="J387" t="s">
        <v>20</v>
      </c>
      <c r="K387" t="s">
        <v>21</v>
      </c>
      <c r="L387">
        <v>1553835600</v>
      </c>
      <c r="M387">
        <v>1556600400</v>
      </c>
      <c r="N387" s="12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4" x14ac:dyDescent="0.2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7">
        <f t="shared" si="24"/>
        <v>0.76423616236162362</v>
      </c>
      <c r="G388" s="9">
        <f t="shared" ref="G388:G451" si="27">SUM(E388/I388)</f>
        <v>96.960674157303373</v>
      </c>
      <c r="H388" s="5" t="s">
        <v>14</v>
      </c>
      <c r="I388">
        <v>1068</v>
      </c>
      <c r="J388" t="s">
        <v>20</v>
      </c>
      <c r="K388" t="s">
        <v>21</v>
      </c>
      <c r="L388">
        <v>1277528400</v>
      </c>
      <c r="M388">
        <v>1278565200</v>
      </c>
      <c r="N388" s="12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ht="17" x14ac:dyDescent="0.2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7">
        <f t="shared" si="24"/>
        <v>0.39261467889908258</v>
      </c>
      <c r="G389" s="9">
        <f t="shared" si="27"/>
        <v>100.93160377358491</v>
      </c>
      <c r="H389" s="5" t="s">
        <v>14</v>
      </c>
      <c r="I389">
        <v>424</v>
      </c>
      <c r="J389" t="s">
        <v>20</v>
      </c>
      <c r="K389" t="s">
        <v>21</v>
      </c>
      <c r="L389">
        <v>1339477200</v>
      </c>
      <c r="M389">
        <v>1339909200</v>
      </c>
      <c r="N389" s="12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ht="17" x14ac:dyDescent="0.2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7">
        <f t="shared" si="24"/>
        <v>0.11270034843205574</v>
      </c>
      <c r="G390" s="9">
        <f t="shared" si="27"/>
        <v>89.227586206896547</v>
      </c>
      <c r="H390" s="5" t="s">
        <v>63</v>
      </c>
      <c r="I390">
        <v>145</v>
      </c>
      <c r="J390" t="s">
        <v>86</v>
      </c>
      <c r="K390" t="s">
        <v>87</v>
      </c>
      <c r="L390">
        <v>1325656800</v>
      </c>
      <c r="M390">
        <v>1325829600</v>
      </c>
      <c r="N390" s="12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ht="17" x14ac:dyDescent="0.2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7">
        <f t="shared" si="24"/>
        <v>1.2211084337349398</v>
      </c>
      <c r="G391" s="9">
        <f t="shared" si="27"/>
        <v>87.979166666666671</v>
      </c>
      <c r="H391" s="5" t="s">
        <v>19</v>
      </c>
      <c r="I391">
        <v>1152</v>
      </c>
      <c r="J391" t="s">
        <v>20</v>
      </c>
      <c r="K391" t="s">
        <v>21</v>
      </c>
      <c r="L391">
        <v>1288242000</v>
      </c>
      <c r="M391">
        <v>1290578400</v>
      </c>
      <c r="N391" s="12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ht="17" x14ac:dyDescent="0.2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7">
        <f t="shared" si="24"/>
        <v>1.8654166666666667</v>
      </c>
      <c r="G392" s="9">
        <f t="shared" si="27"/>
        <v>89.54</v>
      </c>
      <c r="H392" s="5" t="s">
        <v>19</v>
      </c>
      <c r="I392">
        <v>50</v>
      </c>
      <c r="J392" t="s">
        <v>20</v>
      </c>
      <c r="K392" t="s">
        <v>21</v>
      </c>
      <c r="L392">
        <v>1379048400</v>
      </c>
      <c r="M392">
        <v>1380344400</v>
      </c>
      <c r="N392" s="12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ht="17" x14ac:dyDescent="0.2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7">
        <f t="shared" si="24"/>
        <v>7.27317880794702E-2</v>
      </c>
      <c r="G393" s="9">
        <f t="shared" si="27"/>
        <v>29.09271523178808</v>
      </c>
      <c r="H393" s="5" t="s">
        <v>14</v>
      </c>
      <c r="I393">
        <v>151</v>
      </c>
      <c r="J393" t="s">
        <v>20</v>
      </c>
      <c r="K393" t="s">
        <v>21</v>
      </c>
      <c r="L393">
        <v>1389679200</v>
      </c>
      <c r="M393">
        <v>1389852000</v>
      </c>
      <c r="N393" s="12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4" x14ac:dyDescent="0.2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7">
        <f t="shared" si="24"/>
        <v>0.65642371234207963</v>
      </c>
      <c r="G394" s="9">
        <f t="shared" si="27"/>
        <v>42.006218905472636</v>
      </c>
      <c r="H394" s="5" t="s">
        <v>14</v>
      </c>
      <c r="I394">
        <v>1608</v>
      </c>
      <c r="J394" t="s">
        <v>20</v>
      </c>
      <c r="K394" t="s">
        <v>21</v>
      </c>
      <c r="L394">
        <v>1294293600</v>
      </c>
      <c r="M394">
        <v>1294466400</v>
      </c>
      <c r="N394" s="12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ht="17" x14ac:dyDescent="0.2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7">
        <f t="shared" si="24"/>
        <v>2.2896178343949045</v>
      </c>
      <c r="G395" s="9">
        <f t="shared" si="27"/>
        <v>47.004903563255965</v>
      </c>
      <c r="H395" s="5" t="s">
        <v>19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ht="17" x14ac:dyDescent="0.2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7">
        <f t="shared" si="24"/>
        <v>4.6937499999999996</v>
      </c>
      <c r="G396" s="9">
        <f t="shared" si="27"/>
        <v>110.44117647058823</v>
      </c>
      <c r="H396" s="5" t="s">
        <v>19</v>
      </c>
      <c r="I396">
        <v>34</v>
      </c>
      <c r="J396" t="s">
        <v>20</v>
      </c>
      <c r="K396" t="s">
        <v>21</v>
      </c>
      <c r="L396">
        <v>1375074000</v>
      </c>
      <c r="M396">
        <v>1375938000</v>
      </c>
      <c r="N396" s="12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4" x14ac:dyDescent="0.2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7">
        <f t="shared" si="24"/>
        <v>1.3011267605633803</v>
      </c>
      <c r="G397" s="9">
        <f t="shared" si="27"/>
        <v>41.990909090909092</v>
      </c>
      <c r="H397" s="5" t="s">
        <v>19</v>
      </c>
      <c r="I397">
        <v>220</v>
      </c>
      <c r="J397" t="s">
        <v>20</v>
      </c>
      <c r="K397" t="s">
        <v>21</v>
      </c>
      <c r="L397">
        <v>1323324000</v>
      </c>
      <c r="M397">
        <v>1323410400</v>
      </c>
      <c r="N397" s="12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ht="17" x14ac:dyDescent="0.2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7">
        <f t="shared" si="24"/>
        <v>1.6705422993492407</v>
      </c>
      <c r="G398" s="9">
        <f t="shared" si="27"/>
        <v>48.012468827930178</v>
      </c>
      <c r="H398" s="5" t="s">
        <v>19</v>
      </c>
      <c r="I398">
        <v>1604</v>
      </c>
      <c r="J398" t="s">
        <v>24</v>
      </c>
      <c r="K398" t="s">
        <v>25</v>
      </c>
      <c r="L398">
        <v>1538715600</v>
      </c>
      <c r="M398">
        <v>1539406800</v>
      </c>
      <c r="N398" s="12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ht="17" x14ac:dyDescent="0.2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7">
        <f t="shared" si="24"/>
        <v>1.738641975308642</v>
      </c>
      <c r="G399" s="9">
        <f t="shared" si="27"/>
        <v>31.019823788546255</v>
      </c>
      <c r="H399" s="5" t="s">
        <v>19</v>
      </c>
      <c r="I399">
        <v>454</v>
      </c>
      <c r="J399" t="s">
        <v>20</v>
      </c>
      <c r="K399" t="s">
        <v>21</v>
      </c>
      <c r="L399">
        <v>1369285200</v>
      </c>
      <c r="M399">
        <v>1369803600</v>
      </c>
      <c r="N399" s="12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ht="34" x14ac:dyDescent="0.2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7">
        <f t="shared" si="24"/>
        <v>7.1776470588235295</v>
      </c>
      <c r="G400" s="9">
        <f t="shared" si="27"/>
        <v>99.203252032520325</v>
      </c>
      <c r="H400" s="5" t="s">
        <v>19</v>
      </c>
      <c r="I400">
        <v>123</v>
      </c>
      <c r="J400" t="s">
        <v>94</v>
      </c>
      <c r="K400" t="s">
        <v>95</v>
      </c>
      <c r="L400">
        <v>1525755600</v>
      </c>
      <c r="M400">
        <v>1525928400</v>
      </c>
      <c r="N400" s="12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ht="17" x14ac:dyDescent="0.2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7">
        <f t="shared" si="24"/>
        <v>0.63850976361767731</v>
      </c>
      <c r="G401" s="9">
        <f t="shared" si="27"/>
        <v>66.022316684378325</v>
      </c>
      <c r="H401" s="5" t="s">
        <v>14</v>
      </c>
      <c r="I401">
        <v>941</v>
      </c>
      <c r="J401" t="s">
        <v>20</v>
      </c>
      <c r="K401" t="s">
        <v>21</v>
      </c>
      <c r="L401">
        <v>1296626400</v>
      </c>
      <c r="M401">
        <v>1297231200</v>
      </c>
      <c r="N401" s="12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4" x14ac:dyDescent="0.2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7">
        <f t="shared" si="24"/>
        <v>0.02</v>
      </c>
      <c r="G402" s="9">
        <f t="shared" si="27"/>
        <v>2</v>
      </c>
      <c r="H402" s="5" t="s">
        <v>14</v>
      </c>
      <c r="I402">
        <v>1</v>
      </c>
      <c r="J402" t="s">
        <v>20</v>
      </c>
      <c r="K402" t="s">
        <v>21</v>
      </c>
      <c r="L402">
        <v>1376629200</v>
      </c>
      <c r="M402">
        <v>1378530000</v>
      </c>
      <c r="N402" s="12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ht="17" x14ac:dyDescent="0.2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7">
        <f t="shared" si="24"/>
        <v>15.302222222222222</v>
      </c>
      <c r="G403" s="9">
        <f t="shared" si="27"/>
        <v>46.060200668896321</v>
      </c>
      <c r="H403" s="5" t="s">
        <v>19</v>
      </c>
      <c r="I403">
        <v>299</v>
      </c>
      <c r="J403" t="s">
        <v>20</v>
      </c>
      <c r="K403" t="s">
        <v>21</v>
      </c>
      <c r="L403">
        <v>1572152400</v>
      </c>
      <c r="M403">
        <v>1572152400</v>
      </c>
      <c r="N403" s="12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ht="17" x14ac:dyDescent="0.2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7">
        <f t="shared" si="24"/>
        <v>0.40356164383561643</v>
      </c>
      <c r="G404" s="9">
        <f t="shared" si="27"/>
        <v>73.650000000000006</v>
      </c>
      <c r="H404" s="5" t="s">
        <v>14</v>
      </c>
      <c r="I404">
        <v>40</v>
      </c>
      <c r="J404" t="s">
        <v>20</v>
      </c>
      <c r="K404" t="s">
        <v>21</v>
      </c>
      <c r="L404">
        <v>1325829600</v>
      </c>
      <c r="M404">
        <v>1329890400</v>
      </c>
      <c r="N404" s="12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ht="17" x14ac:dyDescent="0.2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7">
        <f t="shared" si="24"/>
        <v>0.86220633299284988</v>
      </c>
      <c r="G405" s="9">
        <f t="shared" si="27"/>
        <v>55.99336650082919</v>
      </c>
      <c r="H405" s="5" t="s">
        <v>14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ht="17" x14ac:dyDescent="0.2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7">
        <f t="shared" si="24"/>
        <v>3.1558486707566464</v>
      </c>
      <c r="G406" s="9">
        <f t="shared" si="27"/>
        <v>68.985695127402778</v>
      </c>
      <c r="H406" s="5" t="s">
        <v>19</v>
      </c>
      <c r="I406">
        <v>2237</v>
      </c>
      <c r="J406" t="s">
        <v>20</v>
      </c>
      <c r="K406" t="s">
        <v>21</v>
      </c>
      <c r="L406">
        <v>1510639200</v>
      </c>
      <c r="M406">
        <v>1510898400</v>
      </c>
      <c r="N406" s="12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ht="17" x14ac:dyDescent="0.2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7">
        <f t="shared" si="24"/>
        <v>0.89618243243243245</v>
      </c>
      <c r="G407" s="9">
        <f t="shared" si="27"/>
        <v>60.981609195402299</v>
      </c>
      <c r="H407" s="5" t="s">
        <v>14</v>
      </c>
      <c r="I407">
        <v>435</v>
      </c>
      <c r="J407" t="s">
        <v>20</v>
      </c>
      <c r="K407" t="s">
        <v>21</v>
      </c>
      <c r="L407">
        <v>1528088400</v>
      </c>
      <c r="M407">
        <v>1532408400</v>
      </c>
      <c r="N407" s="12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ht="17" x14ac:dyDescent="0.2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7">
        <f t="shared" si="24"/>
        <v>1.8214503816793892</v>
      </c>
      <c r="G408" s="9">
        <f t="shared" si="27"/>
        <v>110.98139534883721</v>
      </c>
      <c r="H408" s="5" t="s">
        <v>19</v>
      </c>
      <c r="I408">
        <v>645</v>
      </c>
      <c r="J408" t="s">
        <v>20</v>
      </c>
      <c r="K408" t="s">
        <v>21</v>
      </c>
      <c r="L408">
        <v>1359525600</v>
      </c>
      <c r="M408">
        <v>1360562400</v>
      </c>
      <c r="N408" s="12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ht="17" x14ac:dyDescent="0.2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7">
        <f t="shared" si="24"/>
        <v>3.5588235294117645</v>
      </c>
      <c r="G409" s="9">
        <f t="shared" si="27"/>
        <v>25</v>
      </c>
      <c r="H409" s="5" t="s">
        <v>19</v>
      </c>
      <c r="I409">
        <v>484</v>
      </c>
      <c r="J409" t="s">
        <v>32</v>
      </c>
      <c r="K409" t="s">
        <v>33</v>
      </c>
      <c r="L409">
        <v>1570942800</v>
      </c>
      <c r="M409">
        <v>1571547600</v>
      </c>
      <c r="N409" s="12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ht="17" x14ac:dyDescent="0.2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7">
        <f t="shared" si="24"/>
        <v>1.3183695652173912</v>
      </c>
      <c r="G410" s="9">
        <f t="shared" si="27"/>
        <v>78.759740259740255</v>
      </c>
      <c r="H410" s="5" t="s">
        <v>19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ht="17" x14ac:dyDescent="0.2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7">
        <f t="shared" si="24"/>
        <v>0.46315634218289087</v>
      </c>
      <c r="G411" s="9">
        <f t="shared" si="27"/>
        <v>87.960784313725483</v>
      </c>
      <c r="H411" s="5" t="s">
        <v>14</v>
      </c>
      <c r="I411">
        <v>714</v>
      </c>
      <c r="J411" t="s">
        <v>20</v>
      </c>
      <c r="K411" t="s">
        <v>21</v>
      </c>
      <c r="L411">
        <v>1492491600</v>
      </c>
      <c r="M411">
        <v>1492837200</v>
      </c>
      <c r="N411" s="12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ht="17" x14ac:dyDescent="0.2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7">
        <f t="shared" si="24"/>
        <v>0.36132726089785294</v>
      </c>
      <c r="G412" s="9">
        <f t="shared" si="27"/>
        <v>49.987398739873989</v>
      </c>
      <c r="H412" s="5" t="s">
        <v>42</v>
      </c>
      <c r="I412">
        <v>1111</v>
      </c>
      <c r="J412" t="s">
        <v>20</v>
      </c>
      <c r="K412" t="s">
        <v>21</v>
      </c>
      <c r="L412">
        <v>1430197200</v>
      </c>
      <c r="M412">
        <v>1430197200</v>
      </c>
      <c r="N412" s="12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ht="17" x14ac:dyDescent="0.2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7">
        <f t="shared" si="24"/>
        <v>1.0462820512820512</v>
      </c>
      <c r="G413" s="9">
        <f t="shared" si="27"/>
        <v>99.524390243902445</v>
      </c>
      <c r="H413" s="5" t="s">
        <v>19</v>
      </c>
      <c r="I413">
        <v>82</v>
      </c>
      <c r="J413" t="s">
        <v>20</v>
      </c>
      <c r="K413" t="s">
        <v>21</v>
      </c>
      <c r="L413">
        <v>1496034000</v>
      </c>
      <c r="M413">
        <v>1496206800</v>
      </c>
      <c r="N413" s="12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ht="17" x14ac:dyDescent="0.2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7">
        <f t="shared" si="24"/>
        <v>6.6885714285714286</v>
      </c>
      <c r="G414" s="9">
        <f t="shared" si="27"/>
        <v>104.82089552238806</v>
      </c>
      <c r="H414" s="5" t="s">
        <v>19</v>
      </c>
      <c r="I414">
        <v>134</v>
      </c>
      <c r="J414" t="s">
        <v>20</v>
      </c>
      <c r="K414" t="s">
        <v>21</v>
      </c>
      <c r="L414">
        <v>1388728800</v>
      </c>
      <c r="M414">
        <v>1389592800</v>
      </c>
      <c r="N414" s="12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ht="17" x14ac:dyDescent="0.2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7">
        <f t="shared" si="24"/>
        <v>0.62072823218997364</v>
      </c>
      <c r="G415" s="9">
        <f t="shared" si="27"/>
        <v>108.01469237832875</v>
      </c>
      <c r="H415" s="5" t="s">
        <v>42</v>
      </c>
      <c r="I415">
        <v>1089</v>
      </c>
      <c r="J415" t="s">
        <v>20</v>
      </c>
      <c r="K415" t="s">
        <v>21</v>
      </c>
      <c r="L415">
        <v>1543298400</v>
      </c>
      <c r="M415">
        <v>1545631200</v>
      </c>
      <c r="N415" s="12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ht="17" x14ac:dyDescent="0.2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7">
        <f t="shared" si="24"/>
        <v>0.84699787460148779</v>
      </c>
      <c r="G416" s="9">
        <f t="shared" si="27"/>
        <v>28.998544660724033</v>
      </c>
      <c r="H416" s="5" t="s">
        <v>14</v>
      </c>
      <c r="I416">
        <v>5497</v>
      </c>
      <c r="J416" t="s">
        <v>20</v>
      </c>
      <c r="K416" t="s">
        <v>21</v>
      </c>
      <c r="L416">
        <v>1271739600</v>
      </c>
      <c r="M416">
        <v>1272430800</v>
      </c>
      <c r="N416" s="12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ht="17" x14ac:dyDescent="0.2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7">
        <f t="shared" si="24"/>
        <v>0.11059030837004405</v>
      </c>
      <c r="G417" s="9">
        <f t="shared" si="27"/>
        <v>30.028708133971293</v>
      </c>
      <c r="H417" s="5" t="s">
        <v>14</v>
      </c>
      <c r="I417">
        <v>418</v>
      </c>
      <c r="J417" t="s">
        <v>20</v>
      </c>
      <c r="K417" t="s">
        <v>21</v>
      </c>
      <c r="L417">
        <v>1326434400</v>
      </c>
      <c r="M417">
        <v>1327903200</v>
      </c>
      <c r="N417" s="12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4" x14ac:dyDescent="0.2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7">
        <f t="shared" si="24"/>
        <v>0.43838781575037145</v>
      </c>
      <c r="G418" s="9">
        <f t="shared" si="27"/>
        <v>41.005559416261292</v>
      </c>
      <c r="H418" s="5" t="s">
        <v>14</v>
      </c>
      <c r="I418">
        <v>1439</v>
      </c>
      <c r="J418" t="s">
        <v>20</v>
      </c>
      <c r="K418" t="s">
        <v>21</v>
      </c>
      <c r="L418">
        <v>1295244000</v>
      </c>
      <c r="M418">
        <v>1296021600</v>
      </c>
      <c r="N418" s="12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ht="17" x14ac:dyDescent="0.2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7">
        <f t="shared" si="24"/>
        <v>0.55470588235294116</v>
      </c>
      <c r="G419" s="9">
        <f t="shared" si="27"/>
        <v>62.866666666666667</v>
      </c>
      <c r="H419" s="5" t="s">
        <v>14</v>
      </c>
      <c r="I419">
        <v>15</v>
      </c>
      <c r="J419" t="s">
        <v>20</v>
      </c>
      <c r="K419" t="s">
        <v>21</v>
      </c>
      <c r="L419">
        <v>1541221200</v>
      </c>
      <c r="M419">
        <v>1543298400</v>
      </c>
      <c r="N419" s="12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ht="17" x14ac:dyDescent="0.2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7">
        <f t="shared" si="24"/>
        <v>0.57399511301160655</v>
      </c>
      <c r="G420" s="9">
        <f t="shared" si="27"/>
        <v>47.005002501250623</v>
      </c>
      <c r="H420" s="5" t="s">
        <v>14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ht="17" x14ac:dyDescent="0.2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7">
        <f t="shared" si="24"/>
        <v>1.2343497363796134</v>
      </c>
      <c r="G421" s="9">
        <f t="shared" si="27"/>
        <v>26.997693638285604</v>
      </c>
      <c r="H421" s="5" t="s">
        <v>19</v>
      </c>
      <c r="I421">
        <v>5203</v>
      </c>
      <c r="J421" t="s">
        <v>20</v>
      </c>
      <c r="K421" t="s">
        <v>21</v>
      </c>
      <c r="L421">
        <v>1324533600</v>
      </c>
      <c r="M421">
        <v>1325052000</v>
      </c>
      <c r="N421" s="12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ht="17" x14ac:dyDescent="0.2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7">
        <f t="shared" si="24"/>
        <v>1.2846</v>
      </c>
      <c r="G422" s="9">
        <f t="shared" si="27"/>
        <v>68.329787234042556</v>
      </c>
      <c r="H422" s="5" t="s">
        <v>19</v>
      </c>
      <c r="I422">
        <v>94</v>
      </c>
      <c r="J422" t="s">
        <v>20</v>
      </c>
      <c r="K422" t="s">
        <v>21</v>
      </c>
      <c r="L422">
        <v>1498366800</v>
      </c>
      <c r="M422">
        <v>1499576400</v>
      </c>
      <c r="N422" s="12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ht="17" x14ac:dyDescent="0.2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7">
        <f t="shared" si="24"/>
        <v>0.63989361702127656</v>
      </c>
      <c r="G423" s="9">
        <f t="shared" si="27"/>
        <v>50.974576271186443</v>
      </c>
      <c r="H423" s="5" t="s">
        <v>14</v>
      </c>
      <c r="I423">
        <v>118</v>
      </c>
      <c r="J423" t="s">
        <v>20</v>
      </c>
      <c r="K423" t="s">
        <v>21</v>
      </c>
      <c r="L423">
        <v>1498712400</v>
      </c>
      <c r="M423">
        <v>1501304400</v>
      </c>
      <c r="N423" s="12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4" x14ac:dyDescent="0.2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7">
        <f t="shared" si="24"/>
        <v>1.2729885057471264</v>
      </c>
      <c r="G424" s="9">
        <f t="shared" si="27"/>
        <v>54.024390243902438</v>
      </c>
      <c r="H424" s="5" t="s">
        <v>19</v>
      </c>
      <c r="I424">
        <v>205</v>
      </c>
      <c r="J424" t="s">
        <v>20</v>
      </c>
      <c r="K424" t="s">
        <v>21</v>
      </c>
      <c r="L424">
        <v>1271480400</v>
      </c>
      <c r="M424">
        <v>1273208400</v>
      </c>
      <c r="N424" s="12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ht="17" x14ac:dyDescent="0.2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7">
        <f t="shared" si="24"/>
        <v>0.10638024357239513</v>
      </c>
      <c r="G425" s="9">
        <f t="shared" si="27"/>
        <v>97.055555555555557</v>
      </c>
      <c r="H425" s="5" t="s">
        <v>14</v>
      </c>
      <c r="I425">
        <v>162</v>
      </c>
      <c r="J425" t="s">
        <v>20</v>
      </c>
      <c r="K425" t="s">
        <v>21</v>
      </c>
      <c r="L425">
        <v>1316667600</v>
      </c>
      <c r="M425">
        <v>1316840400</v>
      </c>
      <c r="N425" s="12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ht="17" x14ac:dyDescent="0.2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7">
        <f t="shared" si="24"/>
        <v>0.40470588235294119</v>
      </c>
      <c r="G426" s="9">
        <f t="shared" si="27"/>
        <v>24.867469879518072</v>
      </c>
      <c r="H426" s="5" t="s">
        <v>14</v>
      </c>
      <c r="I426">
        <v>83</v>
      </c>
      <c r="J426" t="s">
        <v>20</v>
      </c>
      <c r="K426" t="s">
        <v>21</v>
      </c>
      <c r="L426">
        <v>1524027600</v>
      </c>
      <c r="M426">
        <v>1524546000</v>
      </c>
      <c r="N426" s="12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ht="17" x14ac:dyDescent="0.2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7">
        <f t="shared" si="24"/>
        <v>2.8766666666666665</v>
      </c>
      <c r="G427" s="9">
        <f t="shared" si="27"/>
        <v>84.423913043478265</v>
      </c>
      <c r="H427" s="5" t="s">
        <v>19</v>
      </c>
      <c r="I427">
        <v>92</v>
      </c>
      <c r="J427" t="s">
        <v>20</v>
      </c>
      <c r="K427" t="s">
        <v>21</v>
      </c>
      <c r="L427">
        <v>1438059600</v>
      </c>
      <c r="M427">
        <v>1438578000</v>
      </c>
      <c r="N427" s="12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ht="17" x14ac:dyDescent="0.2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7">
        <f t="shared" si="24"/>
        <v>5.7294444444444448</v>
      </c>
      <c r="G428" s="9">
        <f t="shared" si="27"/>
        <v>47.091324200913242</v>
      </c>
      <c r="H428" s="5" t="s">
        <v>19</v>
      </c>
      <c r="I428">
        <v>219</v>
      </c>
      <c r="J428" t="s">
        <v>20</v>
      </c>
      <c r="K428" t="s">
        <v>21</v>
      </c>
      <c r="L428">
        <v>1361944800</v>
      </c>
      <c r="M428">
        <v>1362549600</v>
      </c>
      <c r="N428" s="12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ht="17" x14ac:dyDescent="0.2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7">
        <f t="shared" si="24"/>
        <v>1.1290429799426933</v>
      </c>
      <c r="G429" s="9">
        <f t="shared" si="27"/>
        <v>77.996041171813147</v>
      </c>
      <c r="H429" s="5" t="s">
        <v>19</v>
      </c>
      <c r="I429">
        <v>2526</v>
      </c>
      <c r="J429" t="s">
        <v>20</v>
      </c>
      <c r="K429" t="s">
        <v>21</v>
      </c>
      <c r="L429">
        <v>1410584400</v>
      </c>
      <c r="M429">
        <v>1413349200</v>
      </c>
      <c r="N429" s="12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ht="17" x14ac:dyDescent="0.2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7">
        <f t="shared" si="24"/>
        <v>0.46387573964497042</v>
      </c>
      <c r="G430" s="9">
        <f t="shared" si="27"/>
        <v>62.967871485943775</v>
      </c>
      <c r="H430" s="5" t="s">
        <v>14</v>
      </c>
      <c r="I430">
        <v>747</v>
      </c>
      <c r="J430" t="s">
        <v>20</v>
      </c>
      <c r="K430" t="s">
        <v>21</v>
      </c>
      <c r="L430">
        <v>1297404000</v>
      </c>
      <c r="M430">
        <v>1298008800</v>
      </c>
      <c r="N430" s="12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ht="17" x14ac:dyDescent="0.2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7">
        <f t="shared" si="24"/>
        <v>0.90675916230366493</v>
      </c>
      <c r="G431" s="9">
        <f t="shared" si="27"/>
        <v>81.006080449017773</v>
      </c>
      <c r="H431" s="5" t="s">
        <v>63</v>
      </c>
      <c r="I431">
        <v>2138</v>
      </c>
      <c r="J431" t="s">
        <v>20</v>
      </c>
      <c r="K431" t="s">
        <v>21</v>
      </c>
      <c r="L431">
        <v>1392012000</v>
      </c>
      <c r="M431">
        <v>1394427600</v>
      </c>
      <c r="N431" s="12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ht="34" x14ac:dyDescent="0.2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7">
        <f t="shared" si="24"/>
        <v>0.67740740740740746</v>
      </c>
      <c r="G432" s="9">
        <f t="shared" si="27"/>
        <v>65.321428571428569</v>
      </c>
      <c r="H432" s="5" t="s">
        <v>14</v>
      </c>
      <c r="I432">
        <v>84</v>
      </c>
      <c r="J432" t="s">
        <v>20</v>
      </c>
      <c r="K432" t="s">
        <v>21</v>
      </c>
      <c r="L432">
        <v>1569733200</v>
      </c>
      <c r="M432">
        <v>1572670800</v>
      </c>
      <c r="N432" s="12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ht="17" x14ac:dyDescent="0.2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7">
        <f t="shared" si="24"/>
        <v>1.9249019607843136</v>
      </c>
      <c r="G433" s="9">
        <f t="shared" si="27"/>
        <v>104.43617021276596</v>
      </c>
      <c r="H433" s="5" t="s">
        <v>19</v>
      </c>
      <c r="I433">
        <v>94</v>
      </c>
      <c r="J433" t="s">
        <v>20</v>
      </c>
      <c r="K433" t="s">
        <v>21</v>
      </c>
      <c r="L433">
        <v>1529643600</v>
      </c>
      <c r="M433">
        <v>1531112400</v>
      </c>
      <c r="N433" s="12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ht="17" x14ac:dyDescent="0.2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7">
        <f t="shared" si="24"/>
        <v>0.82714285714285718</v>
      </c>
      <c r="G434" s="9">
        <f t="shared" si="27"/>
        <v>69.989010989010993</v>
      </c>
      <c r="H434" s="5" t="s">
        <v>14</v>
      </c>
      <c r="I434">
        <v>91</v>
      </c>
      <c r="J434" t="s">
        <v>20</v>
      </c>
      <c r="K434" t="s">
        <v>21</v>
      </c>
      <c r="L434">
        <v>1399006800</v>
      </c>
      <c r="M434">
        <v>1400734800</v>
      </c>
      <c r="N434" s="12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ht="17" x14ac:dyDescent="0.2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7">
        <f t="shared" si="24"/>
        <v>0.54163920922570019</v>
      </c>
      <c r="G435" s="9">
        <f t="shared" si="27"/>
        <v>83.023989898989896</v>
      </c>
      <c r="H435" s="5" t="s">
        <v>14</v>
      </c>
      <c r="I435">
        <v>792</v>
      </c>
      <c r="J435" t="s">
        <v>20</v>
      </c>
      <c r="K435" t="s">
        <v>21</v>
      </c>
      <c r="L435">
        <v>1385359200</v>
      </c>
      <c r="M435">
        <v>1386741600</v>
      </c>
      <c r="N435" s="12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ht="17" x14ac:dyDescent="0.2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7">
        <f t="shared" si="24"/>
        <v>0.16722222222222222</v>
      </c>
      <c r="G436" s="9">
        <f t="shared" si="27"/>
        <v>90.3</v>
      </c>
      <c r="H436" s="5" t="s">
        <v>63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ht="17" x14ac:dyDescent="0.2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7">
        <f t="shared" si="24"/>
        <v>1.168766404199475</v>
      </c>
      <c r="G437" s="9">
        <f t="shared" si="27"/>
        <v>103.98131932282546</v>
      </c>
      <c r="H437" s="5" t="s">
        <v>19</v>
      </c>
      <c r="I437">
        <v>1713</v>
      </c>
      <c r="J437" t="s">
        <v>94</v>
      </c>
      <c r="K437" t="s">
        <v>95</v>
      </c>
      <c r="L437">
        <v>1418623200</v>
      </c>
      <c r="M437">
        <v>1419660000</v>
      </c>
      <c r="N437" s="12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ht="17" x14ac:dyDescent="0.2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7">
        <f t="shared" si="24"/>
        <v>10.521538461538462</v>
      </c>
      <c r="G438" s="9">
        <f t="shared" si="27"/>
        <v>54.931726907630519</v>
      </c>
      <c r="H438" s="5" t="s">
        <v>19</v>
      </c>
      <c r="I438">
        <v>249</v>
      </c>
      <c r="J438" t="s">
        <v>20</v>
      </c>
      <c r="K438" t="s">
        <v>21</v>
      </c>
      <c r="L438">
        <v>1555736400</v>
      </c>
      <c r="M438">
        <v>1555822800</v>
      </c>
      <c r="N438" s="12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ht="17" x14ac:dyDescent="0.2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7">
        <f t="shared" si="24"/>
        <v>1.2307407407407407</v>
      </c>
      <c r="G439" s="9">
        <f t="shared" si="27"/>
        <v>51.921875</v>
      </c>
      <c r="H439" s="5" t="s">
        <v>19</v>
      </c>
      <c r="I439">
        <v>192</v>
      </c>
      <c r="J439" t="s">
        <v>20</v>
      </c>
      <c r="K439" t="s">
        <v>21</v>
      </c>
      <c r="L439">
        <v>1442120400</v>
      </c>
      <c r="M439">
        <v>1442379600</v>
      </c>
      <c r="N439" s="12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4" x14ac:dyDescent="0.2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7">
        <f t="shared" si="24"/>
        <v>1.7863855421686747</v>
      </c>
      <c r="G440" s="9">
        <f t="shared" si="27"/>
        <v>60.02834008097166</v>
      </c>
      <c r="H440" s="5" t="s">
        <v>19</v>
      </c>
      <c r="I440">
        <v>247</v>
      </c>
      <c r="J440" t="s">
        <v>20</v>
      </c>
      <c r="K440" t="s">
        <v>21</v>
      </c>
      <c r="L440">
        <v>1362376800</v>
      </c>
      <c r="M440">
        <v>1364965200</v>
      </c>
      <c r="N440" s="12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ht="17" x14ac:dyDescent="0.2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7">
        <f t="shared" si="24"/>
        <v>3.5528169014084505</v>
      </c>
      <c r="G441" s="9">
        <f t="shared" si="27"/>
        <v>44.003488879197555</v>
      </c>
      <c r="H441" s="5" t="s">
        <v>19</v>
      </c>
      <c r="I441">
        <v>2293</v>
      </c>
      <c r="J441" t="s">
        <v>20</v>
      </c>
      <c r="K441" t="s">
        <v>21</v>
      </c>
      <c r="L441">
        <v>1478408400</v>
      </c>
      <c r="M441">
        <v>1479016800</v>
      </c>
      <c r="N441" s="12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ht="17" x14ac:dyDescent="0.2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7">
        <f t="shared" si="24"/>
        <v>1.6190634146341463</v>
      </c>
      <c r="G442" s="9">
        <f t="shared" si="27"/>
        <v>53.003513254551258</v>
      </c>
      <c r="H442" s="5" t="s">
        <v>19</v>
      </c>
      <c r="I442">
        <v>3131</v>
      </c>
      <c r="J442" t="s">
        <v>20</v>
      </c>
      <c r="K442" t="s">
        <v>21</v>
      </c>
      <c r="L442">
        <v>1498798800</v>
      </c>
      <c r="M442">
        <v>1499662800</v>
      </c>
      <c r="N442" s="12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ht="17" x14ac:dyDescent="0.2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7">
        <f t="shared" si="24"/>
        <v>0.24914285714285714</v>
      </c>
      <c r="G443" s="9">
        <f t="shared" si="27"/>
        <v>54.5</v>
      </c>
      <c r="H443" s="5" t="s">
        <v>14</v>
      </c>
      <c r="I443">
        <v>32</v>
      </c>
      <c r="J443" t="s">
        <v>20</v>
      </c>
      <c r="K443" t="s">
        <v>21</v>
      </c>
      <c r="L443">
        <v>1335416400</v>
      </c>
      <c r="M443">
        <v>1337835600</v>
      </c>
      <c r="N443" s="12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ht="17" x14ac:dyDescent="0.2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7">
        <f t="shared" si="24"/>
        <v>1.9872222222222222</v>
      </c>
      <c r="G444" s="9">
        <f t="shared" si="27"/>
        <v>75.04195804195804</v>
      </c>
      <c r="H444" s="5" t="s">
        <v>19</v>
      </c>
      <c r="I444">
        <v>143</v>
      </c>
      <c r="J444" t="s">
        <v>94</v>
      </c>
      <c r="K444" t="s">
        <v>95</v>
      </c>
      <c r="L444">
        <v>1504328400</v>
      </c>
      <c r="M444">
        <v>1505710800</v>
      </c>
      <c r="N444" s="12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ht="17" x14ac:dyDescent="0.2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7">
        <f t="shared" si="24"/>
        <v>0.34752688172043011</v>
      </c>
      <c r="G445" s="9">
        <f t="shared" si="27"/>
        <v>35.911111111111111</v>
      </c>
      <c r="H445" s="5" t="s">
        <v>63</v>
      </c>
      <c r="I445">
        <v>90</v>
      </c>
      <c r="J445" t="s">
        <v>20</v>
      </c>
      <c r="K445" t="s">
        <v>21</v>
      </c>
      <c r="L445">
        <v>1285822800</v>
      </c>
      <c r="M445">
        <v>1287464400</v>
      </c>
      <c r="N445" s="12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ht="17" x14ac:dyDescent="0.2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7">
        <f t="shared" si="24"/>
        <v>1.7641935483870967</v>
      </c>
      <c r="G446" s="9">
        <f t="shared" si="27"/>
        <v>36.952702702702702</v>
      </c>
      <c r="H446" s="5" t="s">
        <v>19</v>
      </c>
      <c r="I446">
        <v>296</v>
      </c>
      <c r="J446" t="s">
        <v>20</v>
      </c>
      <c r="K446" t="s">
        <v>21</v>
      </c>
      <c r="L446">
        <v>1311483600</v>
      </c>
      <c r="M446">
        <v>1311656400</v>
      </c>
      <c r="N446" s="12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4" x14ac:dyDescent="0.2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7">
        <f t="shared" si="24"/>
        <v>5.1138095238095236</v>
      </c>
      <c r="G447" s="9">
        <f t="shared" si="27"/>
        <v>63.170588235294119</v>
      </c>
      <c r="H447" s="5" t="s">
        <v>19</v>
      </c>
      <c r="I447">
        <v>170</v>
      </c>
      <c r="J447" t="s">
        <v>20</v>
      </c>
      <c r="K447" t="s">
        <v>21</v>
      </c>
      <c r="L447">
        <v>1291356000</v>
      </c>
      <c r="M447">
        <v>1293170400</v>
      </c>
      <c r="N447" s="12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ht="17" x14ac:dyDescent="0.2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7">
        <f t="shared" si="24"/>
        <v>0.82044117647058823</v>
      </c>
      <c r="G448" s="9">
        <f t="shared" si="27"/>
        <v>29.99462365591398</v>
      </c>
      <c r="H448" s="5" t="s">
        <v>14</v>
      </c>
      <c r="I448">
        <v>186</v>
      </c>
      <c r="J448" t="s">
        <v>20</v>
      </c>
      <c r="K448" t="s">
        <v>21</v>
      </c>
      <c r="L448">
        <v>1355810400</v>
      </c>
      <c r="M448">
        <v>1355983200</v>
      </c>
      <c r="N448" s="12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4" x14ac:dyDescent="0.2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7">
        <f t="shared" si="24"/>
        <v>0.24326030927835052</v>
      </c>
      <c r="G449" s="9">
        <f t="shared" si="27"/>
        <v>86</v>
      </c>
      <c r="H449" s="5" t="s">
        <v>63</v>
      </c>
      <c r="I449">
        <v>439</v>
      </c>
      <c r="J449" t="s">
        <v>36</v>
      </c>
      <c r="K449" t="s">
        <v>37</v>
      </c>
      <c r="L449">
        <v>1513663200</v>
      </c>
      <c r="M449">
        <v>1515045600</v>
      </c>
      <c r="N449" s="12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ht="17" x14ac:dyDescent="0.2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7">
        <f t="shared" si="24"/>
        <v>0.50482758620689661</v>
      </c>
      <c r="G450" s="9">
        <f t="shared" si="27"/>
        <v>75.014876033057845</v>
      </c>
      <c r="H450" s="5" t="s">
        <v>14</v>
      </c>
      <c r="I450">
        <v>605</v>
      </c>
      <c r="J450" t="s">
        <v>20</v>
      </c>
      <c r="K450" t="s">
        <v>21</v>
      </c>
      <c r="L450">
        <v>1365915600</v>
      </c>
      <c r="M450">
        <v>1366088400</v>
      </c>
      <c r="N450" s="12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ht="17" x14ac:dyDescent="0.2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7">
        <f t="shared" ref="F451:F514" si="28">E451/D451</f>
        <v>9.67</v>
      </c>
      <c r="G451" s="9">
        <f t="shared" si="27"/>
        <v>101.19767441860465</v>
      </c>
      <c r="H451" s="5" t="s">
        <v>19</v>
      </c>
      <c r="I451">
        <v>86</v>
      </c>
      <c r="J451" t="s">
        <v>32</v>
      </c>
      <c r="K451" t="s">
        <v>33</v>
      </c>
      <c r="L451">
        <v>1551852000</v>
      </c>
      <c r="M451">
        <v>1553317200</v>
      </c>
      <c r="N451" s="12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ht="17" x14ac:dyDescent="0.2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7">
        <f t="shared" si="28"/>
        <v>0.04</v>
      </c>
      <c r="G452" s="9">
        <f t="shared" ref="G452:G515" si="31">SUM(E452/I452)</f>
        <v>4</v>
      </c>
      <c r="H452" s="5" t="s">
        <v>14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ht="17" x14ac:dyDescent="0.2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7">
        <f t="shared" si="28"/>
        <v>1.2284501347708894</v>
      </c>
      <c r="G453" s="9">
        <f t="shared" si="31"/>
        <v>29.001272669424118</v>
      </c>
      <c r="H453" s="5" t="s">
        <v>19</v>
      </c>
      <c r="I453">
        <v>6286</v>
      </c>
      <c r="J453" t="s">
        <v>20</v>
      </c>
      <c r="K453" t="s">
        <v>21</v>
      </c>
      <c r="L453">
        <v>1500440400</v>
      </c>
      <c r="M453">
        <v>1503118800</v>
      </c>
      <c r="N453" s="12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4" x14ac:dyDescent="0.2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7">
        <f t="shared" si="28"/>
        <v>0.63437500000000002</v>
      </c>
      <c r="G454" s="9">
        <f t="shared" si="31"/>
        <v>98.225806451612897</v>
      </c>
      <c r="H454" s="5" t="s">
        <v>14</v>
      </c>
      <c r="I454">
        <v>31</v>
      </c>
      <c r="J454" t="s">
        <v>20</v>
      </c>
      <c r="K454" t="s">
        <v>21</v>
      </c>
      <c r="L454">
        <v>1278392400</v>
      </c>
      <c r="M454">
        <v>1278478800</v>
      </c>
      <c r="N454" s="12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4" x14ac:dyDescent="0.2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7">
        <f t="shared" si="28"/>
        <v>0.56331688596491225</v>
      </c>
      <c r="G455" s="9">
        <f t="shared" si="31"/>
        <v>87.001693480101608</v>
      </c>
      <c r="H455" s="5" t="s">
        <v>14</v>
      </c>
      <c r="I455">
        <v>1181</v>
      </c>
      <c r="J455" t="s">
        <v>20</v>
      </c>
      <c r="K455" t="s">
        <v>21</v>
      </c>
      <c r="L455">
        <v>1480572000</v>
      </c>
      <c r="M455">
        <v>1484114400</v>
      </c>
      <c r="N455" s="12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ht="17" x14ac:dyDescent="0.2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7">
        <f t="shared" si="28"/>
        <v>0.44074999999999998</v>
      </c>
      <c r="G456" s="9">
        <f t="shared" si="31"/>
        <v>45.205128205128204</v>
      </c>
      <c r="H456" s="5" t="s">
        <v>14</v>
      </c>
      <c r="I456">
        <v>39</v>
      </c>
      <c r="J456" t="s">
        <v>20</v>
      </c>
      <c r="K456" t="s">
        <v>21</v>
      </c>
      <c r="L456">
        <v>1382331600</v>
      </c>
      <c r="M456">
        <v>1385445600</v>
      </c>
      <c r="N456" s="12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ht="17" x14ac:dyDescent="0.2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7">
        <f t="shared" si="28"/>
        <v>1.1837253218884121</v>
      </c>
      <c r="G457" s="9">
        <f t="shared" si="31"/>
        <v>37.001341561577675</v>
      </c>
      <c r="H457" s="5" t="s">
        <v>19</v>
      </c>
      <c r="I457">
        <v>3727</v>
      </c>
      <c r="J457" t="s">
        <v>20</v>
      </c>
      <c r="K457" t="s">
        <v>21</v>
      </c>
      <c r="L457">
        <v>1316754000</v>
      </c>
      <c r="M457">
        <v>1318741200</v>
      </c>
      <c r="N457" s="12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4" x14ac:dyDescent="0.2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7">
        <f t="shared" si="28"/>
        <v>1.041243169398907</v>
      </c>
      <c r="G458" s="9">
        <f t="shared" si="31"/>
        <v>94.976947040498445</v>
      </c>
      <c r="H458" s="5" t="s">
        <v>19</v>
      </c>
      <c r="I458">
        <v>1605</v>
      </c>
      <c r="J458" t="s">
        <v>20</v>
      </c>
      <c r="K458" t="s">
        <v>21</v>
      </c>
      <c r="L458">
        <v>1518242400</v>
      </c>
      <c r="M458">
        <v>1518242400</v>
      </c>
      <c r="N458" s="12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ht="17" x14ac:dyDescent="0.2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7">
        <f t="shared" si="28"/>
        <v>0.26640000000000003</v>
      </c>
      <c r="G459" s="9">
        <f t="shared" si="31"/>
        <v>28.956521739130434</v>
      </c>
      <c r="H459" s="5" t="s">
        <v>14</v>
      </c>
      <c r="I459">
        <v>46</v>
      </c>
      <c r="J459" t="s">
        <v>20</v>
      </c>
      <c r="K459" t="s">
        <v>21</v>
      </c>
      <c r="L459">
        <v>1476421200</v>
      </c>
      <c r="M459">
        <v>1476594000</v>
      </c>
      <c r="N459" s="12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ht="17" x14ac:dyDescent="0.2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7">
        <f t="shared" si="28"/>
        <v>3.5120118343195266</v>
      </c>
      <c r="G460" s="9">
        <f t="shared" si="31"/>
        <v>55.993396226415094</v>
      </c>
      <c r="H460" s="5" t="s">
        <v>19</v>
      </c>
      <c r="I460">
        <v>2120</v>
      </c>
      <c r="J460" t="s">
        <v>20</v>
      </c>
      <c r="K460" t="s">
        <v>21</v>
      </c>
      <c r="L460">
        <v>1269752400</v>
      </c>
      <c r="M460">
        <v>1273554000</v>
      </c>
      <c r="N460" s="12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ht="17" x14ac:dyDescent="0.2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7">
        <f t="shared" si="28"/>
        <v>0.90063492063492068</v>
      </c>
      <c r="G461" s="9">
        <f t="shared" si="31"/>
        <v>54.038095238095238</v>
      </c>
      <c r="H461" s="5" t="s">
        <v>14</v>
      </c>
      <c r="I461">
        <v>105</v>
      </c>
      <c r="J461" t="s">
        <v>20</v>
      </c>
      <c r="K461" t="s">
        <v>21</v>
      </c>
      <c r="L461">
        <v>1419746400</v>
      </c>
      <c r="M461">
        <v>1421906400</v>
      </c>
      <c r="N461" s="12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ht="17" x14ac:dyDescent="0.2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7">
        <f t="shared" si="28"/>
        <v>1.7162500000000001</v>
      </c>
      <c r="G462" s="9">
        <f t="shared" si="31"/>
        <v>82.38</v>
      </c>
      <c r="H462" s="5" t="s">
        <v>19</v>
      </c>
      <c r="I462">
        <v>50</v>
      </c>
      <c r="J462" t="s">
        <v>20</v>
      </c>
      <c r="K462" t="s">
        <v>21</v>
      </c>
      <c r="L462">
        <v>1281330000</v>
      </c>
      <c r="M462">
        <v>1281589200</v>
      </c>
      <c r="N462" s="12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ht="17" x14ac:dyDescent="0.2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7">
        <f t="shared" si="28"/>
        <v>1.4104655870445344</v>
      </c>
      <c r="G463" s="9">
        <f t="shared" si="31"/>
        <v>66.997115384615384</v>
      </c>
      <c r="H463" s="5" t="s">
        <v>19</v>
      </c>
      <c r="I463">
        <v>2080</v>
      </c>
      <c r="J463" t="s">
        <v>20</v>
      </c>
      <c r="K463" t="s">
        <v>21</v>
      </c>
      <c r="L463">
        <v>1398661200</v>
      </c>
      <c r="M463">
        <v>1400389200</v>
      </c>
      <c r="N463" s="12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ht="17" x14ac:dyDescent="0.2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7">
        <f t="shared" si="28"/>
        <v>0.30579449152542371</v>
      </c>
      <c r="G464" s="9">
        <f t="shared" si="31"/>
        <v>107.91401869158878</v>
      </c>
      <c r="H464" s="5" t="s">
        <v>14</v>
      </c>
      <c r="I464">
        <v>535</v>
      </c>
      <c r="J464" t="s">
        <v>20</v>
      </c>
      <c r="K464" t="s">
        <v>21</v>
      </c>
      <c r="L464">
        <v>1359525600</v>
      </c>
      <c r="M464">
        <v>1362808800</v>
      </c>
      <c r="N464" s="12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4" x14ac:dyDescent="0.2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7">
        <f t="shared" si="28"/>
        <v>1.0816455696202532</v>
      </c>
      <c r="G465" s="9">
        <f t="shared" si="31"/>
        <v>69.009501187648453</v>
      </c>
      <c r="H465" s="5" t="s">
        <v>19</v>
      </c>
      <c r="I465">
        <v>2105</v>
      </c>
      <c r="J465" t="s">
        <v>20</v>
      </c>
      <c r="K465" t="s">
        <v>21</v>
      </c>
      <c r="L465">
        <v>1388469600</v>
      </c>
      <c r="M465">
        <v>1388815200</v>
      </c>
      <c r="N465" s="12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ht="17" x14ac:dyDescent="0.2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7">
        <f t="shared" si="28"/>
        <v>1.3345505617977529</v>
      </c>
      <c r="G466" s="9">
        <f t="shared" si="31"/>
        <v>39.006568144499177</v>
      </c>
      <c r="H466" s="5" t="s">
        <v>19</v>
      </c>
      <c r="I466">
        <v>2436</v>
      </c>
      <c r="J466" t="s">
        <v>20</v>
      </c>
      <c r="K466" t="s">
        <v>21</v>
      </c>
      <c r="L466">
        <v>1518328800</v>
      </c>
      <c r="M466">
        <v>1519538400</v>
      </c>
      <c r="N466" s="12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ht="17" x14ac:dyDescent="0.2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7">
        <f t="shared" si="28"/>
        <v>1.8785106382978722</v>
      </c>
      <c r="G467" s="9">
        <f t="shared" si="31"/>
        <v>110.3625</v>
      </c>
      <c r="H467" s="5" t="s">
        <v>19</v>
      </c>
      <c r="I467">
        <v>80</v>
      </c>
      <c r="J467" t="s">
        <v>20</v>
      </c>
      <c r="K467" t="s">
        <v>21</v>
      </c>
      <c r="L467">
        <v>1517032800</v>
      </c>
      <c r="M467">
        <v>1517810400</v>
      </c>
      <c r="N467" s="12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ht="17" x14ac:dyDescent="0.2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7">
        <f t="shared" si="28"/>
        <v>3.32</v>
      </c>
      <c r="G468" s="9">
        <f t="shared" si="31"/>
        <v>94.857142857142861</v>
      </c>
      <c r="H468" s="5" t="s">
        <v>19</v>
      </c>
      <c r="I468">
        <v>42</v>
      </c>
      <c r="J468" t="s">
        <v>20</v>
      </c>
      <c r="K468" t="s">
        <v>21</v>
      </c>
      <c r="L468">
        <v>1368594000</v>
      </c>
      <c r="M468">
        <v>1370581200</v>
      </c>
      <c r="N468" s="12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4" x14ac:dyDescent="0.2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7">
        <f t="shared" si="28"/>
        <v>5.7521428571428572</v>
      </c>
      <c r="G469" s="9">
        <f t="shared" si="31"/>
        <v>57.935251798561154</v>
      </c>
      <c r="H469" s="5" t="s">
        <v>19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ht="17" x14ac:dyDescent="0.2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7">
        <f t="shared" si="28"/>
        <v>0.40500000000000003</v>
      </c>
      <c r="G470" s="9">
        <f t="shared" si="31"/>
        <v>101.25</v>
      </c>
      <c r="H470" s="5" t="s">
        <v>14</v>
      </c>
      <c r="I470">
        <v>16</v>
      </c>
      <c r="J470" t="s">
        <v>20</v>
      </c>
      <c r="K470" t="s">
        <v>21</v>
      </c>
      <c r="L470">
        <v>1555218000</v>
      </c>
      <c r="M470">
        <v>1556600400</v>
      </c>
      <c r="N470" s="12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ht="17" x14ac:dyDescent="0.2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7">
        <f t="shared" si="28"/>
        <v>1.8442857142857143</v>
      </c>
      <c r="G471" s="9">
        <f t="shared" si="31"/>
        <v>64.95597484276729</v>
      </c>
      <c r="H471" s="5" t="s">
        <v>19</v>
      </c>
      <c r="I471">
        <v>159</v>
      </c>
      <c r="J471" t="s">
        <v>20</v>
      </c>
      <c r="K471" t="s">
        <v>21</v>
      </c>
      <c r="L471">
        <v>1431925200</v>
      </c>
      <c r="M471">
        <v>1432098000</v>
      </c>
      <c r="N471" s="12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ht="17" x14ac:dyDescent="0.2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7">
        <f t="shared" si="28"/>
        <v>2.8580555555555556</v>
      </c>
      <c r="G472" s="9">
        <f t="shared" si="31"/>
        <v>27.00524934383202</v>
      </c>
      <c r="H472" s="5" t="s">
        <v>19</v>
      </c>
      <c r="I472">
        <v>381</v>
      </c>
      <c r="J472" t="s">
        <v>20</v>
      </c>
      <c r="K472" t="s">
        <v>21</v>
      </c>
      <c r="L472">
        <v>1481522400</v>
      </c>
      <c r="M472">
        <v>1482127200</v>
      </c>
      <c r="N472" s="12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ht="17" x14ac:dyDescent="0.2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7">
        <f t="shared" si="28"/>
        <v>3.19</v>
      </c>
      <c r="G473" s="9">
        <f t="shared" si="31"/>
        <v>50.97422680412371</v>
      </c>
      <c r="H473" s="5" t="s">
        <v>19</v>
      </c>
      <c r="I473">
        <v>194</v>
      </c>
      <c r="J473" t="s">
        <v>36</v>
      </c>
      <c r="K473" t="s">
        <v>37</v>
      </c>
      <c r="L473">
        <v>1335934800</v>
      </c>
      <c r="M473">
        <v>1335934800</v>
      </c>
      <c r="N473" s="12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ht="34" x14ac:dyDescent="0.2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7">
        <f t="shared" si="28"/>
        <v>0.39234070221066319</v>
      </c>
      <c r="G474" s="9">
        <f t="shared" si="31"/>
        <v>104.94260869565217</v>
      </c>
      <c r="H474" s="5" t="s">
        <v>14</v>
      </c>
      <c r="I474">
        <v>575</v>
      </c>
      <c r="J474" t="s">
        <v>20</v>
      </c>
      <c r="K474" t="s">
        <v>21</v>
      </c>
      <c r="L474">
        <v>1552280400</v>
      </c>
      <c r="M474">
        <v>1556946000</v>
      </c>
      <c r="N474" s="12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ht="17" x14ac:dyDescent="0.2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7">
        <f t="shared" si="28"/>
        <v>1.7814000000000001</v>
      </c>
      <c r="G475" s="9">
        <f t="shared" si="31"/>
        <v>84.028301886792448</v>
      </c>
      <c r="H475" s="5" t="s">
        <v>19</v>
      </c>
      <c r="I475">
        <v>106</v>
      </c>
      <c r="J475" t="s">
        <v>20</v>
      </c>
      <c r="K475" t="s">
        <v>21</v>
      </c>
      <c r="L475">
        <v>1529989200</v>
      </c>
      <c r="M475">
        <v>1530075600</v>
      </c>
      <c r="N475" s="12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ht="17" x14ac:dyDescent="0.2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7">
        <f t="shared" si="28"/>
        <v>3.6515</v>
      </c>
      <c r="G476" s="9">
        <f t="shared" si="31"/>
        <v>102.85915492957747</v>
      </c>
      <c r="H476" s="5" t="s">
        <v>19</v>
      </c>
      <c r="I476">
        <v>142</v>
      </c>
      <c r="J476" t="s">
        <v>20</v>
      </c>
      <c r="K476" t="s">
        <v>21</v>
      </c>
      <c r="L476">
        <v>1418709600</v>
      </c>
      <c r="M476">
        <v>1418796000</v>
      </c>
      <c r="N476" s="12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4" x14ac:dyDescent="0.2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7">
        <f t="shared" si="28"/>
        <v>1.1394594594594594</v>
      </c>
      <c r="G477" s="9">
        <f t="shared" si="31"/>
        <v>39.962085308056871</v>
      </c>
      <c r="H477" s="5" t="s">
        <v>19</v>
      </c>
      <c r="I477">
        <v>211</v>
      </c>
      <c r="J477" t="s">
        <v>20</v>
      </c>
      <c r="K477" t="s">
        <v>21</v>
      </c>
      <c r="L477">
        <v>1372136400</v>
      </c>
      <c r="M477">
        <v>1372482000</v>
      </c>
      <c r="N477" s="12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4" x14ac:dyDescent="0.2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7">
        <f t="shared" si="28"/>
        <v>0.29828720626631855</v>
      </c>
      <c r="G478" s="9">
        <f t="shared" si="31"/>
        <v>51.001785714285717</v>
      </c>
      <c r="H478" s="5" t="s">
        <v>14</v>
      </c>
      <c r="I478">
        <v>1120</v>
      </c>
      <c r="J478" t="s">
        <v>20</v>
      </c>
      <c r="K478" t="s">
        <v>21</v>
      </c>
      <c r="L478">
        <v>1533877200</v>
      </c>
      <c r="M478">
        <v>1534395600</v>
      </c>
      <c r="N478" s="12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ht="17" x14ac:dyDescent="0.2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7">
        <f t="shared" si="28"/>
        <v>0.54270588235294115</v>
      </c>
      <c r="G479" s="9">
        <f t="shared" si="31"/>
        <v>40.823008849557525</v>
      </c>
      <c r="H479" s="5" t="s">
        <v>14</v>
      </c>
      <c r="I479">
        <v>113</v>
      </c>
      <c r="J479" t="s">
        <v>20</v>
      </c>
      <c r="K479" t="s">
        <v>21</v>
      </c>
      <c r="L479">
        <v>1309064400</v>
      </c>
      <c r="M479">
        <v>1311397200</v>
      </c>
      <c r="N479" s="12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ht="17" x14ac:dyDescent="0.2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7">
        <f t="shared" si="28"/>
        <v>2.3634156976744185</v>
      </c>
      <c r="G480" s="9">
        <f t="shared" si="31"/>
        <v>58.999637155297535</v>
      </c>
      <c r="H480" s="5" t="s">
        <v>19</v>
      </c>
      <c r="I480">
        <v>2756</v>
      </c>
      <c r="J480" t="s">
        <v>20</v>
      </c>
      <c r="K480" t="s">
        <v>21</v>
      </c>
      <c r="L480">
        <v>1425877200</v>
      </c>
      <c r="M480">
        <v>1426914000</v>
      </c>
      <c r="N480" s="12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ht="17" x14ac:dyDescent="0.2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7">
        <f t="shared" si="28"/>
        <v>5.1291666666666664</v>
      </c>
      <c r="G481" s="9">
        <f t="shared" si="31"/>
        <v>71.156069364161851</v>
      </c>
      <c r="H481" s="5" t="s">
        <v>19</v>
      </c>
      <c r="I481">
        <v>173</v>
      </c>
      <c r="J481" t="s">
        <v>36</v>
      </c>
      <c r="K481" t="s">
        <v>37</v>
      </c>
      <c r="L481">
        <v>1501304400</v>
      </c>
      <c r="M481">
        <v>1501477200</v>
      </c>
      <c r="N481" s="12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ht="17" x14ac:dyDescent="0.2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7">
        <f t="shared" si="28"/>
        <v>1.0065116279069768</v>
      </c>
      <c r="G482" s="9">
        <f t="shared" si="31"/>
        <v>99.494252873563212</v>
      </c>
      <c r="H482" s="5" t="s">
        <v>19</v>
      </c>
      <c r="I482">
        <v>87</v>
      </c>
      <c r="J482" t="s">
        <v>20</v>
      </c>
      <c r="K482" t="s">
        <v>21</v>
      </c>
      <c r="L482">
        <v>1268287200</v>
      </c>
      <c r="M482">
        <v>1269061200</v>
      </c>
      <c r="N482" s="12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4" x14ac:dyDescent="0.2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7">
        <f t="shared" si="28"/>
        <v>0.81348423194303154</v>
      </c>
      <c r="G483" s="9">
        <f t="shared" si="31"/>
        <v>103.98634590377114</v>
      </c>
      <c r="H483" s="5" t="s">
        <v>14</v>
      </c>
      <c r="I483">
        <v>1538</v>
      </c>
      <c r="J483" t="s">
        <v>20</v>
      </c>
      <c r="K483" t="s">
        <v>21</v>
      </c>
      <c r="L483">
        <v>1412139600</v>
      </c>
      <c r="M483">
        <v>1415772000</v>
      </c>
      <c r="N483" s="12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4" x14ac:dyDescent="0.2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7">
        <f t="shared" si="28"/>
        <v>0.16404761904761905</v>
      </c>
      <c r="G484" s="9">
        <f t="shared" si="31"/>
        <v>76.555555555555557</v>
      </c>
      <c r="H484" s="5" t="s">
        <v>14</v>
      </c>
      <c r="I484">
        <v>9</v>
      </c>
      <c r="J484" t="s">
        <v>20</v>
      </c>
      <c r="K484" t="s">
        <v>21</v>
      </c>
      <c r="L484">
        <v>1330063200</v>
      </c>
      <c r="M484">
        <v>1331013600</v>
      </c>
      <c r="N484" s="12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ht="17" x14ac:dyDescent="0.2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7">
        <f t="shared" si="28"/>
        <v>0.52774617067833696</v>
      </c>
      <c r="G485" s="9">
        <f t="shared" si="31"/>
        <v>87.068592057761734</v>
      </c>
      <c r="H485" s="5" t="s">
        <v>14</v>
      </c>
      <c r="I485">
        <v>554</v>
      </c>
      <c r="J485" t="s">
        <v>20</v>
      </c>
      <c r="K485" t="s">
        <v>21</v>
      </c>
      <c r="L485">
        <v>1576130400</v>
      </c>
      <c r="M485">
        <v>1576735200</v>
      </c>
      <c r="N485" s="12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ht="17" x14ac:dyDescent="0.2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7">
        <f t="shared" si="28"/>
        <v>2.6020608108108108</v>
      </c>
      <c r="G486" s="9">
        <f t="shared" si="31"/>
        <v>48.99554707379135</v>
      </c>
      <c r="H486" s="5" t="s">
        <v>19</v>
      </c>
      <c r="I486">
        <v>1572</v>
      </c>
      <c r="J486" t="s">
        <v>36</v>
      </c>
      <c r="K486" t="s">
        <v>37</v>
      </c>
      <c r="L486">
        <v>1407128400</v>
      </c>
      <c r="M486">
        <v>1411362000</v>
      </c>
      <c r="N486" s="12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4" x14ac:dyDescent="0.2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7">
        <f t="shared" si="28"/>
        <v>0.30732891832229581</v>
      </c>
      <c r="G487" s="9">
        <f t="shared" si="31"/>
        <v>42.969135802469133</v>
      </c>
      <c r="H487" s="5" t="s">
        <v>14</v>
      </c>
      <c r="I487">
        <v>648</v>
      </c>
      <c r="J487" t="s">
        <v>36</v>
      </c>
      <c r="K487" t="s">
        <v>37</v>
      </c>
      <c r="L487">
        <v>1560142800</v>
      </c>
      <c r="M487">
        <v>1563685200</v>
      </c>
      <c r="N487" s="12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4" x14ac:dyDescent="0.2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7">
        <f t="shared" si="28"/>
        <v>0.13500000000000001</v>
      </c>
      <c r="G488" s="9">
        <f t="shared" si="31"/>
        <v>33.428571428571431</v>
      </c>
      <c r="H488" s="5" t="s">
        <v>14</v>
      </c>
      <c r="I488">
        <v>21</v>
      </c>
      <c r="J488" t="s">
        <v>36</v>
      </c>
      <c r="K488" t="s">
        <v>37</v>
      </c>
      <c r="L488">
        <v>1520575200</v>
      </c>
      <c r="M488">
        <v>1521867600</v>
      </c>
      <c r="N488" s="12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ht="17" x14ac:dyDescent="0.2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7">
        <f t="shared" si="28"/>
        <v>1.7862556663644606</v>
      </c>
      <c r="G489" s="9">
        <f t="shared" si="31"/>
        <v>83.982949701619773</v>
      </c>
      <c r="H489" s="5" t="s">
        <v>19</v>
      </c>
      <c r="I489">
        <v>2346</v>
      </c>
      <c r="J489" t="s">
        <v>20</v>
      </c>
      <c r="K489" t="s">
        <v>21</v>
      </c>
      <c r="L489">
        <v>1492664400</v>
      </c>
      <c r="M489">
        <v>1495515600</v>
      </c>
      <c r="N489" s="12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ht="17" x14ac:dyDescent="0.2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7">
        <f t="shared" si="28"/>
        <v>2.2005660377358489</v>
      </c>
      <c r="G490" s="9">
        <f t="shared" si="31"/>
        <v>101.41739130434783</v>
      </c>
      <c r="H490" s="5" t="s">
        <v>19</v>
      </c>
      <c r="I490">
        <v>115</v>
      </c>
      <c r="J490" t="s">
        <v>20</v>
      </c>
      <c r="K490" t="s">
        <v>21</v>
      </c>
      <c r="L490">
        <v>1454479200</v>
      </c>
      <c r="M490">
        <v>1455948000</v>
      </c>
      <c r="N490" s="12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ht="17" x14ac:dyDescent="0.2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7">
        <f t="shared" si="28"/>
        <v>1.015108695652174</v>
      </c>
      <c r="G491" s="9">
        <f t="shared" si="31"/>
        <v>109.87058823529412</v>
      </c>
      <c r="H491" s="5" t="s">
        <v>19</v>
      </c>
      <c r="I491">
        <v>85</v>
      </c>
      <c r="J491" t="s">
        <v>94</v>
      </c>
      <c r="K491" t="s">
        <v>95</v>
      </c>
      <c r="L491">
        <v>1281934800</v>
      </c>
      <c r="M491">
        <v>1282366800</v>
      </c>
      <c r="N491" s="12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ht="17" x14ac:dyDescent="0.2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7">
        <f t="shared" si="28"/>
        <v>1.915</v>
      </c>
      <c r="G492" s="9">
        <f t="shared" si="31"/>
        <v>31.916666666666668</v>
      </c>
      <c r="H492" s="5" t="s">
        <v>19</v>
      </c>
      <c r="I492">
        <v>144</v>
      </c>
      <c r="J492" t="s">
        <v>20</v>
      </c>
      <c r="K492" t="s">
        <v>21</v>
      </c>
      <c r="L492">
        <v>1573970400</v>
      </c>
      <c r="M492">
        <v>1574575200</v>
      </c>
      <c r="N492" s="12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4" x14ac:dyDescent="0.2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7">
        <f t="shared" si="28"/>
        <v>3.0534683098591549</v>
      </c>
      <c r="G493" s="9">
        <f t="shared" si="31"/>
        <v>70.993450675399103</v>
      </c>
      <c r="H493" s="5" t="s">
        <v>19</v>
      </c>
      <c r="I493">
        <v>2443</v>
      </c>
      <c r="J493" t="s">
        <v>20</v>
      </c>
      <c r="K493" t="s">
        <v>21</v>
      </c>
      <c r="L493">
        <v>1372654800</v>
      </c>
      <c r="M493">
        <v>1374901200</v>
      </c>
      <c r="N493" s="12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ht="17" x14ac:dyDescent="0.2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7">
        <f t="shared" si="28"/>
        <v>0.23995287958115183</v>
      </c>
      <c r="G494" s="9">
        <f t="shared" si="31"/>
        <v>77.026890756302521</v>
      </c>
      <c r="H494" s="5" t="s">
        <v>63</v>
      </c>
      <c r="I494">
        <v>595</v>
      </c>
      <c r="J494" t="s">
        <v>20</v>
      </c>
      <c r="K494" t="s">
        <v>21</v>
      </c>
      <c r="L494">
        <v>1275886800</v>
      </c>
      <c r="M494">
        <v>1278910800</v>
      </c>
      <c r="N494" s="12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ht="17" x14ac:dyDescent="0.2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7">
        <f t="shared" si="28"/>
        <v>7.2377777777777776</v>
      </c>
      <c r="G495" s="9">
        <f t="shared" si="31"/>
        <v>101.78125</v>
      </c>
      <c r="H495" s="5" t="s">
        <v>19</v>
      </c>
      <c r="I495">
        <v>64</v>
      </c>
      <c r="J495" t="s">
        <v>20</v>
      </c>
      <c r="K495" t="s">
        <v>21</v>
      </c>
      <c r="L495">
        <v>1561784400</v>
      </c>
      <c r="M495">
        <v>1562907600</v>
      </c>
      <c r="N495" s="12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ht="17" x14ac:dyDescent="0.2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7">
        <f t="shared" si="28"/>
        <v>5.4736000000000002</v>
      </c>
      <c r="G496" s="9">
        <f t="shared" si="31"/>
        <v>51.059701492537314</v>
      </c>
      <c r="H496" s="5" t="s">
        <v>19</v>
      </c>
      <c r="I496">
        <v>268</v>
      </c>
      <c r="J496" t="s">
        <v>20</v>
      </c>
      <c r="K496" t="s">
        <v>21</v>
      </c>
      <c r="L496">
        <v>1332392400</v>
      </c>
      <c r="M496">
        <v>1332478800</v>
      </c>
      <c r="N496" s="12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ht="17" x14ac:dyDescent="0.2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7">
        <f t="shared" si="28"/>
        <v>4.1449999999999996</v>
      </c>
      <c r="G497" s="9">
        <f t="shared" si="31"/>
        <v>68.02051282051282</v>
      </c>
      <c r="H497" s="5" t="s">
        <v>19</v>
      </c>
      <c r="I497">
        <v>195</v>
      </c>
      <c r="J497" t="s">
        <v>32</v>
      </c>
      <c r="K497" t="s">
        <v>33</v>
      </c>
      <c r="L497">
        <v>1402376400</v>
      </c>
      <c r="M497">
        <v>1402722000</v>
      </c>
      <c r="N497" s="12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ht="17" x14ac:dyDescent="0.2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7">
        <f t="shared" si="28"/>
        <v>9.0696409140369975E-3</v>
      </c>
      <c r="G498" s="9">
        <f t="shared" si="31"/>
        <v>30.87037037037037</v>
      </c>
      <c r="H498" s="5" t="s">
        <v>14</v>
      </c>
      <c r="I498">
        <v>54</v>
      </c>
      <c r="J498" t="s">
        <v>20</v>
      </c>
      <c r="K498" t="s">
        <v>21</v>
      </c>
      <c r="L498">
        <v>1495342800</v>
      </c>
      <c r="M498">
        <v>1496811600</v>
      </c>
      <c r="N498" s="12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ht="17" x14ac:dyDescent="0.2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7">
        <f t="shared" si="28"/>
        <v>0.34173469387755101</v>
      </c>
      <c r="G499" s="9">
        <f t="shared" si="31"/>
        <v>27.908333333333335</v>
      </c>
      <c r="H499" s="5" t="s">
        <v>14</v>
      </c>
      <c r="I499">
        <v>120</v>
      </c>
      <c r="J499" t="s">
        <v>20</v>
      </c>
      <c r="K499" t="s">
        <v>21</v>
      </c>
      <c r="L499">
        <v>1482213600</v>
      </c>
      <c r="M499">
        <v>1482213600</v>
      </c>
      <c r="N499" s="12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ht="17" x14ac:dyDescent="0.2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7">
        <f t="shared" si="28"/>
        <v>0.239488107549121</v>
      </c>
      <c r="G500" s="9">
        <f t="shared" si="31"/>
        <v>79.994818652849744</v>
      </c>
      <c r="H500" s="5" t="s">
        <v>14</v>
      </c>
      <c r="I500">
        <v>579</v>
      </c>
      <c r="J500" t="s">
        <v>32</v>
      </c>
      <c r="K500" t="s">
        <v>33</v>
      </c>
      <c r="L500">
        <v>1420092000</v>
      </c>
      <c r="M500">
        <v>1420264800</v>
      </c>
      <c r="N500" s="12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4" x14ac:dyDescent="0.2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7">
        <f t="shared" si="28"/>
        <v>0.48072649572649573</v>
      </c>
      <c r="G501" s="9">
        <f t="shared" si="31"/>
        <v>38.003378378378379</v>
      </c>
      <c r="H501" s="5" t="s">
        <v>14</v>
      </c>
      <c r="I501">
        <v>2072</v>
      </c>
      <c r="J501" t="s">
        <v>20</v>
      </c>
      <c r="K501" t="s">
        <v>21</v>
      </c>
      <c r="L501">
        <v>1458018000</v>
      </c>
      <c r="M501">
        <v>1458450000</v>
      </c>
      <c r="N501" s="12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ht="17" x14ac:dyDescent="0.2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7">
        <f t="shared" si="28"/>
        <v>0</v>
      </c>
      <c r="G502" s="9" t="e">
        <f t="shared" si="31"/>
        <v>#DIV/0!</v>
      </c>
      <c r="H502" s="5" t="s">
        <v>14</v>
      </c>
      <c r="I502">
        <v>0</v>
      </c>
      <c r="J502" t="s">
        <v>20</v>
      </c>
      <c r="K502" t="s">
        <v>21</v>
      </c>
      <c r="L502">
        <v>1367384400</v>
      </c>
      <c r="M502">
        <v>1369803600</v>
      </c>
      <c r="N502" s="12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ht="17" x14ac:dyDescent="0.2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7">
        <f t="shared" si="28"/>
        <v>0.70145182291666663</v>
      </c>
      <c r="G503" s="9">
        <f t="shared" si="31"/>
        <v>59.990534521158132</v>
      </c>
      <c r="H503" s="5" t="s">
        <v>14</v>
      </c>
      <c r="I503">
        <v>1796</v>
      </c>
      <c r="J503" t="s">
        <v>20</v>
      </c>
      <c r="K503" t="s">
        <v>21</v>
      </c>
      <c r="L503">
        <v>1363064400</v>
      </c>
      <c r="M503">
        <v>1363237200</v>
      </c>
      <c r="N503" s="12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ht="17" x14ac:dyDescent="0.2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7">
        <f t="shared" si="28"/>
        <v>5.2992307692307694</v>
      </c>
      <c r="G504" s="9">
        <f t="shared" si="31"/>
        <v>37.037634408602152</v>
      </c>
      <c r="H504" s="5" t="s">
        <v>19</v>
      </c>
      <c r="I504">
        <v>186</v>
      </c>
      <c r="J504" t="s">
        <v>24</v>
      </c>
      <c r="K504" t="s">
        <v>25</v>
      </c>
      <c r="L504">
        <v>1343365200</v>
      </c>
      <c r="M504">
        <v>1345870800</v>
      </c>
      <c r="N504" s="12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4" x14ac:dyDescent="0.2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7">
        <f t="shared" si="28"/>
        <v>1.8032549019607844</v>
      </c>
      <c r="G505" s="9">
        <f t="shared" si="31"/>
        <v>99.963043478260872</v>
      </c>
      <c r="H505" s="5" t="s">
        <v>19</v>
      </c>
      <c r="I505">
        <v>460</v>
      </c>
      <c r="J505" t="s">
        <v>20</v>
      </c>
      <c r="K505" t="s">
        <v>21</v>
      </c>
      <c r="L505">
        <v>1435726800</v>
      </c>
      <c r="M505">
        <v>1437454800</v>
      </c>
      <c r="N505" s="12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ht="17" x14ac:dyDescent="0.2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7">
        <f t="shared" si="28"/>
        <v>0.92320000000000002</v>
      </c>
      <c r="G506" s="9">
        <f t="shared" si="31"/>
        <v>111.6774193548387</v>
      </c>
      <c r="H506" s="5" t="s">
        <v>14</v>
      </c>
      <c r="I506">
        <v>62</v>
      </c>
      <c r="J506" t="s">
        <v>94</v>
      </c>
      <c r="K506" t="s">
        <v>95</v>
      </c>
      <c r="L506">
        <v>1431925200</v>
      </c>
      <c r="M506">
        <v>1432011600</v>
      </c>
      <c r="N506" s="12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ht="17" x14ac:dyDescent="0.2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7">
        <f t="shared" si="28"/>
        <v>0.13901001112347053</v>
      </c>
      <c r="G507" s="9">
        <f t="shared" si="31"/>
        <v>36.014409221902014</v>
      </c>
      <c r="H507" s="5" t="s">
        <v>14</v>
      </c>
      <c r="I507">
        <v>347</v>
      </c>
      <c r="J507" t="s">
        <v>20</v>
      </c>
      <c r="K507" t="s">
        <v>21</v>
      </c>
      <c r="L507">
        <v>1362722400</v>
      </c>
      <c r="M507">
        <v>1366347600</v>
      </c>
      <c r="N507" s="12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ht="17" x14ac:dyDescent="0.2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7">
        <f t="shared" si="28"/>
        <v>9.2707777777777771</v>
      </c>
      <c r="G508" s="9">
        <f t="shared" si="31"/>
        <v>66.010284810126578</v>
      </c>
      <c r="H508" s="5" t="s">
        <v>19</v>
      </c>
      <c r="I508">
        <v>2528</v>
      </c>
      <c r="J508" t="s">
        <v>20</v>
      </c>
      <c r="K508" t="s">
        <v>21</v>
      </c>
      <c r="L508">
        <v>1511416800</v>
      </c>
      <c r="M508">
        <v>1512885600</v>
      </c>
      <c r="N508" s="12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4" x14ac:dyDescent="0.2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7">
        <f t="shared" si="28"/>
        <v>0.39857142857142858</v>
      </c>
      <c r="G509" s="9">
        <f t="shared" si="31"/>
        <v>44.05263157894737</v>
      </c>
      <c r="H509" s="5" t="s">
        <v>14</v>
      </c>
      <c r="I509">
        <v>19</v>
      </c>
      <c r="J509" t="s">
        <v>20</v>
      </c>
      <c r="K509" t="s">
        <v>21</v>
      </c>
      <c r="L509">
        <v>1365483600</v>
      </c>
      <c r="M509">
        <v>1369717200</v>
      </c>
      <c r="N509" s="12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ht="17" x14ac:dyDescent="0.2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7">
        <f t="shared" si="28"/>
        <v>1.1222929936305732</v>
      </c>
      <c r="G510" s="9">
        <f t="shared" si="31"/>
        <v>52.999726551818434</v>
      </c>
      <c r="H510" s="5" t="s">
        <v>19</v>
      </c>
      <c r="I510">
        <v>3657</v>
      </c>
      <c r="J510" t="s">
        <v>20</v>
      </c>
      <c r="K510" t="s">
        <v>21</v>
      </c>
      <c r="L510">
        <v>1532840400</v>
      </c>
      <c r="M510">
        <v>1534654800</v>
      </c>
      <c r="N510" s="12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ht="17" x14ac:dyDescent="0.2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7">
        <f t="shared" si="28"/>
        <v>0.70925816023738875</v>
      </c>
      <c r="G511" s="9">
        <f t="shared" si="31"/>
        <v>95</v>
      </c>
      <c r="H511" s="5" t="s">
        <v>14</v>
      </c>
      <c r="I511">
        <v>1258</v>
      </c>
      <c r="J511" t="s">
        <v>20</v>
      </c>
      <c r="K511" t="s">
        <v>21</v>
      </c>
      <c r="L511">
        <v>1336194000</v>
      </c>
      <c r="M511">
        <v>1337058000</v>
      </c>
      <c r="N511" s="12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ht="17" x14ac:dyDescent="0.2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7">
        <f t="shared" si="28"/>
        <v>1.1908974358974358</v>
      </c>
      <c r="G512" s="9">
        <f t="shared" si="31"/>
        <v>70.908396946564892</v>
      </c>
      <c r="H512" s="5" t="s">
        <v>19</v>
      </c>
      <c r="I512">
        <v>131</v>
      </c>
      <c r="J512" t="s">
        <v>24</v>
      </c>
      <c r="K512" t="s">
        <v>25</v>
      </c>
      <c r="L512">
        <v>1527742800</v>
      </c>
      <c r="M512">
        <v>1529816400</v>
      </c>
      <c r="N512" s="12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ht="17" x14ac:dyDescent="0.2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7">
        <f t="shared" si="28"/>
        <v>0.24017591339648173</v>
      </c>
      <c r="G513" s="9">
        <f t="shared" si="31"/>
        <v>98.060773480662988</v>
      </c>
      <c r="H513" s="5" t="s">
        <v>14</v>
      </c>
      <c r="I513">
        <v>362</v>
      </c>
      <c r="J513" t="s">
        <v>20</v>
      </c>
      <c r="K513" t="s">
        <v>21</v>
      </c>
      <c r="L513">
        <v>1564030800</v>
      </c>
      <c r="M513">
        <v>1564894800</v>
      </c>
      <c r="N513" s="12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ht="17" x14ac:dyDescent="0.2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7">
        <f t="shared" si="28"/>
        <v>1.3931868131868133</v>
      </c>
      <c r="G514" s="9">
        <f t="shared" si="31"/>
        <v>53.046025104602514</v>
      </c>
      <c r="H514" s="5" t="s">
        <v>19</v>
      </c>
      <c r="I514">
        <v>239</v>
      </c>
      <c r="J514" t="s">
        <v>20</v>
      </c>
      <c r="K514" t="s">
        <v>21</v>
      </c>
      <c r="L514">
        <v>1404536400</v>
      </c>
      <c r="M514">
        <v>1404622800</v>
      </c>
      <c r="N514" s="12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ht="17" x14ac:dyDescent="0.2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7">
        <f t="shared" ref="F515:F578" si="32">E515/D515</f>
        <v>0.39277108433734942</v>
      </c>
      <c r="G515" s="9">
        <f t="shared" si="31"/>
        <v>93.142857142857139</v>
      </c>
      <c r="H515" s="5" t="s">
        <v>63</v>
      </c>
      <c r="I515">
        <v>35</v>
      </c>
      <c r="J515" t="s">
        <v>20</v>
      </c>
      <c r="K515" t="s">
        <v>21</v>
      </c>
      <c r="L515">
        <v>1284008400</v>
      </c>
      <c r="M515">
        <v>1284181200</v>
      </c>
      <c r="N515" s="12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ht="17" x14ac:dyDescent="0.2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7">
        <f t="shared" si="32"/>
        <v>0.22439077144917088</v>
      </c>
      <c r="G516" s="9">
        <f t="shared" ref="G516:G579" si="35">SUM(E516/I516)</f>
        <v>58.945075757575758</v>
      </c>
      <c r="H516" s="5" t="s">
        <v>63</v>
      </c>
      <c r="I516">
        <v>528</v>
      </c>
      <c r="J516" t="s">
        <v>86</v>
      </c>
      <c r="K516" t="s">
        <v>87</v>
      </c>
      <c r="L516">
        <v>1386309600</v>
      </c>
      <c r="M516">
        <v>1386741600</v>
      </c>
      <c r="N516" s="12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ht="17" x14ac:dyDescent="0.2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7">
        <f t="shared" si="32"/>
        <v>0.55779069767441858</v>
      </c>
      <c r="G517" s="9">
        <f t="shared" si="35"/>
        <v>36.067669172932334</v>
      </c>
      <c r="H517" s="5" t="s">
        <v>14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ht="17" x14ac:dyDescent="0.2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7">
        <f t="shared" si="32"/>
        <v>0.42523125996810207</v>
      </c>
      <c r="G518" s="9">
        <f t="shared" si="35"/>
        <v>63.030732860520096</v>
      </c>
      <c r="H518" s="5" t="s">
        <v>14</v>
      </c>
      <c r="I518">
        <v>846</v>
      </c>
      <c r="J518" t="s">
        <v>20</v>
      </c>
      <c r="K518" t="s">
        <v>21</v>
      </c>
      <c r="L518">
        <v>1281070800</v>
      </c>
      <c r="M518">
        <v>1284354000</v>
      </c>
      <c r="N518" s="12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ht="17" x14ac:dyDescent="0.2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7">
        <f t="shared" si="32"/>
        <v>1.1200000000000001</v>
      </c>
      <c r="G519" s="9">
        <f t="shared" si="35"/>
        <v>84.717948717948715</v>
      </c>
      <c r="H519" s="5" t="s">
        <v>19</v>
      </c>
      <c r="I519">
        <v>78</v>
      </c>
      <c r="J519" t="s">
        <v>20</v>
      </c>
      <c r="K519" t="s">
        <v>21</v>
      </c>
      <c r="L519">
        <v>1493960400</v>
      </c>
      <c r="M519">
        <v>1494392400</v>
      </c>
      <c r="N519" s="12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4" x14ac:dyDescent="0.2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7">
        <f t="shared" si="32"/>
        <v>7.0681818181818179E-2</v>
      </c>
      <c r="G520" s="9">
        <f t="shared" si="35"/>
        <v>62.2</v>
      </c>
      <c r="H520" s="5" t="s">
        <v>14</v>
      </c>
      <c r="I520">
        <v>10</v>
      </c>
      <c r="J520" t="s">
        <v>20</v>
      </c>
      <c r="K520" t="s">
        <v>21</v>
      </c>
      <c r="L520">
        <v>1519365600</v>
      </c>
      <c r="M520">
        <v>1519538400</v>
      </c>
      <c r="N520" s="12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ht="17" x14ac:dyDescent="0.2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7">
        <f t="shared" si="32"/>
        <v>1.0174563871693867</v>
      </c>
      <c r="G521" s="9">
        <f t="shared" si="35"/>
        <v>101.97518330513255</v>
      </c>
      <c r="H521" s="5" t="s">
        <v>19</v>
      </c>
      <c r="I521">
        <v>1773</v>
      </c>
      <c r="J521" t="s">
        <v>20</v>
      </c>
      <c r="K521" t="s">
        <v>21</v>
      </c>
      <c r="L521">
        <v>1420696800</v>
      </c>
      <c r="M521">
        <v>1421906400</v>
      </c>
      <c r="N521" s="12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ht="17" x14ac:dyDescent="0.2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7">
        <f t="shared" si="32"/>
        <v>4.2575000000000003</v>
      </c>
      <c r="G522" s="9">
        <f t="shared" si="35"/>
        <v>106.4375</v>
      </c>
      <c r="H522" s="5" t="s">
        <v>19</v>
      </c>
      <c r="I522">
        <v>32</v>
      </c>
      <c r="J522" t="s">
        <v>20</v>
      </c>
      <c r="K522" t="s">
        <v>21</v>
      </c>
      <c r="L522">
        <v>1555650000</v>
      </c>
      <c r="M522">
        <v>1555909200</v>
      </c>
      <c r="N522" s="12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ht="17" x14ac:dyDescent="0.2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7">
        <f t="shared" si="32"/>
        <v>1.4553947368421052</v>
      </c>
      <c r="G523" s="9">
        <f t="shared" si="35"/>
        <v>29.975609756097562</v>
      </c>
      <c r="H523" s="5" t="s">
        <v>19</v>
      </c>
      <c r="I523">
        <v>369</v>
      </c>
      <c r="J523" t="s">
        <v>20</v>
      </c>
      <c r="K523" t="s">
        <v>21</v>
      </c>
      <c r="L523">
        <v>1471928400</v>
      </c>
      <c r="M523">
        <v>1472446800</v>
      </c>
      <c r="N523" s="12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4" x14ac:dyDescent="0.2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7">
        <f t="shared" si="32"/>
        <v>0.32453465346534655</v>
      </c>
      <c r="G524" s="9">
        <f t="shared" si="35"/>
        <v>85.806282722513089</v>
      </c>
      <c r="H524" s="5" t="s">
        <v>14</v>
      </c>
      <c r="I524">
        <v>191</v>
      </c>
      <c r="J524" t="s">
        <v>20</v>
      </c>
      <c r="K524" t="s">
        <v>21</v>
      </c>
      <c r="L524">
        <v>1341291600</v>
      </c>
      <c r="M524">
        <v>1342328400</v>
      </c>
      <c r="N524" s="12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ht="17" x14ac:dyDescent="0.2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7">
        <f t="shared" si="32"/>
        <v>7.003333333333333</v>
      </c>
      <c r="G525" s="9">
        <f t="shared" si="35"/>
        <v>70.82022471910112</v>
      </c>
      <c r="H525" s="5" t="s">
        <v>19</v>
      </c>
      <c r="I525">
        <v>89</v>
      </c>
      <c r="J525" t="s">
        <v>20</v>
      </c>
      <c r="K525" t="s">
        <v>21</v>
      </c>
      <c r="L525">
        <v>1267682400</v>
      </c>
      <c r="M525">
        <v>1268114400</v>
      </c>
      <c r="N525" s="12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ht="17" x14ac:dyDescent="0.2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7">
        <f t="shared" si="32"/>
        <v>0.83904860392967939</v>
      </c>
      <c r="G526" s="9">
        <f t="shared" si="35"/>
        <v>40.998484082870135</v>
      </c>
      <c r="H526" s="5" t="s">
        <v>14</v>
      </c>
      <c r="I526">
        <v>1979</v>
      </c>
      <c r="J526" t="s">
        <v>20</v>
      </c>
      <c r="K526" t="s">
        <v>21</v>
      </c>
      <c r="L526">
        <v>1272258000</v>
      </c>
      <c r="M526">
        <v>1273381200</v>
      </c>
      <c r="N526" s="12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ht="34" x14ac:dyDescent="0.2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7">
        <f t="shared" si="32"/>
        <v>0.84190476190476193</v>
      </c>
      <c r="G527" s="9">
        <f t="shared" si="35"/>
        <v>28.063492063492063</v>
      </c>
      <c r="H527" s="5" t="s">
        <v>14</v>
      </c>
      <c r="I527">
        <v>63</v>
      </c>
      <c r="J527" t="s">
        <v>20</v>
      </c>
      <c r="K527" t="s">
        <v>21</v>
      </c>
      <c r="L527">
        <v>1290492000</v>
      </c>
      <c r="M527">
        <v>1290837600</v>
      </c>
      <c r="N527" s="12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4" x14ac:dyDescent="0.2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7">
        <f t="shared" si="32"/>
        <v>1.5595180722891566</v>
      </c>
      <c r="G528" s="9">
        <f t="shared" si="35"/>
        <v>88.054421768707485</v>
      </c>
      <c r="H528" s="5" t="s">
        <v>19</v>
      </c>
      <c r="I528">
        <v>147</v>
      </c>
      <c r="J528" t="s">
        <v>20</v>
      </c>
      <c r="K528" t="s">
        <v>21</v>
      </c>
      <c r="L528">
        <v>1451109600</v>
      </c>
      <c r="M528">
        <v>1454306400</v>
      </c>
      <c r="N528" s="12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ht="17" x14ac:dyDescent="0.2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7">
        <f t="shared" si="32"/>
        <v>0.99619450317124736</v>
      </c>
      <c r="G529" s="9">
        <f t="shared" si="35"/>
        <v>31</v>
      </c>
      <c r="H529" s="5" t="s">
        <v>14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ht="17" x14ac:dyDescent="0.2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7">
        <f t="shared" si="32"/>
        <v>0.80300000000000005</v>
      </c>
      <c r="G530" s="9">
        <f t="shared" si="35"/>
        <v>90.337500000000006</v>
      </c>
      <c r="H530" s="5" t="s">
        <v>14</v>
      </c>
      <c r="I530">
        <v>80</v>
      </c>
      <c r="J530" t="s">
        <v>36</v>
      </c>
      <c r="K530" t="s">
        <v>37</v>
      </c>
      <c r="L530">
        <v>1385186400</v>
      </c>
      <c r="M530">
        <v>1389074400</v>
      </c>
      <c r="N530" s="12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ht="17" x14ac:dyDescent="0.2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7">
        <f t="shared" si="32"/>
        <v>0.11254901960784314</v>
      </c>
      <c r="G531" s="9">
        <f t="shared" si="35"/>
        <v>63.777777777777779</v>
      </c>
      <c r="H531" s="5" t="s">
        <v>14</v>
      </c>
      <c r="I531">
        <v>9</v>
      </c>
      <c r="J531" t="s">
        <v>20</v>
      </c>
      <c r="K531" t="s">
        <v>21</v>
      </c>
      <c r="L531">
        <v>1399698000</v>
      </c>
      <c r="M531">
        <v>1402117200</v>
      </c>
      <c r="N531" s="12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ht="34" x14ac:dyDescent="0.2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7">
        <f t="shared" si="32"/>
        <v>0.91740952380952379</v>
      </c>
      <c r="G532" s="9">
        <f t="shared" si="35"/>
        <v>53.995515695067262</v>
      </c>
      <c r="H532" s="5" t="s">
        <v>14</v>
      </c>
      <c r="I532">
        <v>1784</v>
      </c>
      <c r="J532" t="s">
        <v>20</v>
      </c>
      <c r="K532" t="s">
        <v>21</v>
      </c>
      <c r="L532">
        <v>1283230800</v>
      </c>
      <c r="M532">
        <v>1284440400</v>
      </c>
      <c r="N532" s="12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4" x14ac:dyDescent="0.2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7">
        <f t="shared" si="32"/>
        <v>0.95521156936261387</v>
      </c>
      <c r="G533" s="9">
        <f t="shared" si="35"/>
        <v>48.993956043956047</v>
      </c>
      <c r="H533" s="5" t="s">
        <v>42</v>
      </c>
      <c r="I533">
        <v>3640</v>
      </c>
      <c r="J533" t="s">
        <v>86</v>
      </c>
      <c r="K533" t="s">
        <v>87</v>
      </c>
      <c r="L533">
        <v>1384149600</v>
      </c>
      <c r="M533">
        <v>1388988000</v>
      </c>
      <c r="N533" s="12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ht="17" x14ac:dyDescent="0.2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7">
        <f t="shared" si="32"/>
        <v>5.0287499999999996</v>
      </c>
      <c r="G534" s="9">
        <f t="shared" si="35"/>
        <v>63.857142857142854</v>
      </c>
      <c r="H534" s="5" t="s">
        <v>19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ht="17" x14ac:dyDescent="0.2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7">
        <f t="shared" si="32"/>
        <v>1.5924394463667819</v>
      </c>
      <c r="G535" s="9">
        <f t="shared" si="35"/>
        <v>82.996393146979258</v>
      </c>
      <c r="H535" s="5" t="s">
        <v>19</v>
      </c>
      <c r="I535">
        <v>2218</v>
      </c>
      <c r="J535" t="s">
        <v>36</v>
      </c>
      <c r="K535" t="s">
        <v>37</v>
      </c>
      <c r="L535">
        <v>1374642000</v>
      </c>
      <c r="M535">
        <v>1377752400</v>
      </c>
      <c r="N535" s="12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ht="17" x14ac:dyDescent="0.2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7">
        <f t="shared" si="32"/>
        <v>0.15022446689113356</v>
      </c>
      <c r="G536" s="9">
        <f t="shared" si="35"/>
        <v>55.08230452674897</v>
      </c>
      <c r="H536" s="5" t="s">
        <v>14</v>
      </c>
      <c r="I536">
        <v>243</v>
      </c>
      <c r="J536" t="s">
        <v>20</v>
      </c>
      <c r="K536" t="s">
        <v>21</v>
      </c>
      <c r="L536">
        <v>1534482000</v>
      </c>
      <c r="M536">
        <v>1534568400</v>
      </c>
      <c r="N536" s="12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ht="17" x14ac:dyDescent="0.2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7">
        <f t="shared" si="32"/>
        <v>4.820384615384615</v>
      </c>
      <c r="G537" s="9">
        <f t="shared" si="35"/>
        <v>62.044554455445542</v>
      </c>
      <c r="H537" s="5" t="s">
        <v>19</v>
      </c>
      <c r="I537">
        <v>202</v>
      </c>
      <c r="J537" t="s">
        <v>94</v>
      </c>
      <c r="K537" t="s">
        <v>95</v>
      </c>
      <c r="L537">
        <v>1528434000</v>
      </c>
      <c r="M537">
        <v>1528606800</v>
      </c>
      <c r="N537" s="12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ht="17" x14ac:dyDescent="0.2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7">
        <f t="shared" si="32"/>
        <v>1.4996938775510205</v>
      </c>
      <c r="G538" s="9">
        <f t="shared" si="35"/>
        <v>104.97857142857143</v>
      </c>
      <c r="H538" s="5" t="s">
        <v>19</v>
      </c>
      <c r="I538">
        <v>140</v>
      </c>
      <c r="J538" t="s">
        <v>94</v>
      </c>
      <c r="K538" t="s">
        <v>95</v>
      </c>
      <c r="L538">
        <v>1282626000</v>
      </c>
      <c r="M538">
        <v>1284872400</v>
      </c>
      <c r="N538" s="12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ht="17" x14ac:dyDescent="0.2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7">
        <f t="shared" si="32"/>
        <v>1.1722156398104266</v>
      </c>
      <c r="G539" s="9">
        <f t="shared" si="35"/>
        <v>94.044676806083643</v>
      </c>
      <c r="H539" s="5" t="s">
        <v>19</v>
      </c>
      <c r="I539">
        <v>1052</v>
      </c>
      <c r="J539" t="s">
        <v>32</v>
      </c>
      <c r="K539" t="s">
        <v>33</v>
      </c>
      <c r="L539">
        <v>1535605200</v>
      </c>
      <c r="M539">
        <v>1537592400</v>
      </c>
      <c r="N539" s="12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ht="17" x14ac:dyDescent="0.2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7">
        <f t="shared" si="32"/>
        <v>0.37695968274950431</v>
      </c>
      <c r="G540" s="9">
        <f t="shared" si="35"/>
        <v>44.007716049382715</v>
      </c>
      <c r="H540" s="5" t="s">
        <v>14</v>
      </c>
      <c r="I540">
        <v>1296</v>
      </c>
      <c r="J540" t="s">
        <v>20</v>
      </c>
      <c r="K540" t="s">
        <v>21</v>
      </c>
      <c r="L540">
        <v>1379826000</v>
      </c>
      <c r="M540">
        <v>1381208400</v>
      </c>
      <c r="N540" s="12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ht="17" x14ac:dyDescent="0.2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7">
        <f t="shared" si="32"/>
        <v>0.72653061224489801</v>
      </c>
      <c r="G541" s="9">
        <f t="shared" si="35"/>
        <v>92.467532467532465</v>
      </c>
      <c r="H541" s="5" t="s">
        <v>14</v>
      </c>
      <c r="I541">
        <v>77</v>
      </c>
      <c r="J541" t="s">
        <v>20</v>
      </c>
      <c r="K541" t="s">
        <v>21</v>
      </c>
      <c r="L541">
        <v>1561957200</v>
      </c>
      <c r="M541">
        <v>1562475600</v>
      </c>
      <c r="N541" s="12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ht="17" x14ac:dyDescent="0.2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7">
        <f t="shared" si="32"/>
        <v>2.6598113207547169</v>
      </c>
      <c r="G542" s="9">
        <f t="shared" si="35"/>
        <v>57.072874493927124</v>
      </c>
      <c r="H542" s="5" t="s">
        <v>19</v>
      </c>
      <c r="I542">
        <v>247</v>
      </c>
      <c r="J542" t="s">
        <v>20</v>
      </c>
      <c r="K542" t="s">
        <v>21</v>
      </c>
      <c r="L542">
        <v>1525496400</v>
      </c>
      <c r="M542">
        <v>1527397200</v>
      </c>
      <c r="N542" s="12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ht="17" x14ac:dyDescent="0.2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7">
        <f t="shared" si="32"/>
        <v>0.24205617977528091</v>
      </c>
      <c r="G543" s="9">
        <f t="shared" si="35"/>
        <v>109.07848101265823</v>
      </c>
      <c r="H543" s="5" t="s">
        <v>14</v>
      </c>
      <c r="I543">
        <v>395</v>
      </c>
      <c r="J543" t="s">
        <v>94</v>
      </c>
      <c r="K543" t="s">
        <v>95</v>
      </c>
      <c r="L543">
        <v>1433912400</v>
      </c>
      <c r="M543">
        <v>1436158800</v>
      </c>
      <c r="N543" s="12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ht="17" x14ac:dyDescent="0.2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7">
        <f t="shared" si="32"/>
        <v>2.5064935064935064E-2</v>
      </c>
      <c r="G544" s="9">
        <f t="shared" si="35"/>
        <v>39.387755102040813</v>
      </c>
      <c r="H544" s="5" t="s">
        <v>14</v>
      </c>
      <c r="I544">
        <v>49</v>
      </c>
      <c r="J544" t="s">
        <v>36</v>
      </c>
      <c r="K544" t="s">
        <v>37</v>
      </c>
      <c r="L544">
        <v>1453442400</v>
      </c>
      <c r="M544">
        <v>1456034400</v>
      </c>
      <c r="N544" s="12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ht="17" x14ac:dyDescent="0.2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7">
        <f t="shared" si="32"/>
        <v>0.1632979976442874</v>
      </c>
      <c r="G545" s="9">
        <f t="shared" si="35"/>
        <v>77.022222222222226</v>
      </c>
      <c r="H545" s="5" t="s">
        <v>14</v>
      </c>
      <c r="I545">
        <v>180</v>
      </c>
      <c r="J545" t="s">
        <v>20</v>
      </c>
      <c r="K545" t="s">
        <v>21</v>
      </c>
      <c r="L545">
        <v>1378875600</v>
      </c>
      <c r="M545">
        <v>1380171600</v>
      </c>
      <c r="N545" s="12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4" x14ac:dyDescent="0.2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7">
        <f t="shared" si="32"/>
        <v>2.7650000000000001</v>
      </c>
      <c r="G546" s="9">
        <f t="shared" si="35"/>
        <v>92.166666666666671</v>
      </c>
      <c r="H546" s="5" t="s">
        <v>19</v>
      </c>
      <c r="I546">
        <v>84</v>
      </c>
      <c r="J546" t="s">
        <v>20</v>
      </c>
      <c r="K546" t="s">
        <v>21</v>
      </c>
      <c r="L546">
        <v>1452232800</v>
      </c>
      <c r="M546">
        <v>1453356000</v>
      </c>
      <c r="N546" s="12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ht="17" x14ac:dyDescent="0.2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7">
        <f t="shared" si="32"/>
        <v>0.88803571428571426</v>
      </c>
      <c r="G547" s="9">
        <f t="shared" si="35"/>
        <v>61.007063197026021</v>
      </c>
      <c r="H547" s="5" t="s">
        <v>14</v>
      </c>
      <c r="I547">
        <v>2690</v>
      </c>
      <c r="J547" t="s">
        <v>20</v>
      </c>
      <c r="K547" t="s">
        <v>21</v>
      </c>
      <c r="L547">
        <v>1577253600</v>
      </c>
      <c r="M547">
        <v>1578981600</v>
      </c>
      <c r="N547" s="12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ht="17" x14ac:dyDescent="0.2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7">
        <f t="shared" si="32"/>
        <v>1.6357142857142857</v>
      </c>
      <c r="G548" s="9">
        <f t="shared" si="35"/>
        <v>78.068181818181813</v>
      </c>
      <c r="H548" s="5" t="s">
        <v>19</v>
      </c>
      <c r="I548">
        <v>88</v>
      </c>
      <c r="J548" t="s">
        <v>20</v>
      </c>
      <c r="K548" t="s">
        <v>21</v>
      </c>
      <c r="L548">
        <v>1537160400</v>
      </c>
      <c r="M548">
        <v>1537419600</v>
      </c>
      <c r="N548" s="12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ht="17" x14ac:dyDescent="0.2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7">
        <f t="shared" si="32"/>
        <v>9.69</v>
      </c>
      <c r="G549" s="9">
        <f t="shared" si="35"/>
        <v>80.75</v>
      </c>
      <c r="H549" s="5" t="s">
        <v>19</v>
      </c>
      <c r="I549">
        <v>156</v>
      </c>
      <c r="J549" t="s">
        <v>20</v>
      </c>
      <c r="K549" t="s">
        <v>21</v>
      </c>
      <c r="L549">
        <v>1422165600</v>
      </c>
      <c r="M549">
        <v>1423202400</v>
      </c>
      <c r="N549" s="12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ht="17" x14ac:dyDescent="0.2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7">
        <f t="shared" si="32"/>
        <v>2.7091376701966716</v>
      </c>
      <c r="G550" s="9">
        <f t="shared" si="35"/>
        <v>59.991289782244557</v>
      </c>
      <c r="H550" s="5" t="s">
        <v>19</v>
      </c>
      <c r="I550">
        <v>2985</v>
      </c>
      <c r="J550" t="s">
        <v>20</v>
      </c>
      <c r="K550" t="s">
        <v>21</v>
      </c>
      <c r="L550">
        <v>1459486800</v>
      </c>
      <c r="M550">
        <v>1460610000</v>
      </c>
      <c r="N550" s="12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4" x14ac:dyDescent="0.2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7">
        <f t="shared" si="32"/>
        <v>2.8421355932203389</v>
      </c>
      <c r="G551" s="9">
        <f t="shared" si="35"/>
        <v>110.03018372703411</v>
      </c>
      <c r="H551" s="5" t="s">
        <v>19</v>
      </c>
      <c r="I551">
        <v>762</v>
      </c>
      <c r="J551" t="s">
        <v>20</v>
      </c>
      <c r="K551" t="s">
        <v>21</v>
      </c>
      <c r="L551">
        <v>1369717200</v>
      </c>
      <c r="M551">
        <v>1370494800</v>
      </c>
      <c r="N551" s="12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4" x14ac:dyDescent="0.2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7">
        <f t="shared" si="32"/>
        <v>0.04</v>
      </c>
      <c r="G552" s="9">
        <f t="shared" si="35"/>
        <v>4</v>
      </c>
      <c r="H552" s="5" t="s">
        <v>63</v>
      </c>
      <c r="I552">
        <v>1</v>
      </c>
      <c r="J552" t="s">
        <v>86</v>
      </c>
      <c r="K552" t="s">
        <v>87</v>
      </c>
      <c r="L552">
        <v>1330495200</v>
      </c>
      <c r="M552">
        <v>1332306000</v>
      </c>
      <c r="N552" s="12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ht="17" x14ac:dyDescent="0.2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7">
        <f t="shared" si="32"/>
        <v>0.58632981676846196</v>
      </c>
      <c r="G553" s="9">
        <f t="shared" si="35"/>
        <v>37.99856063332134</v>
      </c>
      <c r="H553" s="5" t="s">
        <v>14</v>
      </c>
      <c r="I553">
        <v>2779</v>
      </c>
      <c r="J553" t="s">
        <v>24</v>
      </c>
      <c r="K553" t="s">
        <v>25</v>
      </c>
      <c r="L553">
        <v>1419055200</v>
      </c>
      <c r="M553">
        <v>1422511200</v>
      </c>
      <c r="N553" s="12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ht="17" x14ac:dyDescent="0.2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7">
        <f t="shared" si="32"/>
        <v>0.98511111111111116</v>
      </c>
      <c r="G554" s="9">
        <f t="shared" si="35"/>
        <v>96.369565217391298</v>
      </c>
      <c r="H554" s="5" t="s">
        <v>14</v>
      </c>
      <c r="I554">
        <v>92</v>
      </c>
      <c r="J554" t="s">
        <v>20</v>
      </c>
      <c r="K554" t="s">
        <v>21</v>
      </c>
      <c r="L554">
        <v>1480140000</v>
      </c>
      <c r="M554">
        <v>1480312800</v>
      </c>
      <c r="N554" s="12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4" x14ac:dyDescent="0.2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7">
        <f t="shared" si="32"/>
        <v>0.43975381008206332</v>
      </c>
      <c r="G555" s="9">
        <f t="shared" si="35"/>
        <v>72.978599221789878</v>
      </c>
      <c r="H555" s="5" t="s">
        <v>14</v>
      </c>
      <c r="I555">
        <v>1028</v>
      </c>
      <c r="J555" t="s">
        <v>20</v>
      </c>
      <c r="K555" t="s">
        <v>21</v>
      </c>
      <c r="L555">
        <v>1293948000</v>
      </c>
      <c r="M555">
        <v>1294034400</v>
      </c>
      <c r="N555" s="12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4" x14ac:dyDescent="0.2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7">
        <f t="shared" si="32"/>
        <v>1.5166315789473683</v>
      </c>
      <c r="G556" s="9">
        <f t="shared" si="35"/>
        <v>26.007220216606498</v>
      </c>
      <c r="H556" s="5" t="s">
        <v>19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ht="17" x14ac:dyDescent="0.2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7">
        <f t="shared" si="32"/>
        <v>2.2363492063492063</v>
      </c>
      <c r="G557" s="9">
        <f t="shared" si="35"/>
        <v>104.36296296296297</v>
      </c>
      <c r="H557" s="5" t="s">
        <v>19</v>
      </c>
      <c r="I557">
        <v>135</v>
      </c>
      <c r="J557" t="s">
        <v>32</v>
      </c>
      <c r="K557" t="s">
        <v>33</v>
      </c>
      <c r="L557">
        <v>1396414800</v>
      </c>
      <c r="M557">
        <v>1399093200</v>
      </c>
      <c r="N557" s="12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ht="17" x14ac:dyDescent="0.2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7">
        <f t="shared" si="32"/>
        <v>2.3975</v>
      </c>
      <c r="G558" s="9">
        <f t="shared" si="35"/>
        <v>102.18852459016394</v>
      </c>
      <c r="H558" s="5" t="s">
        <v>19</v>
      </c>
      <c r="I558">
        <v>122</v>
      </c>
      <c r="J558" t="s">
        <v>20</v>
      </c>
      <c r="K558" t="s">
        <v>21</v>
      </c>
      <c r="L558">
        <v>1315285200</v>
      </c>
      <c r="M558">
        <v>1315890000</v>
      </c>
      <c r="N558" s="12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ht="17" x14ac:dyDescent="0.2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7">
        <f t="shared" si="32"/>
        <v>1.9933333333333334</v>
      </c>
      <c r="G559" s="9">
        <f t="shared" si="35"/>
        <v>54.117647058823529</v>
      </c>
      <c r="H559" s="5" t="s">
        <v>19</v>
      </c>
      <c r="I559">
        <v>221</v>
      </c>
      <c r="J559" t="s">
        <v>20</v>
      </c>
      <c r="K559" t="s">
        <v>21</v>
      </c>
      <c r="L559">
        <v>1443762000</v>
      </c>
      <c r="M559">
        <v>1444021200</v>
      </c>
      <c r="N559" s="12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ht="17" x14ac:dyDescent="0.2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7">
        <f t="shared" si="32"/>
        <v>1.373448275862069</v>
      </c>
      <c r="G560" s="9">
        <f t="shared" si="35"/>
        <v>63.222222222222221</v>
      </c>
      <c r="H560" s="5" t="s">
        <v>19</v>
      </c>
      <c r="I560">
        <v>126</v>
      </c>
      <c r="J560" t="s">
        <v>20</v>
      </c>
      <c r="K560" t="s">
        <v>21</v>
      </c>
      <c r="L560">
        <v>1456293600</v>
      </c>
      <c r="M560">
        <v>1460005200</v>
      </c>
      <c r="N560" s="12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ht="17" x14ac:dyDescent="0.2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7">
        <f t="shared" si="32"/>
        <v>1.009696106362773</v>
      </c>
      <c r="G561" s="9">
        <f t="shared" si="35"/>
        <v>104.03228962818004</v>
      </c>
      <c r="H561" s="5" t="s">
        <v>19</v>
      </c>
      <c r="I561">
        <v>1022</v>
      </c>
      <c r="J561" t="s">
        <v>20</v>
      </c>
      <c r="K561" t="s">
        <v>21</v>
      </c>
      <c r="L561">
        <v>1470114000</v>
      </c>
      <c r="M561">
        <v>1470718800</v>
      </c>
      <c r="N561" s="12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ht="17" x14ac:dyDescent="0.2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7">
        <f t="shared" si="32"/>
        <v>7.9416000000000002</v>
      </c>
      <c r="G562" s="9">
        <f t="shared" si="35"/>
        <v>49.994334277620396</v>
      </c>
      <c r="H562" s="5" t="s">
        <v>19</v>
      </c>
      <c r="I562">
        <v>3177</v>
      </c>
      <c r="J562" t="s">
        <v>20</v>
      </c>
      <c r="K562" t="s">
        <v>21</v>
      </c>
      <c r="L562">
        <v>1321596000</v>
      </c>
      <c r="M562">
        <v>1325052000</v>
      </c>
      <c r="N562" s="12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ht="17" x14ac:dyDescent="0.2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7">
        <f t="shared" si="32"/>
        <v>3.6970000000000001</v>
      </c>
      <c r="G563" s="9">
        <f t="shared" si="35"/>
        <v>56.015151515151516</v>
      </c>
      <c r="H563" s="5" t="s">
        <v>19</v>
      </c>
      <c r="I563">
        <v>198</v>
      </c>
      <c r="J563" t="s">
        <v>86</v>
      </c>
      <c r="K563" t="s">
        <v>87</v>
      </c>
      <c r="L563">
        <v>1318827600</v>
      </c>
      <c r="M563">
        <v>1319000400</v>
      </c>
      <c r="N563" s="12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4" x14ac:dyDescent="0.2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7">
        <f t="shared" si="32"/>
        <v>0.12818181818181817</v>
      </c>
      <c r="G564" s="9">
        <f t="shared" si="35"/>
        <v>48.807692307692307</v>
      </c>
      <c r="H564" s="5" t="s">
        <v>14</v>
      </c>
      <c r="I564">
        <v>26</v>
      </c>
      <c r="J564" t="s">
        <v>86</v>
      </c>
      <c r="K564" t="s">
        <v>87</v>
      </c>
      <c r="L564">
        <v>1552366800</v>
      </c>
      <c r="M564">
        <v>1552539600</v>
      </c>
      <c r="N564" s="12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ht="17" x14ac:dyDescent="0.2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7">
        <f t="shared" si="32"/>
        <v>1.3802702702702703</v>
      </c>
      <c r="G565" s="9">
        <f t="shared" si="35"/>
        <v>60.082352941176474</v>
      </c>
      <c r="H565" s="5" t="s">
        <v>19</v>
      </c>
      <c r="I565">
        <v>85</v>
      </c>
      <c r="J565" t="s">
        <v>24</v>
      </c>
      <c r="K565" t="s">
        <v>25</v>
      </c>
      <c r="L565">
        <v>1542088800</v>
      </c>
      <c r="M565">
        <v>1543816800</v>
      </c>
      <c r="N565" s="12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ht="17" x14ac:dyDescent="0.2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7">
        <f t="shared" si="32"/>
        <v>0.83813278008298753</v>
      </c>
      <c r="G566" s="9">
        <f t="shared" si="35"/>
        <v>78.990502793296088</v>
      </c>
      <c r="H566" s="5" t="s">
        <v>14</v>
      </c>
      <c r="I566">
        <v>1790</v>
      </c>
      <c r="J566" t="s">
        <v>20</v>
      </c>
      <c r="K566" t="s">
        <v>21</v>
      </c>
      <c r="L566">
        <v>1426395600</v>
      </c>
      <c r="M566">
        <v>1427086800</v>
      </c>
      <c r="N566" s="12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ht="17" x14ac:dyDescent="0.2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7">
        <f t="shared" si="32"/>
        <v>2.0460063224446787</v>
      </c>
      <c r="G567" s="9">
        <f t="shared" si="35"/>
        <v>53.99499443826474</v>
      </c>
      <c r="H567" s="5" t="s">
        <v>19</v>
      </c>
      <c r="I567">
        <v>3596</v>
      </c>
      <c r="J567" t="s">
        <v>20</v>
      </c>
      <c r="K567" t="s">
        <v>21</v>
      </c>
      <c r="L567">
        <v>1321336800</v>
      </c>
      <c r="M567">
        <v>1323064800</v>
      </c>
      <c r="N567" s="12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ht="17" x14ac:dyDescent="0.2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7">
        <f t="shared" si="32"/>
        <v>0.44344086021505374</v>
      </c>
      <c r="G568" s="9">
        <f t="shared" si="35"/>
        <v>111.45945945945945</v>
      </c>
      <c r="H568" s="5" t="s">
        <v>14</v>
      </c>
      <c r="I568">
        <v>37</v>
      </c>
      <c r="J568" t="s">
        <v>20</v>
      </c>
      <c r="K568" t="s">
        <v>21</v>
      </c>
      <c r="L568">
        <v>1456293600</v>
      </c>
      <c r="M568">
        <v>1458277200</v>
      </c>
      <c r="N568" s="12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4" x14ac:dyDescent="0.2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7">
        <f t="shared" si="32"/>
        <v>2.1860294117647059</v>
      </c>
      <c r="G569" s="9">
        <f t="shared" si="35"/>
        <v>60.922131147540981</v>
      </c>
      <c r="H569" s="5" t="s">
        <v>19</v>
      </c>
      <c r="I569">
        <v>244</v>
      </c>
      <c r="J569" t="s">
        <v>20</v>
      </c>
      <c r="K569" t="s">
        <v>21</v>
      </c>
      <c r="L569">
        <v>1404968400</v>
      </c>
      <c r="M569">
        <v>1405141200</v>
      </c>
      <c r="N569" s="12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ht="17" x14ac:dyDescent="0.2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7">
        <f t="shared" si="32"/>
        <v>1.8603314917127072</v>
      </c>
      <c r="G570" s="9">
        <f t="shared" si="35"/>
        <v>26.0015444015444</v>
      </c>
      <c r="H570" s="5" t="s">
        <v>19</v>
      </c>
      <c r="I570">
        <v>5180</v>
      </c>
      <c r="J570" t="s">
        <v>20</v>
      </c>
      <c r="K570" t="s">
        <v>21</v>
      </c>
      <c r="L570">
        <v>1279170000</v>
      </c>
      <c r="M570">
        <v>1283058000</v>
      </c>
      <c r="N570" s="12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ht="17" x14ac:dyDescent="0.2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7">
        <f t="shared" si="32"/>
        <v>2.3733830845771142</v>
      </c>
      <c r="G571" s="9">
        <f t="shared" si="35"/>
        <v>80.993208828522924</v>
      </c>
      <c r="H571" s="5" t="s">
        <v>19</v>
      </c>
      <c r="I571">
        <v>589</v>
      </c>
      <c r="J571" t="s">
        <v>94</v>
      </c>
      <c r="K571" t="s">
        <v>95</v>
      </c>
      <c r="L571">
        <v>1294725600</v>
      </c>
      <c r="M571">
        <v>1295762400</v>
      </c>
      <c r="N571" s="12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ht="17" x14ac:dyDescent="0.2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7">
        <f t="shared" si="32"/>
        <v>3.0565384615384614</v>
      </c>
      <c r="G572" s="9">
        <f t="shared" si="35"/>
        <v>34.995963302752294</v>
      </c>
      <c r="H572" s="5" t="s">
        <v>19</v>
      </c>
      <c r="I572">
        <v>2725</v>
      </c>
      <c r="J572" t="s">
        <v>20</v>
      </c>
      <c r="K572" t="s">
        <v>21</v>
      </c>
      <c r="L572">
        <v>1419055200</v>
      </c>
      <c r="M572">
        <v>1419573600</v>
      </c>
      <c r="N572" s="12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ht="17" x14ac:dyDescent="0.2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7">
        <f t="shared" si="32"/>
        <v>0.94142857142857139</v>
      </c>
      <c r="G573" s="9">
        <f t="shared" si="35"/>
        <v>94.142857142857139</v>
      </c>
      <c r="H573" s="5" t="s">
        <v>14</v>
      </c>
      <c r="I573">
        <v>35</v>
      </c>
      <c r="J573" t="s">
        <v>94</v>
      </c>
      <c r="K573" t="s">
        <v>95</v>
      </c>
      <c r="L573">
        <v>1434690000</v>
      </c>
      <c r="M573">
        <v>1438750800</v>
      </c>
      <c r="N573" s="12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ht="17" x14ac:dyDescent="0.2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7">
        <f t="shared" si="32"/>
        <v>0.54400000000000004</v>
      </c>
      <c r="G574" s="9">
        <f t="shared" si="35"/>
        <v>52.085106382978722</v>
      </c>
      <c r="H574" s="5" t="s">
        <v>63</v>
      </c>
      <c r="I574">
        <v>94</v>
      </c>
      <c r="J574" t="s">
        <v>20</v>
      </c>
      <c r="K574" t="s">
        <v>21</v>
      </c>
      <c r="L574">
        <v>1443416400</v>
      </c>
      <c r="M574">
        <v>1444798800</v>
      </c>
      <c r="N574" s="12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ht="17" x14ac:dyDescent="0.2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7">
        <f t="shared" si="32"/>
        <v>1.1188059701492536</v>
      </c>
      <c r="G575" s="9">
        <f t="shared" si="35"/>
        <v>24.986666666666668</v>
      </c>
      <c r="H575" s="5" t="s">
        <v>19</v>
      </c>
      <c r="I575">
        <v>300</v>
      </c>
      <c r="J575" t="s">
        <v>20</v>
      </c>
      <c r="K575" t="s">
        <v>21</v>
      </c>
      <c r="L575">
        <v>1399006800</v>
      </c>
      <c r="M575">
        <v>1399179600</v>
      </c>
      <c r="N575" s="12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ht="17" x14ac:dyDescent="0.2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7">
        <f t="shared" si="32"/>
        <v>3.6914814814814814</v>
      </c>
      <c r="G576" s="9">
        <f t="shared" si="35"/>
        <v>69.215277777777771</v>
      </c>
      <c r="H576" s="5" t="s">
        <v>19</v>
      </c>
      <c r="I576">
        <v>144</v>
      </c>
      <c r="J576" t="s">
        <v>20</v>
      </c>
      <c r="K576" t="s">
        <v>21</v>
      </c>
      <c r="L576">
        <v>1575698400</v>
      </c>
      <c r="M576">
        <v>1576562400</v>
      </c>
      <c r="N576" s="12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ht="17" x14ac:dyDescent="0.2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7">
        <f t="shared" si="32"/>
        <v>0.62930372148859548</v>
      </c>
      <c r="G577" s="9">
        <f t="shared" si="35"/>
        <v>93.944444444444443</v>
      </c>
      <c r="H577" s="5" t="s">
        <v>14</v>
      </c>
      <c r="I577">
        <v>558</v>
      </c>
      <c r="J577" t="s">
        <v>20</v>
      </c>
      <c r="K577" t="s">
        <v>21</v>
      </c>
      <c r="L577">
        <v>1400562000</v>
      </c>
      <c r="M577">
        <v>1400821200</v>
      </c>
      <c r="N577" s="12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4" x14ac:dyDescent="0.2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7">
        <f t="shared" si="32"/>
        <v>0.6492783505154639</v>
      </c>
      <c r="G578" s="9">
        <f t="shared" si="35"/>
        <v>98.40625</v>
      </c>
      <c r="H578" s="5" t="s">
        <v>14</v>
      </c>
      <c r="I578">
        <v>64</v>
      </c>
      <c r="J578" t="s">
        <v>20</v>
      </c>
      <c r="K578" t="s">
        <v>21</v>
      </c>
      <c r="L578">
        <v>1509512400</v>
      </c>
      <c r="M578">
        <v>1510984800</v>
      </c>
      <c r="N578" s="12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ht="17" x14ac:dyDescent="0.2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7">
        <f t="shared" ref="F579:F642" si="36">E579/D579</f>
        <v>0.18853658536585366</v>
      </c>
      <c r="G579" s="9">
        <f t="shared" si="35"/>
        <v>41.783783783783782</v>
      </c>
      <c r="H579" s="5" t="s">
        <v>63</v>
      </c>
      <c r="I579">
        <v>37</v>
      </c>
      <c r="J579" t="s">
        <v>20</v>
      </c>
      <c r="K579" t="s">
        <v>21</v>
      </c>
      <c r="L579">
        <v>1299823200</v>
      </c>
      <c r="M579">
        <v>1302066000</v>
      </c>
      <c r="N579" s="12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ht="17" x14ac:dyDescent="0.2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7">
        <f t="shared" si="36"/>
        <v>0.1675440414507772</v>
      </c>
      <c r="G580" s="9">
        <f t="shared" ref="G580:G643" si="39">SUM(E580/I580)</f>
        <v>65.991836734693877</v>
      </c>
      <c r="H580" s="5" t="s">
        <v>14</v>
      </c>
      <c r="I580">
        <v>245</v>
      </c>
      <c r="J580" t="s">
        <v>20</v>
      </c>
      <c r="K580" t="s">
        <v>21</v>
      </c>
      <c r="L580">
        <v>1322719200</v>
      </c>
      <c r="M580">
        <v>1322978400</v>
      </c>
      <c r="N580" s="12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ht="17" x14ac:dyDescent="0.2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7">
        <f t="shared" si="36"/>
        <v>1.0111290322580646</v>
      </c>
      <c r="G581" s="9">
        <f t="shared" si="39"/>
        <v>72.05747126436782</v>
      </c>
      <c r="H581" s="5" t="s">
        <v>19</v>
      </c>
      <c r="I581">
        <v>87</v>
      </c>
      <c r="J581" t="s">
        <v>20</v>
      </c>
      <c r="K581" t="s">
        <v>21</v>
      </c>
      <c r="L581">
        <v>1312693200</v>
      </c>
      <c r="M581">
        <v>1313730000</v>
      </c>
      <c r="N581" s="12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ht="17" x14ac:dyDescent="0.2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7">
        <f t="shared" si="36"/>
        <v>3.4150228310502282</v>
      </c>
      <c r="G582" s="9">
        <f t="shared" si="39"/>
        <v>48.003209242618745</v>
      </c>
      <c r="H582" s="5" t="s">
        <v>19</v>
      </c>
      <c r="I582">
        <v>3116</v>
      </c>
      <c r="J582" t="s">
        <v>20</v>
      </c>
      <c r="K582" t="s">
        <v>21</v>
      </c>
      <c r="L582">
        <v>1393394400</v>
      </c>
      <c r="M582">
        <v>1394085600</v>
      </c>
      <c r="N582" s="12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ht="17" x14ac:dyDescent="0.2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7">
        <f t="shared" si="36"/>
        <v>0.64016666666666666</v>
      </c>
      <c r="G583" s="9">
        <f t="shared" si="39"/>
        <v>54.098591549295776</v>
      </c>
      <c r="H583" s="5" t="s">
        <v>14</v>
      </c>
      <c r="I583">
        <v>71</v>
      </c>
      <c r="J583" t="s">
        <v>20</v>
      </c>
      <c r="K583" t="s">
        <v>21</v>
      </c>
      <c r="L583">
        <v>1304053200</v>
      </c>
      <c r="M583">
        <v>1305349200</v>
      </c>
      <c r="N583" s="12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ht="17" x14ac:dyDescent="0.2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7">
        <f t="shared" si="36"/>
        <v>0.5208045977011494</v>
      </c>
      <c r="G584" s="9">
        <f t="shared" si="39"/>
        <v>107.88095238095238</v>
      </c>
      <c r="H584" s="5" t="s">
        <v>14</v>
      </c>
      <c r="I584">
        <v>42</v>
      </c>
      <c r="J584" t="s">
        <v>20</v>
      </c>
      <c r="K584" t="s">
        <v>21</v>
      </c>
      <c r="L584">
        <v>1433912400</v>
      </c>
      <c r="M584">
        <v>1434344400</v>
      </c>
      <c r="N584" s="12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4" x14ac:dyDescent="0.2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7">
        <f t="shared" si="36"/>
        <v>3.2240211640211642</v>
      </c>
      <c r="G585" s="9">
        <f t="shared" si="39"/>
        <v>67.034103410341032</v>
      </c>
      <c r="H585" s="5" t="s">
        <v>19</v>
      </c>
      <c r="I585">
        <v>909</v>
      </c>
      <c r="J585" t="s">
        <v>20</v>
      </c>
      <c r="K585" t="s">
        <v>21</v>
      </c>
      <c r="L585">
        <v>1329717600</v>
      </c>
      <c r="M585">
        <v>1331186400</v>
      </c>
      <c r="N585" s="12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ht="34" x14ac:dyDescent="0.2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7">
        <f t="shared" si="36"/>
        <v>1.1950810185185186</v>
      </c>
      <c r="G586" s="9">
        <f t="shared" si="39"/>
        <v>64.01425914445133</v>
      </c>
      <c r="H586" s="5" t="s">
        <v>19</v>
      </c>
      <c r="I586">
        <v>1613</v>
      </c>
      <c r="J586" t="s">
        <v>20</v>
      </c>
      <c r="K586" t="s">
        <v>21</v>
      </c>
      <c r="L586">
        <v>1335330000</v>
      </c>
      <c r="M586">
        <v>1336539600</v>
      </c>
      <c r="N586" s="12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ht="17" x14ac:dyDescent="0.2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7">
        <f t="shared" si="36"/>
        <v>1.4679775280898877</v>
      </c>
      <c r="G587" s="9">
        <f t="shared" si="39"/>
        <v>96.066176470588232</v>
      </c>
      <c r="H587" s="5" t="s">
        <v>19</v>
      </c>
      <c r="I587">
        <v>136</v>
      </c>
      <c r="J587" t="s">
        <v>20</v>
      </c>
      <c r="K587" t="s">
        <v>21</v>
      </c>
      <c r="L587">
        <v>1268888400</v>
      </c>
      <c r="M587">
        <v>1269752400</v>
      </c>
      <c r="N587" s="12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ht="17" x14ac:dyDescent="0.2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7">
        <f t="shared" si="36"/>
        <v>9.5057142857142853</v>
      </c>
      <c r="G588" s="9">
        <f t="shared" si="39"/>
        <v>51.184615384615384</v>
      </c>
      <c r="H588" s="5" t="s">
        <v>19</v>
      </c>
      <c r="I588">
        <v>130</v>
      </c>
      <c r="J588" t="s">
        <v>20</v>
      </c>
      <c r="K588" t="s">
        <v>21</v>
      </c>
      <c r="L588">
        <v>1289973600</v>
      </c>
      <c r="M588">
        <v>1291615200</v>
      </c>
      <c r="N588" s="12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ht="17" x14ac:dyDescent="0.2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7">
        <f t="shared" si="36"/>
        <v>0.72893617021276591</v>
      </c>
      <c r="G589" s="9">
        <f t="shared" si="39"/>
        <v>43.92307692307692</v>
      </c>
      <c r="H589" s="5" t="s">
        <v>14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ht="17" x14ac:dyDescent="0.2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7">
        <f t="shared" si="36"/>
        <v>0.7900824873096447</v>
      </c>
      <c r="G590" s="9">
        <f t="shared" si="39"/>
        <v>91.021198830409361</v>
      </c>
      <c r="H590" s="5" t="s">
        <v>14</v>
      </c>
      <c r="I590">
        <v>1368</v>
      </c>
      <c r="J590" t="s">
        <v>36</v>
      </c>
      <c r="K590" t="s">
        <v>37</v>
      </c>
      <c r="L590">
        <v>1269493200</v>
      </c>
      <c r="M590">
        <v>1272171600</v>
      </c>
      <c r="N590" s="12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ht="17" x14ac:dyDescent="0.2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7">
        <f t="shared" si="36"/>
        <v>0.64721518987341775</v>
      </c>
      <c r="G591" s="9">
        <f t="shared" si="39"/>
        <v>50.127450980392155</v>
      </c>
      <c r="H591" s="5" t="s">
        <v>14</v>
      </c>
      <c r="I591">
        <v>102</v>
      </c>
      <c r="J591" t="s">
        <v>20</v>
      </c>
      <c r="K591" t="s">
        <v>21</v>
      </c>
      <c r="L591">
        <v>1436072400</v>
      </c>
      <c r="M591">
        <v>1436677200</v>
      </c>
      <c r="N591" s="12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4" x14ac:dyDescent="0.2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7">
        <f t="shared" si="36"/>
        <v>0.82028169014084507</v>
      </c>
      <c r="G592" s="9">
        <f t="shared" si="39"/>
        <v>67.720930232558146</v>
      </c>
      <c r="H592" s="5" t="s">
        <v>14</v>
      </c>
      <c r="I592">
        <v>86</v>
      </c>
      <c r="J592" t="s">
        <v>24</v>
      </c>
      <c r="K592" t="s">
        <v>25</v>
      </c>
      <c r="L592">
        <v>1419141600</v>
      </c>
      <c r="M592">
        <v>1420092000</v>
      </c>
      <c r="N592" s="12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ht="17" x14ac:dyDescent="0.2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7">
        <f t="shared" si="36"/>
        <v>10.376666666666667</v>
      </c>
      <c r="G593" s="9">
        <f t="shared" si="39"/>
        <v>61.03921568627451</v>
      </c>
      <c r="H593" s="5" t="s">
        <v>19</v>
      </c>
      <c r="I593">
        <v>102</v>
      </c>
      <c r="J593" t="s">
        <v>20</v>
      </c>
      <c r="K593" t="s">
        <v>21</v>
      </c>
      <c r="L593">
        <v>1279083600</v>
      </c>
      <c r="M593">
        <v>1279947600</v>
      </c>
      <c r="N593" s="12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4" x14ac:dyDescent="0.2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7">
        <f t="shared" si="36"/>
        <v>0.12910076530612244</v>
      </c>
      <c r="G594" s="9">
        <f t="shared" si="39"/>
        <v>80.011857707509876</v>
      </c>
      <c r="H594" s="5" t="s">
        <v>14</v>
      </c>
      <c r="I594">
        <v>253</v>
      </c>
      <c r="J594" t="s">
        <v>20</v>
      </c>
      <c r="K594" t="s">
        <v>21</v>
      </c>
      <c r="L594">
        <v>1401426000</v>
      </c>
      <c r="M594">
        <v>1402203600</v>
      </c>
      <c r="N594" s="12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ht="17" x14ac:dyDescent="0.2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7">
        <f t="shared" si="36"/>
        <v>1.5484210526315789</v>
      </c>
      <c r="G595" s="9">
        <f t="shared" si="39"/>
        <v>47.001497753369947</v>
      </c>
      <c r="H595" s="5" t="s">
        <v>19</v>
      </c>
      <c r="I595">
        <v>4006</v>
      </c>
      <c r="J595" t="s">
        <v>20</v>
      </c>
      <c r="K595" t="s">
        <v>21</v>
      </c>
      <c r="L595">
        <v>1395810000</v>
      </c>
      <c r="M595">
        <v>1396933200</v>
      </c>
      <c r="N595" s="12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4" x14ac:dyDescent="0.2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7">
        <f t="shared" si="36"/>
        <v>7.0991735537190084E-2</v>
      </c>
      <c r="G596" s="9">
        <f t="shared" si="39"/>
        <v>71.127388535031841</v>
      </c>
      <c r="H596" s="5" t="s">
        <v>14</v>
      </c>
      <c r="I596">
        <v>157</v>
      </c>
      <c r="J596" t="s">
        <v>20</v>
      </c>
      <c r="K596" t="s">
        <v>21</v>
      </c>
      <c r="L596">
        <v>1467003600</v>
      </c>
      <c r="M596">
        <v>1467262800</v>
      </c>
      <c r="N596" s="12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4" x14ac:dyDescent="0.2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7">
        <f t="shared" si="36"/>
        <v>2.0852773826458035</v>
      </c>
      <c r="G597" s="9">
        <f t="shared" si="39"/>
        <v>89.99079189686924</v>
      </c>
      <c r="H597" s="5" t="s">
        <v>19</v>
      </c>
      <c r="I597">
        <v>1629</v>
      </c>
      <c r="J597" t="s">
        <v>20</v>
      </c>
      <c r="K597" t="s">
        <v>21</v>
      </c>
      <c r="L597">
        <v>1268715600</v>
      </c>
      <c r="M597">
        <v>1270530000</v>
      </c>
      <c r="N597" s="12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ht="17" x14ac:dyDescent="0.2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7">
        <f t="shared" si="36"/>
        <v>0.99683544303797467</v>
      </c>
      <c r="G598" s="9">
        <f t="shared" si="39"/>
        <v>43.032786885245905</v>
      </c>
      <c r="H598" s="5" t="s">
        <v>14</v>
      </c>
      <c r="I598">
        <v>183</v>
      </c>
      <c r="J598" t="s">
        <v>20</v>
      </c>
      <c r="K598" t="s">
        <v>21</v>
      </c>
      <c r="L598">
        <v>1457157600</v>
      </c>
      <c r="M598">
        <v>1457762400</v>
      </c>
      <c r="N598" s="12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ht="17" x14ac:dyDescent="0.2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7">
        <f t="shared" si="36"/>
        <v>2.0159756097560977</v>
      </c>
      <c r="G599" s="9">
        <f t="shared" si="39"/>
        <v>67.997714808043881</v>
      </c>
      <c r="H599" s="5" t="s">
        <v>19</v>
      </c>
      <c r="I599">
        <v>2188</v>
      </c>
      <c r="J599" t="s">
        <v>20</v>
      </c>
      <c r="K599" t="s">
        <v>21</v>
      </c>
      <c r="L599">
        <v>1573970400</v>
      </c>
      <c r="M599">
        <v>1575525600</v>
      </c>
      <c r="N599" s="12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ht="17" x14ac:dyDescent="0.2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7">
        <f t="shared" si="36"/>
        <v>1.6209032258064515</v>
      </c>
      <c r="G600" s="9">
        <f t="shared" si="39"/>
        <v>73.004566210045667</v>
      </c>
      <c r="H600" s="5" t="s">
        <v>19</v>
      </c>
      <c r="I600">
        <v>2409</v>
      </c>
      <c r="J600" t="s">
        <v>94</v>
      </c>
      <c r="K600" t="s">
        <v>95</v>
      </c>
      <c r="L600">
        <v>1276578000</v>
      </c>
      <c r="M600">
        <v>1279083600</v>
      </c>
      <c r="N600" s="12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4" x14ac:dyDescent="0.2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7">
        <f t="shared" si="36"/>
        <v>3.6436208125445471E-2</v>
      </c>
      <c r="G601" s="9">
        <f t="shared" si="39"/>
        <v>62.341463414634148</v>
      </c>
      <c r="H601" s="5" t="s">
        <v>14</v>
      </c>
      <c r="I601">
        <v>82</v>
      </c>
      <c r="J601" t="s">
        <v>32</v>
      </c>
      <c r="K601" t="s">
        <v>33</v>
      </c>
      <c r="L601">
        <v>1423720800</v>
      </c>
      <c r="M601">
        <v>1424412000</v>
      </c>
      <c r="N601" s="12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ht="17" x14ac:dyDescent="0.2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7">
        <f t="shared" si="36"/>
        <v>0.05</v>
      </c>
      <c r="G602" s="9">
        <f t="shared" si="39"/>
        <v>5</v>
      </c>
      <c r="H602" s="5" t="s">
        <v>14</v>
      </c>
      <c r="I602">
        <v>1</v>
      </c>
      <c r="J602" t="s">
        <v>36</v>
      </c>
      <c r="K602" t="s">
        <v>37</v>
      </c>
      <c r="L602">
        <v>1375160400</v>
      </c>
      <c r="M602">
        <v>1376197200</v>
      </c>
      <c r="N602" s="12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ht="17" x14ac:dyDescent="0.2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7">
        <f t="shared" si="36"/>
        <v>2.0663492063492064</v>
      </c>
      <c r="G603" s="9">
        <f t="shared" si="39"/>
        <v>67.103092783505161</v>
      </c>
      <c r="H603" s="5" t="s">
        <v>19</v>
      </c>
      <c r="I603">
        <v>194</v>
      </c>
      <c r="J603" t="s">
        <v>20</v>
      </c>
      <c r="K603" t="s">
        <v>21</v>
      </c>
      <c r="L603">
        <v>1401426000</v>
      </c>
      <c r="M603">
        <v>1402894800</v>
      </c>
      <c r="N603" s="12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ht="34" x14ac:dyDescent="0.2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7">
        <f t="shared" si="36"/>
        <v>1.2823628691983122</v>
      </c>
      <c r="G604" s="9">
        <f t="shared" si="39"/>
        <v>79.978947368421046</v>
      </c>
      <c r="H604" s="5" t="s">
        <v>19</v>
      </c>
      <c r="I604">
        <v>1140</v>
      </c>
      <c r="J604" t="s">
        <v>20</v>
      </c>
      <c r="K604" t="s">
        <v>21</v>
      </c>
      <c r="L604">
        <v>1433480400</v>
      </c>
      <c r="M604">
        <v>1434430800</v>
      </c>
      <c r="N604" s="12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ht="17" x14ac:dyDescent="0.2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7">
        <f t="shared" si="36"/>
        <v>1.1966037735849056</v>
      </c>
      <c r="G605" s="9">
        <f t="shared" si="39"/>
        <v>62.176470588235297</v>
      </c>
      <c r="H605" s="5" t="s">
        <v>19</v>
      </c>
      <c r="I605">
        <v>102</v>
      </c>
      <c r="J605" t="s">
        <v>20</v>
      </c>
      <c r="K605" t="s">
        <v>21</v>
      </c>
      <c r="L605">
        <v>1555563600</v>
      </c>
      <c r="M605">
        <v>1557896400</v>
      </c>
      <c r="N605" s="12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ht="17" x14ac:dyDescent="0.2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7">
        <f t="shared" si="36"/>
        <v>1.7073055242390078</v>
      </c>
      <c r="G606" s="9">
        <f t="shared" si="39"/>
        <v>53.005950297514879</v>
      </c>
      <c r="H606" s="5" t="s">
        <v>19</v>
      </c>
      <c r="I606">
        <v>2857</v>
      </c>
      <c r="J606" t="s">
        <v>20</v>
      </c>
      <c r="K606" t="s">
        <v>21</v>
      </c>
      <c r="L606">
        <v>1295676000</v>
      </c>
      <c r="M606">
        <v>1297490400</v>
      </c>
      <c r="N606" s="12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ht="17" x14ac:dyDescent="0.2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7">
        <f t="shared" si="36"/>
        <v>1.8721212121212121</v>
      </c>
      <c r="G607" s="9">
        <f t="shared" si="39"/>
        <v>57.738317757009348</v>
      </c>
      <c r="H607" s="5" t="s">
        <v>19</v>
      </c>
      <c r="I607">
        <v>107</v>
      </c>
      <c r="J607" t="s">
        <v>20</v>
      </c>
      <c r="K607" t="s">
        <v>21</v>
      </c>
      <c r="L607">
        <v>1443848400</v>
      </c>
      <c r="M607">
        <v>1447394400</v>
      </c>
      <c r="N607" s="12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ht="17" x14ac:dyDescent="0.2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7">
        <f t="shared" si="36"/>
        <v>1.8838235294117647</v>
      </c>
      <c r="G608" s="9">
        <f t="shared" si="39"/>
        <v>40.03125</v>
      </c>
      <c r="H608" s="5" t="s">
        <v>19</v>
      </c>
      <c r="I608">
        <v>160</v>
      </c>
      <c r="J608" t="s">
        <v>36</v>
      </c>
      <c r="K608" t="s">
        <v>37</v>
      </c>
      <c r="L608">
        <v>1457330400</v>
      </c>
      <c r="M608">
        <v>1458277200</v>
      </c>
      <c r="N608" s="12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ht="17" x14ac:dyDescent="0.2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7">
        <f t="shared" si="36"/>
        <v>1.3129869186046512</v>
      </c>
      <c r="G609" s="9">
        <f t="shared" si="39"/>
        <v>81.016591928251117</v>
      </c>
      <c r="H609" s="5" t="s">
        <v>19</v>
      </c>
      <c r="I609">
        <v>2230</v>
      </c>
      <c r="J609" t="s">
        <v>20</v>
      </c>
      <c r="K609" t="s">
        <v>21</v>
      </c>
      <c r="L609">
        <v>1395550800</v>
      </c>
      <c r="M609">
        <v>1395723600</v>
      </c>
      <c r="N609" s="12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ht="17" x14ac:dyDescent="0.2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7">
        <f t="shared" si="36"/>
        <v>2.8397435897435899</v>
      </c>
      <c r="G610" s="9">
        <f t="shared" si="39"/>
        <v>35.047468354430379</v>
      </c>
      <c r="H610" s="5" t="s">
        <v>19</v>
      </c>
      <c r="I610">
        <v>316</v>
      </c>
      <c r="J610" t="s">
        <v>20</v>
      </c>
      <c r="K610" t="s">
        <v>21</v>
      </c>
      <c r="L610">
        <v>1551852000</v>
      </c>
      <c r="M610">
        <v>1552197600</v>
      </c>
      <c r="N610" s="12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ht="17" x14ac:dyDescent="0.2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7">
        <f t="shared" si="36"/>
        <v>1.2041999999999999</v>
      </c>
      <c r="G611" s="9">
        <f t="shared" si="39"/>
        <v>102.92307692307692</v>
      </c>
      <c r="H611" s="5" t="s">
        <v>19</v>
      </c>
      <c r="I611">
        <v>117</v>
      </c>
      <c r="J611" t="s">
        <v>20</v>
      </c>
      <c r="K611" t="s">
        <v>21</v>
      </c>
      <c r="L611">
        <v>1547618400</v>
      </c>
      <c r="M611">
        <v>1549087200</v>
      </c>
      <c r="N611" s="12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4" x14ac:dyDescent="0.2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7">
        <f t="shared" si="36"/>
        <v>4.1905607476635511</v>
      </c>
      <c r="G612" s="9">
        <f t="shared" si="39"/>
        <v>27.998126756166094</v>
      </c>
      <c r="H612" s="5" t="s">
        <v>19</v>
      </c>
      <c r="I612">
        <v>6406</v>
      </c>
      <c r="J612" t="s">
        <v>20</v>
      </c>
      <c r="K612" t="s">
        <v>21</v>
      </c>
      <c r="L612">
        <v>1355637600</v>
      </c>
      <c r="M612">
        <v>1356847200</v>
      </c>
      <c r="N612" s="12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ht="17" x14ac:dyDescent="0.2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7">
        <f t="shared" si="36"/>
        <v>0.13853658536585367</v>
      </c>
      <c r="G613" s="9">
        <f t="shared" si="39"/>
        <v>75.733333333333334</v>
      </c>
      <c r="H613" s="5" t="s">
        <v>63</v>
      </c>
      <c r="I613">
        <v>15</v>
      </c>
      <c r="J613" t="s">
        <v>20</v>
      </c>
      <c r="K613" t="s">
        <v>21</v>
      </c>
      <c r="L613">
        <v>1374728400</v>
      </c>
      <c r="M613">
        <v>1375765200</v>
      </c>
      <c r="N613" s="12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ht="17" x14ac:dyDescent="0.2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7">
        <f t="shared" si="36"/>
        <v>1.3943548387096774</v>
      </c>
      <c r="G614" s="9">
        <f t="shared" si="39"/>
        <v>45.026041666666664</v>
      </c>
      <c r="H614" s="5" t="s">
        <v>19</v>
      </c>
      <c r="I614">
        <v>192</v>
      </c>
      <c r="J614" t="s">
        <v>20</v>
      </c>
      <c r="K614" t="s">
        <v>21</v>
      </c>
      <c r="L614">
        <v>1287810000</v>
      </c>
      <c r="M614">
        <v>1289800800</v>
      </c>
      <c r="N614" s="12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ht="34" x14ac:dyDescent="0.2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7">
        <f t="shared" si="36"/>
        <v>1.74</v>
      </c>
      <c r="G615" s="9">
        <f t="shared" si="39"/>
        <v>73.615384615384613</v>
      </c>
      <c r="H615" s="5" t="s">
        <v>19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4" x14ac:dyDescent="0.2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7">
        <f t="shared" si="36"/>
        <v>1.5549056603773586</v>
      </c>
      <c r="G616" s="9">
        <f t="shared" si="39"/>
        <v>56.991701244813278</v>
      </c>
      <c r="H616" s="5" t="s">
        <v>19</v>
      </c>
      <c r="I616">
        <v>723</v>
      </c>
      <c r="J616" t="s">
        <v>20</v>
      </c>
      <c r="K616" t="s">
        <v>21</v>
      </c>
      <c r="L616">
        <v>1484114400</v>
      </c>
      <c r="M616">
        <v>1485669600</v>
      </c>
      <c r="N616" s="12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ht="17" x14ac:dyDescent="0.2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7">
        <f t="shared" si="36"/>
        <v>1.7044705882352942</v>
      </c>
      <c r="G617" s="9">
        <f t="shared" si="39"/>
        <v>85.223529411764702</v>
      </c>
      <c r="H617" s="5" t="s">
        <v>19</v>
      </c>
      <c r="I617">
        <v>170</v>
      </c>
      <c r="J617" t="s">
        <v>94</v>
      </c>
      <c r="K617" t="s">
        <v>95</v>
      </c>
      <c r="L617">
        <v>1461906000</v>
      </c>
      <c r="M617">
        <v>1462770000</v>
      </c>
      <c r="N617" s="12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ht="17" x14ac:dyDescent="0.2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7">
        <f t="shared" si="36"/>
        <v>1.8951562500000001</v>
      </c>
      <c r="G618" s="9">
        <f t="shared" si="39"/>
        <v>50.962184873949582</v>
      </c>
      <c r="H618" s="5" t="s">
        <v>19</v>
      </c>
      <c r="I618">
        <v>238</v>
      </c>
      <c r="J618" t="s">
        <v>36</v>
      </c>
      <c r="K618" t="s">
        <v>37</v>
      </c>
      <c r="L618">
        <v>1379653200</v>
      </c>
      <c r="M618">
        <v>1379739600</v>
      </c>
      <c r="N618" s="12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ht="17" x14ac:dyDescent="0.2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7">
        <f t="shared" si="36"/>
        <v>2.4971428571428573</v>
      </c>
      <c r="G619" s="9">
        <f t="shared" si="39"/>
        <v>63.563636363636363</v>
      </c>
      <c r="H619" s="5" t="s">
        <v>19</v>
      </c>
      <c r="I619">
        <v>55</v>
      </c>
      <c r="J619" t="s">
        <v>20</v>
      </c>
      <c r="K619" t="s">
        <v>21</v>
      </c>
      <c r="L619">
        <v>1401858000</v>
      </c>
      <c r="M619">
        <v>1402722000</v>
      </c>
      <c r="N619" s="12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ht="17" x14ac:dyDescent="0.2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7">
        <f t="shared" si="36"/>
        <v>0.48860523665659616</v>
      </c>
      <c r="G620" s="9">
        <f t="shared" si="39"/>
        <v>80.999165275459092</v>
      </c>
      <c r="H620" s="5" t="s">
        <v>14</v>
      </c>
      <c r="I620">
        <v>1198</v>
      </c>
      <c r="J620" t="s">
        <v>20</v>
      </c>
      <c r="K620" t="s">
        <v>21</v>
      </c>
      <c r="L620">
        <v>1367470800</v>
      </c>
      <c r="M620">
        <v>1369285200</v>
      </c>
      <c r="N620" s="12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ht="17" x14ac:dyDescent="0.2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7">
        <f t="shared" si="36"/>
        <v>0.28461970393057684</v>
      </c>
      <c r="G621" s="9">
        <f t="shared" si="39"/>
        <v>86.044753086419746</v>
      </c>
      <c r="H621" s="5" t="s">
        <v>14</v>
      </c>
      <c r="I621">
        <v>648</v>
      </c>
      <c r="J621" t="s">
        <v>20</v>
      </c>
      <c r="K621" t="s">
        <v>21</v>
      </c>
      <c r="L621">
        <v>1304658000</v>
      </c>
      <c r="M621">
        <v>1304744400</v>
      </c>
      <c r="N621" s="12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ht="17" x14ac:dyDescent="0.2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7">
        <f t="shared" si="36"/>
        <v>2.6802325581395348</v>
      </c>
      <c r="G622" s="9">
        <f t="shared" si="39"/>
        <v>90.0390625</v>
      </c>
      <c r="H622" s="5" t="s">
        <v>19</v>
      </c>
      <c r="I622">
        <v>128</v>
      </c>
      <c r="J622" t="s">
        <v>24</v>
      </c>
      <c r="K622" t="s">
        <v>25</v>
      </c>
      <c r="L622">
        <v>1467954000</v>
      </c>
      <c r="M622">
        <v>1468299600</v>
      </c>
      <c r="N622" s="12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ht="17" x14ac:dyDescent="0.2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7">
        <f t="shared" si="36"/>
        <v>6.1980078125000002</v>
      </c>
      <c r="G623" s="9">
        <f t="shared" si="39"/>
        <v>74.006063432835816</v>
      </c>
      <c r="H623" s="5" t="s">
        <v>19</v>
      </c>
      <c r="I623">
        <v>2144</v>
      </c>
      <c r="J623" t="s">
        <v>20</v>
      </c>
      <c r="K623" t="s">
        <v>21</v>
      </c>
      <c r="L623">
        <v>1473742800</v>
      </c>
      <c r="M623">
        <v>1474174800</v>
      </c>
      <c r="N623" s="12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ht="17" x14ac:dyDescent="0.2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7">
        <f t="shared" si="36"/>
        <v>3.1301587301587303E-2</v>
      </c>
      <c r="G624" s="9">
        <f t="shared" si="39"/>
        <v>92.4375</v>
      </c>
      <c r="H624" s="5" t="s">
        <v>14</v>
      </c>
      <c r="I624">
        <v>64</v>
      </c>
      <c r="J624" t="s">
        <v>20</v>
      </c>
      <c r="K624" t="s">
        <v>21</v>
      </c>
      <c r="L624">
        <v>1523768400</v>
      </c>
      <c r="M624">
        <v>1526014800</v>
      </c>
      <c r="N624" s="12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ht="17" x14ac:dyDescent="0.2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7">
        <f t="shared" si="36"/>
        <v>1.5992152704135738</v>
      </c>
      <c r="G625" s="9">
        <f t="shared" si="39"/>
        <v>55.999257333828446</v>
      </c>
      <c r="H625" s="5" t="s">
        <v>19</v>
      </c>
      <c r="I625">
        <v>2693</v>
      </c>
      <c r="J625" t="s">
        <v>36</v>
      </c>
      <c r="K625" t="s">
        <v>37</v>
      </c>
      <c r="L625">
        <v>1437022800</v>
      </c>
      <c r="M625">
        <v>1437454800</v>
      </c>
      <c r="N625" s="12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ht="17" x14ac:dyDescent="0.2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7">
        <f t="shared" si="36"/>
        <v>2.793921568627451</v>
      </c>
      <c r="G626" s="9">
        <f t="shared" si="39"/>
        <v>32.983796296296298</v>
      </c>
      <c r="H626" s="5" t="s">
        <v>19</v>
      </c>
      <c r="I626">
        <v>432</v>
      </c>
      <c r="J626" t="s">
        <v>20</v>
      </c>
      <c r="K626" t="s">
        <v>21</v>
      </c>
      <c r="L626">
        <v>1422165600</v>
      </c>
      <c r="M626">
        <v>1422684000</v>
      </c>
      <c r="N626" s="12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4" x14ac:dyDescent="0.2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7">
        <f t="shared" si="36"/>
        <v>0.77373333333333338</v>
      </c>
      <c r="G627" s="9">
        <f t="shared" si="39"/>
        <v>93.596774193548384</v>
      </c>
      <c r="H627" s="5" t="s">
        <v>14</v>
      </c>
      <c r="I627">
        <v>62</v>
      </c>
      <c r="J627" t="s">
        <v>20</v>
      </c>
      <c r="K627" t="s">
        <v>21</v>
      </c>
      <c r="L627">
        <v>1580104800</v>
      </c>
      <c r="M627">
        <v>1581314400</v>
      </c>
      <c r="N627" s="12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4" x14ac:dyDescent="0.2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7">
        <f t="shared" si="36"/>
        <v>2.0632812500000002</v>
      </c>
      <c r="G628" s="9">
        <f t="shared" si="39"/>
        <v>69.867724867724874</v>
      </c>
      <c r="H628" s="5" t="s">
        <v>19</v>
      </c>
      <c r="I628">
        <v>189</v>
      </c>
      <c r="J628" t="s">
        <v>20</v>
      </c>
      <c r="K628" t="s">
        <v>21</v>
      </c>
      <c r="L628">
        <v>1285650000</v>
      </c>
      <c r="M628">
        <v>1286427600</v>
      </c>
      <c r="N628" s="12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ht="17" x14ac:dyDescent="0.2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7">
        <f t="shared" si="36"/>
        <v>6.9424999999999999</v>
      </c>
      <c r="G629" s="9">
        <f t="shared" si="39"/>
        <v>72.129870129870127</v>
      </c>
      <c r="H629" s="5" t="s">
        <v>19</v>
      </c>
      <c r="I629">
        <v>154</v>
      </c>
      <c r="J629" t="s">
        <v>36</v>
      </c>
      <c r="K629" t="s">
        <v>37</v>
      </c>
      <c r="L629">
        <v>1276664400</v>
      </c>
      <c r="M629">
        <v>1278738000</v>
      </c>
      <c r="N629" s="12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ht="17" x14ac:dyDescent="0.2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7">
        <f t="shared" si="36"/>
        <v>1.5178947368421052</v>
      </c>
      <c r="G630" s="9">
        <f t="shared" si="39"/>
        <v>30.041666666666668</v>
      </c>
      <c r="H630" s="5" t="s">
        <v>19</v>
      </c>
      <c r="I630">
        <v>96</v>
      </c>
      <c r="J630" t="s">
        <v>20</v>
      </c>
      <c r="K630" t="s">
        <v>21</v>
      </c>
      <c r="L630">
        <v>1286168400</v>
      </c>
      <c r="M630">
        <v>1286427600</v>
      </c>
      <c r="N630" s="12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ht="17" x14ac:dyDescent="0.2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7">
        <f t="shared" si="36"/>
        <v>0.64582072176949945</v>
      </c>
      <c r="G631" s="9">
        <f t="shared" si="39"/>
        <v>73.968000000000004</v>
      </c>
      <c r="H631" s="5" t="s">
        <v>14</v>
      </c>
      <c r="I631">
        <v>750</v>
      </c>
      <c r="J631" t="s">
        <v>20</v>
      </c>
      <c r="K631" t="s">
        <v>21</v>
      </c>
      <c r="L631">
        <v>1467781200</v>
      </c>
      <c r="M631">
        <v>1467954000</v>
      </c>
      <c r="N631" s="12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ht="17" x14ac:dyDescent="0.2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7">
        <f t="shared" si="36"/>
        <v>0.62873684210526315</v>
      </c>
      <c r="G632" s="9">
        <f t="shared" si="39"/>
        <v>68.65517241379311</v>
      </c>
      <c r="H632" s="5" t="s">
        <v>63</v>
      </c>
      <c r="I632">
        <v>87</v>
      </c>
      <c r="J632" t="s">
        <v>20</v>
      </c>
      <c r="K632" t="s">
        <v>21</v>
      </c>
      <c r="L632">
        <v>1556686800</v>
      </c>
      <c r="M632">
        <v>1557637200</v>
      </c>
      <c r="N632" s="12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ht="17" x14ac:dyDescent="0.2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7">
        <f t="shared" si="36"/>
        <v>3.1039864864864866</v>
      </c>
      <c r="G633" s="9">
        <f t="shared" si="39"/>
        <v>59.992164544564154</v>
      </c>
      <c r="H633" s="5" t="s">
        <v>19</v>
      </c>
      <c r="I633">
        <v>3063</v>
      </c>
      <c r="J633" t="s">
        <v>20</v>
      </c>
      <c r="K633" t="s">
        <v>21</v>
      </c>
      <c r="L633">
        <v>1553576400</v>
      </c>
      <c r="M633">
        <v>1553922000</v>
      </c>
      <c r="N633" s="12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ht="17" x14ac:dyDescent="0.2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7">
        <f t="shared" si="36"/>
        <v>0.42859916782246882</v>
      </c>
      <c r="G634" s="9">
        <f t="shared" si="39"/>
        <v>111.15827338129496</v>
      </c>
      <c r="H634" s="5" t="s">
        <v>42</v>
      </c>
      <c r="I634">
        <v>278</v>
      </c>
      <c r="J634" t="s">
        <v>20</v>
      </c>
      <c r="K634" t="s">
        <v>21</v>
      </c>
      <c r="L634">
        <v>1414904400</v>
      </c>
      <c r="M634">
        <v>1416463200</v>
      </c>
      <c r="N634" s="12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ht="34" x14ac:dyDescent="0.2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7">
        <f t="shared" si="36"/>
        <v>0.83119402985074631</v>
      </c>
      <c r="G635" s="9">
        <f t="shared" si="39"/>
        <v>53.038095238095238</v>
      </c>
      <c r="H635" s="5" t="s">
        <v>14</v>
      </c>
      <c r="I635">
        <v>105</v>
      </c>
      <c r="J635" t="s">
        <v>20</v>
      </c>
      <c r="K635" t="s">
        <v>21</v>
      </c>
      <c r="L635">
        <v>1446876000</v>
      </c>
      <c r="M635">
        <v>1447221600</v>
      </c>
      <c r="N635" s="12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ht="17" x14ac:dyDescent="0.2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7">
        <f t="shared" si="36"/>
        <v>0.78531302876480547</v>
      </c>
      <c r="G636" s="9">
        <f t="shared" si="39"/>
        <v>55.985524728588658</v>
      </c>
      <c r="H636" s="5" t="s">
        <v>63</v>
      </c>
      <c r="I636">
        <v>1658</v>
      </c>
      <c r="J636" t="s">
        <v>20</v>
      </c>
      <c r="K636" t="s">
        <v>21</v>
      </c>
      <c r="L636">
        <v>1490418000</v>
      </c>
      <c r="M636">
        <v>1491627600</v>
      </c>
      <c r="N636" s="12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ht="17" x14ac:dyDescent="0.2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7">
        <f t="shared" si="36"/>
        <v>1.1409352517985611</v>
      </c>
      <c r="G637" s="9">
        <f t="shared" si="39"/>
        <v>69.986760812003524</v>
      </c>
      <c r="H637" s="5" t="s">
        <v>19</v>
      </c>
      <c r="I637">
        <v>2266</v>
      </c>
      <c r="J637" t="s">
        <v>20</v>
      </c>
      <c r="K637" t="s">
        <v>21</v>
      </c>
      <c r="L637">
        <v>1360389600</v>
      </c>
      <c r="M637">
        <v>1363150800</v>
      </c>
      <c r="N637" s="12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ht="17" x14ac:dyDescent="0.2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7">
        <f t="shared" si="36"/>
        <v>0.64537683358624176</v>
      </c>
      <c r="G638" s="9">
        <f t="shared" si="39"/>
        <v>48.998079877112133</v>
      </c>
      <c r="H638" s="5" t="s">
        <v>14</v>
      </c>
      <c r="I638">
        <v>2604</v>
      </c>
      <c r="J638" t="s">
        <v>32</v>
      </c>
      <c r="K638" t="s">
        <v>33</v>
      </c>
      <c r="L638">
        <v>1326866400</v>
      </c>
      <c r="M638">
        <v>1330754400</v>
      </c>
      <c r="N638" s="12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ht="17" x14ac:dyDescent="0.2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7">
        <f t="shared" si="36"/>
        <v>0.79411764705882348</v>
      </c>
      <c r="G639" s="9">
        <f t="shared" si="39"/>
        <v>103.84615384615384</v>
      </c>
      <c r="H639" s="5" t="s">
        <v>14</v>
      </c>
      <c r="I639">
        <v>65</v>
      </c>
      <c r="J639" t="s">
        <v>20</v>
      </c>
      <c r="K639" t="s">
        <v>21</v>
      </c>
      <c r="L639">
        <v>1479103200</v>
      </c>
      <c r="M639">
        <v>1479794400</v>
      </c>
      <c r="N639" s="12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ht="17" x14ac:dyDescent="0.2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7">
        <f t="shared" si="36"/>
        <v>0.11419117647058824</v>
      </c>
      <c r="G640" s="9">
        <f t="shared" si="39"/>
        <v>99.127659574468083</v>
      </c>
      <c r="H640" s="5" t="s">
        <v>14</v>
      </c>
      <c r="I640">
        <v>94</v>
      </c>
      <c r="J640" t="s">
        <v>20</v>
      </c>
      <c r="K640" t="s">
        <v>21</v>
      </c>
      <c r="L640">
        <v>1280206800</v>
      </c>
      <c r="M640">
        <v>1281243600</v>
      </c>
      <c r="N640" s="12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ht="17" x14ac:dyDescent="0.2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7">
        <f t="shared" si="36"/>
        <v>0.56186046511627907</v>
      </c>
      <c r="G641" s="9">
        <f t="shared" si="39"/>
        <v>107.37777777777778</v>
      </c>
      <c r="H641" s="5" t="s">
        <v>42</v>
      </c>
      <c r="I641">
        <v>45</v>
      </c>
      <c r="J641" t="s">
        <v>20</v>
      </c>
      <c r="K641" t="s">
        <v>21</v>
      </c>
      <c r="L641">
        <v>1532754000</v>
      </c>
      <c r="M641">
        <v>1532754000</v>
      </c>
      <c r="N641" s="12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ht="17" x14ac:dyDescent="0.2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7">
        <f t="shared" si="36"/>
        <v>0.16501669449081802</v>
      </c>
      <c r="G642" s="9">
        <f t="shared" si="39"/>
        <v>76.922178988326849</v>
      </c>
      <c r="H642" s="5" t="s">
        <v>14</v>
      </c>
      <c r="I642">
        <v>257</v>
      </c>
      <c r="J642" t="s">
        <v>20</v>
      </c>
      <c r="K642" t="s">
        <v>21</v>
      </c>
      <c r="L642">
        <v>1453096800</v>
      </c>
      <c r="M642">
        <v>1453356000</v>
      </c>
      <c r="N642" s="12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4" x14ac:dyDescent="0.2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7">
        <f t="shared" ref="F643:F706" si="40">E643/D643</f>
        <v>1.1996808510638297</v>
      </c>
      <c r="G643" s="9">
        <f t="shared" si="39"/>
        <v>58.128865979381445</v>
      </c>
      <c r="H643" s="5" t="s">
        <v>19</v>
      </c>
      <c r="I643">
        <v>194</v>
      </c>
      <c r="J643" t="s">
        <v>86</v>
      </c>
      <c r="K643" t="s">
        <v>87</v>
      </c>
      <c r="L643">
        <v>1487570400</v>
      </c>
      <c r="M643">
        <v>1489986000</v>
      </c>
      <c r="N643" s="12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ht="17" x14ac:dyDescent="0.2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7">
        <f t="shared" si="40"/>
        <v>1.4545652173913044</v>
      </c>
      <c r="G644" s="9">
        <f t="shared" ref="G644:G707" si="43">SUM(E644/I644)</f>
        <v>103.73643410852713</v>
      </c>
      <c r="H644" s="5" t="s">
        <v>19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ht="17" x14ac:dyDescent="0.2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7">
        <f t="shared" si="40"/>
        <v>2.2138255033557046</v>
      </c>
      <c r="G645" s="9">
        <f t="shared" si="43"/>
        <v>87.962666666666664</v>
      </c>
      <c r="H645" s="5" t="s">
        <v>19</v>
      </c>
      <c r="I645">
        <v>375</v>
      </c>
      <c r="J645" t="s">
        <v>20</v>
      </c>
      <c r="K645" t="s">
        <v>21</v>
      </c>
      <c r="L645">
        <v>1488348000</v>
      </c>
      <c r="M645">
        <v>1489899600</v>
      </c>
      <c r="N645" s="12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ht="17" x14ac:dyDescent="0.2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7">
        <f t="shared" si="40"/>
        <v>0.48396694214876035</v>
      </c>
      <c r="G646" s="9">
        <f t="shared" si="43"/>
        <v>28</v>
      </c>
      <c r="H646" s="5" t="s">
        <v>14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ht="17" x14ac:dyDescent="0.2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7">
        <f t="shared" si="40"/>
        <v>0.92911504424778757</v>
      </c>
      <c r="G647" s="9">
        <f t="shared" si="43"/>
        <v>37.999361294443261</v>
      </c>
      <c r="H647" s="5" t="s">
        <v>14</v>
      </c>
      <c r="I647">
        <v>4697</v>
      </c>
      <c r="J647" t="s">
        <v>20</v>
      </c>
      <c r="K647" t="s">
        <v>21</v>
      </c>
      <c r="L647">
        <v>1537938000</v>
      </c>
      <c r="M647">
        <v>1539752400</v>
      </c>
      <c r="N647" s="12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ht="17" x14ac:dyDescent="0.2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7">
        <f t="shared" si="40"/>
        <v>0.88599797365754818</v>
      </c>
      <c r="G648" s="9">
        <f t="shared" si="43"/>
        <v>29.999313893653515</v>
      </c>
      <c r="H648" s="5" t="s">
        <v>14</v>
      </c>
      <c r="I648">
        <v>2915</v>
      </c>
      <c r="J648" t="s">
        <v>20</v>
      </c>
      <c r="K648" t="s">
        <v>21</v>
      </c>
      <c r="L648">
        <v>1363150800</v>
      </c>
      <c r="M648">
        <v>1364101200</v>
      </c>
      <c r="N648" s="12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ht="17" x14ac:dyDescent="0.2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7">
        <f t="shared" si="40"/>
        <v>0.41399999999999998</v>
      </c>
      <c r="G649" s="9">
        <f t="shared" si="43"/>
        <v>103.5</v>
      </c>
      <c r="H649" s="5" t="s">
        <v>14</v>
      </c>
      <c r="I649">
        <v>18</v>
      </c>
      <c r="J649" t="s">
        <v>20</v>
      </c>
      <c r="K649" t="s">
        <v>21</v>
      </c>
      <c r="L649">
        <v>1523250000</v>
      </c>
      <c r="M649">
        <v>1525323600</v>
      </c>
      <c r="N649" s="12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ht="17" x14ac:dyDescent="0.2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7">
        <f t="shared" si="40"/>
        <v>0.63056795131845844</v>
      </c>
      <c r="G650" s="9">
        <f t="shared" si="43"/>
        <v>85.994467496542185</v>
      </c>
      <c r="H650" s="5" t="s">
        <v>63</v>
      </c>
      <c r="I650">
        <v>723</v>
      </c>
      <c r="J650" t="s">
        <v>20</v>
      </c>
      <c r="K650" t="s">
        <v>21</v>
      </c>
      <c r="L650">
        <v>1499317200</v>
      </c>
      <c r="M650">
        <v>1500872400</v>
      </c>
      <c r="N650" s="12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ht="17" x14ac:dyDescent="0.2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7">
        <f t="shared" si="40"/>
        <v>0.48482333607230893</v>
      </c>
      <c r="G651" s="9">
        <f t="shared" si="43"/>
        <v>98.011627906976742</v>
      </c>
      <c r="H651" s="5" t="s">
        <v>14</v>
      </c>
      <c r="I651">
        <v>602</v>
      </c>
      <c r="J651" t="s">
        <v>86</v>
      </c>
      <c r="K651" t="s">
        <v>87</v>
      </c>
      <c r="L651">
        <v>1287550800</v>
      </c>
      <c r="M651">
        <v>1288501200</v>
      </c>
      <c r="N651" s="12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ht="17" x14ac:dyDescent="0.2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7">
        <f t="shared" si="40"/>
        <v>0.02</v>
      </c>
      <c r="G652" s="9">
        <f t="shared" si="43"/>
        <v>2</v>
      </c>
      <c r="H652" s="5" t="s">
        <v>14</v>
      </c>
      <c r="I652">
        <v>1</v>
      </c>
      <c r="J652" t="s">
        <v>20</v>
      </c>
      <c r="K652" t="s">
        <v>21</v>
      </c>
      <c r="L652">
        <v>1404795600</v>
      </c>
      <c r="M652">
        <v>1407128400</v>
      </c>
      <c r="N652" s="12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ht="17" x14ac:dyDescent="0.2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7">
        <f t="shared" si="40"/>
        <v>0.88479410269445857</v>
      </c>
      <c r="G653" s="9">
        <f t="shared" si="43"/>
        <v>44.994570837642193</v>
      </c>
      <c r="H653" s="5" t="s">
        <v>14</v>
      </c>
      <c r="I653">
        <v>3868</v>
      </c>
      <c r="J653" t="s">
        <v>94</v>
      </c>
      <c r="K653" t="s">
        <v>95</v>
      </c>
      <c r="L653">
        <v>1393048800</v>
      </c>
      <c r="M653">
        <v>1394344800</v>
      </c>
      <c r="N653" s="12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ht="17" x14ac:dyDescent="0.2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7">
        <f t="shared" si="40"/>
        <v>1.2684</v>
      </c>
      <c r="G654" s="9">
        <f t="shared" si="43"/>
        <v>31.012224938875306</v>
      </c>
      <c r="H654" s="5" t="s">
        <v>19</v>
      </c>
      <c r="I654">
        <v>409</v>
      </c>
      <c r="J654" t="s">
        <v>20</v>
      </c>
      <c r="K654" t="s">
        <v>21</v>
      </c>
      <c r="L654">
        <v>1470373200</v>
      </c>
      <c r="M654">
        <v>1474088400</v>
      </c>
      <c r="N654" s="12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ht="17" x14ac:dyDescent="0.2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7">
        <f t="shared" si="40"/>
        <v>23.388333333333332</v>
      </c>
      <c r="G655" s="9">
        <f t="shared" si="43"/>
        <v>59.970085470085472</v>
      </c>
      <c r="H655" s="5" t="s">
        <v>19</v>
      </c>
      <c r="I655">
        <v>234</v>
      </c>
      <c r="J655" t="s">
        <v>20</v>
      </c>
      <c r="K655" t="s">
        <v>21</v>
      </c>
      <c r="L655">
        <v>1460091600</v>
      </c>
      <c r="M655">
        <v>1460264400</v>
      </c>
      <c r="N655" s="12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ht="17" x14ac:dyDescent="0.2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7">
        <f t="shared" si="40"/>
        <v>5.0838857142857146</v>
      </c>
      <c r="G656" s="9">
        <f t="shared" si="43"/>
        <v>58.9973474801061</v>
      </c>
      <c r="H656" s="5" t="s">
        <v>19</v>
      </c>
      <c r="I656">
        <v>3016</v>
      </c>
      <c r="J656" t="s">
        <v>20</v>
      </c>
      <c r="K656" t="s">
        <v>21</v>
      </c>
      <c r="L656">
        <v>1440392400</v>
      </c>
      <c r="M656">
        <v>1440824400</v>
      </c>
      <c r="N656" s="12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ht="17" x14ac:dyDescent="0.2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7">
        <f t="shared" si="40"/>
        <v>1.9147826086956521</v>
      </c>
      <c r="G657" s="9">
        <f t="shared" si="43"/>
        <v>50.045454545454547</v>
      </c>
      <c r="H657" s="5" t="s">
        <v>19</v>
      </c>
      <c r="I657">
        <v>264</v>
      </c>
      <c r="J657" t="s">
        <v>20</v>
      </c>
      <c r="K657" t="s">
        <v>21</v>
      </c>
      <c r="L657">
        <v>1488434400</v>
      </c>
      <c r="M657">
        <v>1489554000</v>
      </c>
      <c r="N657" s="12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4" x14ac:dyDescent="0.2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7">
        <f t="shared" si="40"/>
        <v>0.42127533783783783</v>
      </c>
      <c r="G658" s="9">
        <f t="shared" si="43"/>
        <v>98.966269841269835</v>
      </c>
      <c r="H658" s="5" t="s">
        <v>14</v>
      </c>
      <c r="I658">
        <v>504</v>
      </c>
      <c r="J658" t="s">
        <v>24</v>
      </c>
      <c r="K658" t="s">
        <v>25</v>
      </c>
      <c r="L658">
        <v>1514440800</v>
      </c>
      <c r="M658">
        <v>1514872800</v>
      </c>
      <c r="N658" s="12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ht="17" x14ac:dyDescent="0.2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7">
        <f t="shared" si="40"/>
        <v>8.2400000000000001E-2</v>
      </c>
      <c r="G659" s="9">
        <f t="shared" si="43"/>
        <v>58.857142857142854</v>
      </c>
      <c r="H659" s="5" t="s">
        <v>14</v>
      </c>
      <c r="I659">
        <v>14</v>
      </c>
      <c r="J659" t="s">
        <v>20</v>
      </c>
      <c r="K659" t="s">
        <v>21</v>
      </c>
      <c r="L659">
        <v>1514354400</v>
      </c>
      <c r="M659">
        <v>1515736800</v>
      </c>
      <c r="N659" s="12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ht="17" x14ac:dyDescent="0.2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7">
        <f t="shared" si="40"/>
        <v>0.60064638783269964</v>
      </c>
      <c r="G660" s="9">
        <f t="shared" si="43"/>
        <v>81.010256410256417</v>
      </c>
      <c r="H660" s="5" t="s">
        <v>63</v>
      </c>
      <c r="I660">
        <v>390</v>
      </c>
      <c r="J660" t="s">
        <v>20</v>
      </c>
      <c r="K660" t="s">
        <v>21</v>
      </c>
      <c r="L660">
        <v>1440910800</v>
      </c>
      <c r="M660">
        <v>1442898000</v>
      </c>
      <c r="N660" s="12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ht="17" x14ac:dyDescent="0.2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7">
        <f t="shared" si="40"/>
        <v>0.47232808616404309</v>
      </c>
      <c r="G661" s="9">
        <f t="shared" si="43"/>
        <v>76.013333333333335</v>
      </c>
      <c r="H661" s="5" t="s">
        <v>14</v>
      </c>
      <c r="I661">
        <v>750</v>
      </c>
      <c r="J661" t="s">
        <v>36</v>
      </c>
      <c r="K661" t="s">
        <v>37</v>
      </c>
      <c r="L661">
        <v>1296108000</v>
      </c>
      <c r="M661">
        <v>1296194400</v>
      </c>
      <c r="N661" s="12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ht="17" x14ac:dyDescent="0.2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7">
        <f t="shared" si="40"/>
        <v>0.81736263736263737</v>
      </c>
      <c r="G662" s="9">
        <f t="shared" si="43"/>
        <v>96.597402597402592</v>
      </c>
      <c r="H662" s="5" t="s">
        <v>14</v>
      </c>
      <c r="I662">
        <v>77</v>
      </c>
      <c r="J662" t="s">
        <v>20</v>
      </c>
      <c r="K662" t="s">
        <v>21</v>
      </c>
      <c r="L662">
        <v>1440133200</v>
      </c>
      <c r="M662">
        <v>1440910800</v>
      </c>
      <c r="N662" s="12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ht="17" x14ac:dyDescent="0.2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7">
        <f t="shared" si="40"/>
        <v>0.54187265917603</v>
      </c>
      <c r="G663" s="9">
        <f t="shared" si="43"/>
        <v>76.957446808510639</v>
      </c>
      <c r="H663" s="5" t="s">
        <v>14</v>
      </c>
      <c r="I663">
        <v>752</v>
      </c>
      <c r="J663" t="s">
        <v>32</v>
      </c>
      <c r="K663" t="s">
        <v>33</v>
      </c>
      <c r="L663">
        <v>1332910800</v>
      </c>
      <c r="M663">
        <v>1335502800</v>
      </c>
      <c r="N663" s="12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ht="17" x14ac:dyDescent="0.2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7">
        <f t="shared" si="40"/>
        <v>0.97868131868131869</v>
      </c>
      <c r="G664" s="9">
        <f t="shared" si="43"/>
        <v>67.984732824427482</v>
      </c>
      <c r="H664" s="5" t="s">
        <v>14</v>
      </c>
      <c r="I664">
        <v>131</v>
      </c>
      <c r="J664" t="s">
        <v>20</v>
      </c>
      <c r="K664" t="s">
        <v>21</v>
      </c>
      <c r="L664">
        <v>1544335200</v>
      </c>
      <c r="M664">
        <v>1544680800</v>
      </c>
      <c r="N664" s="12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ht="17" x14ac:dyDescent="0.2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7">
        <f t="shared" si="40"/>
        <v>0.77239999999999998</v>
      </c>
      <c r="G665" s="9">
        <f t="shared" si="43"/>
        <v>88.781609195402297</v>
      </c>
      <c r="H665" s="5" t="s">
        <v>14</v>
      </c>
      <c r="I665">
        <v>87</v>
      </c>
      <c r="J665" t="s">
        <v>20</v>
      </c>
      <c r="K665" t="s">
        <v>21</v>
      </c>
      <c r="L665">
        <v>1286427600</v>
      </c>
      <c r="M665">
        <v>1288414800</v>
      </c>
      <c r="N665" s="12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ht="17" x14ac:dyDescent="0.2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7">
        <f t="shared" si="40"/>
        <v>0.33464735516372796</v>
      </c>
      <c r="G666" s="9">
        <f t="shared" si="43"/>
        <v>24.99623706491063</v>
      </c>
      <c r="H666" s="5" t="s">
        <v>14</v>
      </c>
      <c r="I666">
        <v>1063</v>
      </c>
      <c r="J666" t="s">
        <v>20</v>
      </c>
      <c r="K666" t="s">
        <v>21</v>
      </c>
      <c r="L666">
        <v>1329717600</v>
      </c>
      <c r="M666">
        <v>1330581600</v>
      </c>
      <c r="N666" s="12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ht="17" x14ac:dyDescent="0.2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7">
        <f t="shared" si="40"/>
        <v>2.3958823529411766</v>
      </c>
      <c r="G667" s="9">
        <f t="shared" si="43"/>
        <v>44.922794117647058</v>
      </c>
      <c r="H667" s="5" t="s">
        <v>19</v>
      </c>
      <c r="I667">
        <v>272</v>
      </c>
      <c r="J667" t="s">
        <v>20</v>
      </c>
      <c r="K667" t="s">
        <v>21</v>
      </c>
      <c r="L667">
        <v>1310187600</v>
      </c>
      <c r="M667">
        <v>1311397200</v>
      </c>
      <c r="N667" s="12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ht="17" x14ac:dyDescent="0.2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7">
        <f t="shared" si="40"/>
        <v>0.64032258064516134</v>
      </c>
      <c r="G668" s="9">
        <f t="shared" si="43"/>
        <v>79.400000000000006</v>
      </c>
      <c r="H668" s="5" t="s">
        <v>63</v>
      </c>
      <c r="I668">
        <v>25</v>
      </c>
      <c r="J668" t="s">
        <v>20</v>
      </c>
      <c r="K668" t="s">
        <v>21</v>
      </c>
      <c r="L668">
        <v>1377838800</v>
      </c>
      <c r="M668">
        <v>1378357200</v>
      </c>
      <c r="N668" s="12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4" x14ac:dyDescent="0.2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7">
        <f t="shared" si="40"/>
        <v>1.7615942028985507</v>
      </c>
      <c r="G669" s="9">
        <f t="shared" si="43"/>
        <v>29.009546539379475</v>
      </c>
      <c r="H669" s="5" t="s">
        <v>19</v>
      </c>
      <c r="I669">
        <v>419</v>
      </c>
      <c r="J669" t="s">
        <v>20</v>
      </c>
      <c r="K669" t="s">
        <v>21</v>
      </c>
      <c r="L669">
        <v>1410325200</v>
      </c>
      <c r="M669">
        <v>1411102800</v>
      </c>
      <c r="N669" s="12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4" x14ac:dyDescent="0.2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7">
        <f t="shared" si="40"/>
        <v>0.20338181818181819</v>
      </c>
      <c r="G670" s="9">
        <f t="shared" si="43"/>
        <v>73.59210526315789</v>
      </c>
      <c r="H670" s="5" t="s">
        <v>14</v>
      </c>
      <c r="I670">
        <v>76</v>
      </c>
      <c r="J670" t="s">
        <v>20</v>
      </c>
      <c r="K670" t="s">
        <v>21</v>
      </c>
      <c r="L670">
        <v>1343797200</v>
      </c>
      <c r="M670">
        <v>1344834000</v>
      </c>
      <c r="N670" s="12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ht="17" x14ac:dyDescent="0.2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7">
        <f t="shared" si="40"/>
        <v>3.5864754098360656</v>
      </c>
      <c r="G671" s="9">
        <f t="shared" si="43"/>
        <v>107.97038864898211</v>
      </c>
      <c r="H671" s="5" t="s">
        <v>19</v>
      </c>
      <c r="I671">
        <v>1621</v>
      </c>
      <c r="J671" t="s">
        <v>94</v>
      </c>
      <c r="K671" t="s">
        <v>95</v>
      </c>
      <c r="L671">
        <v>1498453200</v>
      </c>
      <c r="M671">
        <v>1499230800</v>
      </c>
      <c r="N671" s="12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4" x14ac:dyDescent="0.2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7">
        <f t="shared" si="40"/>
        <v>4.6885802469135802</v>
      </c>
      <c r="G672" s="9">
        <f t="shared" si="43"/>
        <v>68.987284287011803</v>
      </c>
      <c r="H672" s="5" t="s">
        <v>19</v>
      </c>
      <c r="I672">
        <v>1101</v>
      </c>
      <c r="J672" t="s">
        <v>20</v>
      </c>
      <c r="K672" t="s">
        <v>21</v>
      </c>
      <c r="L672">
        <v>1456380000</v>
      </c>
      <c r="M672">
        <v>1457416800</v>
      </c>
      <c r="N672" s="12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4" x14ac:dyDescent="0.2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7">
        <f t="shared" si="40"/>
        <v>1.220563524590164</v>
      </c>
      <c r="G673" s="9">
        <f t="shared" si="43"/>
        <v>111.02236719478098</v>
      </c>
      <c r="H673" s="5" t="s">
        <v>19</v>
      </c>
      <c r="I673">
        <v>1073</v>
      </c>
      <c r="J673" t="s">
        <v>20</v>
      </c>
      <c r="K673" t="s">
        <v>21</v>
      </c>
      <c r="L673">
        <v>1280552400</v>
      </c>
      <c r="M673">
        <v>1280898000</v>
      </c>
      <c r="N673" s="12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ht="17" x14ac:dyDescent="0.2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7">
        <f t="shared" si="40"/>
        <v>0.55931783729156137</v>
      </c>
      <c r="G674" s="9">
        <f t="shared" si="43"/>
        <v>24.997515808491418</v>
      </c>
      <c r="H674" s="5" t="s">
        <v>14</v>
      </c>
      <c r="I674">
        <v>4428</v>
      </c>
      <c r="J674" t="s">
        <v>24</v>
      </c>
      <c r="K674" t="s">
        <v>25</v>
      </c>
      <c r="L674">
        <v>1521608400</v>
      </c>
      <c r="M674">
        <v>1522472400</v>
      </c>
      <c r="N674" s="12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ht="17" x14ac:dyDescent="0.2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7">
        <f t="shared" si="40"/>
        <v>0.43660714285714286</v>
      </c>
      <c r="G675" s="9">
        <f t="shared" si="43"/>
        <v>42.155172413793103</v>
      </c>
      <c r="H675" s="5" t="s">
        <v>14</v>
      </c>
      <c r="I675">
        <v>58</v>
      </c>
      <c r="J675" t="s">
        <v>94</v>
      </c>
      <c r="K675" t="s">
        <v>95</v>
      </c>
      <c r="L675">
        <v>1460696400</v>
      </c>
      <c r="M675">
        <v>1462510800</v>
      </c>
      <c r="N675" s="12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ht="17" x14ac:dyDescent="0.2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7">
        <f t="shared" si="40"/>
        <v>0.33538371411833628</v>
      </c>
      <c r="G676" s="9">
        <f t="shared" si="43"/>
        <v>47.003284072249592</v>
      </c>
      <c r="H676" s="5" t="s">
        <v>63</v>
      </c>
      <c r="I676">
        <v>1218</v>
      </c>
      <c r="J676" t="s">
        <v>20</v>
      </c>
      <c r="K676" t="s">
        <v>21</v>
      </c>
      <c r="L676">
        <v>1313730000</v>
      </c>
      <c r="M676">
        <v>1317790800</v>
      </c>
      <c r="N676" s="12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ht="17" x14ac:dyDescent="0.2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7">
        <f t="shared" si="40"/>
        <v>1.2297938144329896</v>
      </c>
      <c r="G677" s="9">
        <f t="shared" si="43"/>
        <v>36.0392749244713</v>
      </c>
      <c r="H677" s="5" t="s">
        <v>19</v>
      </c>
      <c r="I677">
        <v>331</v>
      </c>
      <c r="J677" t="s">
        <v>20</v>
      </c>
      <c r="K677" t="s">
        <v>21</v>
      </c>
      <c r="L677">
        <v>1568178000</v>
      </c>
      <c r="M677">
        <v>1568782800</v>
      </c>
      <c r="N677" s="12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ht="17" x14ac:dyDescent="0.2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7">
        <f t="shared" si="40"/>
        <v>1.8974959871589085</v>
      </c>
      <c r="G678" s="9">
        <f t="shared" si="43"/>
        <v>101.03760683760684</v>
      </c>
      <c r="H678" s="5" t="s">
        <v>19</v>
      </c>
      <c r="I678">
        <v>1170</v>
      </c>
      <c r="J678" t="s">
        <v>20</v>
      </c>
      <c r="K678" t="s">
        <v>21</v>
      </c>
      <c r="L678">
        <v>1348635600</v>
      </c>
      <c r="M678">
        <v>1349413200</v>
      </c>
      <c r="N678" s="12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ht="17" x14ac:dyDescent="0.2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7">
        <f t="shared" si="40"/>
        <v>0.83622641509433959</v>
      </c>
      <c r="G679" s="9">
        <f t="shared" si="43"/>
        <v>39.927927927927925</v>
      </c>
      <c r="H679" s="5" t="s">
        <v>14</v>
      </c>
      <c r="I679">
        <v>111</v>
      </c>
      <c r="J679" t="s">
        <v>20</v>
      </c>
      <c r="K679" t="s">
        <v>21</v>
      </c>
      <c r="L679">
        <v>1468126800</v>
      </c>
      <c r="M679">
        <v>1472446800</v>
      </c>
      <c r="N679" s="12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ht="17" x14ac:dyDescent="0.2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7">
        <f t="shared" si="40"/>
        <v>0.17968844221105529</v>
      </c>
      <c r="G680" s="9">
        <f t="shared" si="43"/>
        <v>83.158139534883716</v>
      </c>
      <c r="H680" s="5" t="s">
        <v>63</v>
      </c>
      <c r="I680">
        <v>215</v>
      </c>
      <c r="J680" t="s">
        <v>20</v>
      </c>
      <c r="K680" t="s">
        <v>21</v>
      </c>
      <c r="L680">
        <v>1547877600</v>
      </c>
      <c r="M680">
        <v>1548050400</v>
      </c>
      <c r="N680" s="12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ht="17" x14ac:dyDescent="0.2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7">
        <f t="shared" si="40"/>
        <v>10.365</v>
      </c>
      <c r="G681" s="9">
        <f t="shared" si="43"/>
        <v>39.97520661157025</v>
      </c>
      <c r="H681" s="5" t="s">
        <v>19</v>
      </c>
      <c r="I681">
        <v>363</v>
      </c>
      <c r="J681" t="s">
        <v>20</v>
      </c>
      <c r="K681" t="s">
        <v>21</v>
      </c>
      <c r="L681">
        <v>1571374800</v>
      </c>
      <c r="M681">
        <v>1571806800</v>
      </c>
      <c r="N681" s="12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4" x14ac:dyDescent="0.2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7">
        <f t="shared" si="40"/>
        <v>0.97405219780219776</v>
      </c>
      <c r="G682" s="9">
        <f t="shared" si="43"/>
        <v>47.993908629441627</v>
      </c>
      <c r="H682" s="5" t="s">
        <v>14</v>
      </c>
      <c r="I682">
        <v>2955</v>
      </c>
      <c r="J682" t="s">
        <v>20</v>
      </c>
      <c r="K682" t="s">
        <v>21</v>
      </c>
      <c r="L682">
        <v>1576303200</v>
      </c>
      <c r="M682">
        <v>1576476000</v>
      </c>
      <c r="N682" s="12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4" x14ac:dyDescent="0.2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7">
        <f t="shared" si="40"/>
        <v>0.86386203150461705</v>
      </c>
      <c r="G683" s="9">
        <f t="shared" si="43"/>
        <v>95.978877489438744</v>
      </c>
      <c r="H683" s="5" t="s">
        <v>14</v>
      </c>
      <c r="I683">
        <v>1657</v>
      </c>
      <c r="J683" t="s">
        <v>20</v>
      </c>
      <c r="K683" t="s">
        <v>21</v>
      </c>
      <c r="L683">
        <v>1324447200</v>
      </c>
      <c r="M683">
        <v>1324965600</v>
      </c>
      <c r="N683" s="12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ht="17" x14ac:dyDescent="0.2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7">
        <f t="shared" si="40"/>
        <v>1.5016666666666667</v>
      </c>
      <c r="G684" s="9">
        <f t="shared" si="43"/>
        <v>78.728155339805824</v>
      </c>
      <c r="H684" s="5" t="s">
        <v>19</v>
      </c>
      <c r="I684">
        <v>103</v>
      </c>
      <c r="J684" t="s">
        <v>20</v>
      </c>
      <c r="K684" t="s">
        <v>21</v>
      </c>
      <c r="L684">
        <v>1386741600</v>
      </c>
      <c r="M684">
        <v>1387519200</v>
      </c>
      <c r="N684" s="12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ht="17" x14ac:dyDescent="0.2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7">
        <f t="shared" si="40"/>
        <v>3.5843478260869563</v>
      </c>
      <c r="G685" s="9">
        <f t="shared" si="43"/>
        <v>56.081632653061227</v>
      </c>
      <c r="H685" s="5" t="s">
        <v>19</v>
      </c>
      <c r="I685">
        <v>147</v>
      </c>
      <c r="J685" t="s">
        <v>20</v>
      </c>
      <c r="K685" t="s">
        <v>21</v>
      </c>
      <c r="L685">
        <v>1537074000</v>
      </c>
      <c r="M685">
        <v>1537246800</v>
      </c>
      <c r="N685" s="12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ht="17" x14ac:dyDescent="0.2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7">
        <f t="shared" si="40"/>
        <v>5.4285714285714288</v>
      </c>
      <c r="G686" s="9">
        <f t="shared" si="43"/>
        <v>69.090909090909093</v>
      </c>
      <c r="H686" s="5" t="s">
        <v>19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ht="17" x14ac:dyDescent="0.2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7">
        <f t="shared" si="40"/>
        <v>0.67500714285714281</v>
      </c>
      <c r="G687" s="9">
        <f t="shared" si="43"/>
        <v>102.05291576673866</v>
      </c>
      <c r="H687" s="5" t="s">
        <v>14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ht="17" x14ac:dyDescent="0.2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7">
        <f t="shared" si="40"/>
        <v>1.9174666666666667</v>
      </c>
      <c r="G688" s="9">
        <f t="shared" si="43"/>
        <v>107.32089552238806</v>
      </c>
      <c r="H688" s="5" t="s">
        <v>19</v>
      </c>
      <c r="I688">
        <v>134</v>
      </c>
      <c r="J688" t="s">
        <v>20</v>
      </c>
      <c r="K688" t="s">
        <v>21</v>
      </c>
      <c r="L688">
        <v>1522126800</v>
      </c>
      <c r="M688">
        <v>1523077200</v>
      </c>
      <c r="N688" s="12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ht="17" x14ac:dyDescent="0.2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7">
        <f t="shared" si="40"/>
        <v>9.32</v>
      </c>
      <c r="G689" s="9">
        <f t="shared" si="43"/>
        <v>51.970260223048328</v>
      </c>
      <c r="H689" s="5" t="s">
        <v>19</v>
      </c>
      <c r="I689">
        <v>269</v>
      </c>
      <c r="J689" t="s">
        <v>20</v>
      </c>
      <c r="K689" t="s">
        <v>21</v>
      </c>
      <c r="L689">
        <v>1489298400</v>
      </c>
      <c r="M689">
        <v>1489554000</v>
      </c>
      <c r="N689" s="12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ht="17" x14ac:dyDescent="0.2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7">
        <f t="shared" si="40"/>
        <v>4.2927586206896553</v>
      </c>
      <c r="G690" s="9">
        <f t="shared" si="43"/>
        <v>71.137142857142862</v>
      </c>
      <c r="H690" s="5" t="s">
        <v>19</v>
      </c>
      <c r="I690">
        <v>175</v>
      </c>
      <c r="J690" t="s">
        <v>20</v>
      </c>
      <c r="K690" t="s">
        <v>21</v>
      </c>
      <c r="L690">
        <v>1547100000</v>
      </c>
      <c r="M690">
        <v>1548482400</v>
      </c>
      <c r="N690" s="12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ht="17" x14ac:dyDescent="0.2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7">
        <f t="shared" si="40"/>
        <v>1.0065753424657535</v>
      </c>
      <c r="G691" s="9">
        <f t="shared" si="43"/>
        <v>106.49275362318841</v>
      </c>
      <c r="H691" s="5" t="s">
        <v>19</v>
      </c>
      <c r="I691">
        <v>69</v>
      </c>
      <c r="J691" t="s">
        <v>20</v>
      </c>
      <c r="K691" t="s">
        <v>21</v>
      </c>
      <c r="L691">
        <v>1383022800</v>
      </c>
      <c r="M691">
        <v>1384063200</v>
      </c>
      <c r="N691" s="12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ht="17" x14ac:dyDescent="0.2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7">
        <f t="shared" si="40"/>
        <v>2.266111111111111</v>
      </c>
      <c r="G692" s="9">
        <f t="shared" si="43"/>
        <v>42.93684210526316</v>
      </c>
      <c r="H692" s="5" t="s">
        <v>19</v>
      </c>
      <c r="I692">
        <v>190</v>
      </c>
      <c r="J692" t="s">
        <v>20</v>
      </c>
      <c r="K692" t="s">
        <v>21</v>
      </c>
      <c r="L692">
        <v>1322373600</v>
      </c>
      <c r="M692">
        <v>1322892000</v>
      </c>
      <c r="N692" s="12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ht="17" x14ac:dyDescent="0.2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7">
        <f t="shared" si="40"/>
        <v>1.4238</v>
      </c>
      <c r="G693" s="9">
        <f t="shared" si="43"/>
        <v>30.037974683544302</v>
      </c>
      <c r="H693" s="5" t="s">
        <v>19</v>
      </c>
      <c r="I693">
        <v>237</v>
      </c>
      <c r="J693" t="s">
        <v>20</v>
      </c>
      <c r="K693" t="s">
        <v>21</v>
      </c>
      <c r="L693">
        <v>1349240400</v>
      </c>
      <c r="M693">
        <v>1350709200</v>
      </c>
      <c r="N693" s="12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ht="17" x14ac:dyDescent="0.2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7">
        <f t="shared" si="40"/>
        <v>0.90633333333333332</v>
      </c>
      <c r="G694" s="9">
        <f t="shared" si="43"/>
        <v>70.623376623376629</v>
      </c>
      <c r="H694" s="5" t="s">
        <v>14</v>
      </c>
      <c r="I694">
        <v>77</v>
      </c>
      <c r="J694" t="s">
        <v>36</v>
      </c>
      <c r="K694" t="s">
        <v>37</v>
      </c>
      <c r="L694">
        <v>1562648400</v>
      </c>
      <c r="M694">
        <v>1564203600</v>
      </c>
      <c r="N694" s="12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4" x14ac:dyDescent="0.2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7">
        <f t="shared" si="40"/>
        <v>0.63966740576496672</v>
      </c>
      <c r="G695" s="9">
        <f t="shared" si="43"/>
        <v>66.016018306636155</v>
      </c>
      <c r="H695" s="5" t="s">
        <v>14</v>
      </c>
      <c r="I695">
        <v>1748</v>
      </c>
      <c r="J695" t="s">
        <v>20</v>
      </c>
      <c r="K695" t="s">
        <v>21</v>
      </c>
      <c r="L695">
        <v>1508216400</v>
      </c>
      <c r="M695">
        <v>1509685200</v>
      </c>
      <c r="N695" s="12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ht="17" x14ac:dyDescent="0.2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7">
        <f t="shared" si="40"/>
        <v>0.84131868131868137</v>
      </c>
      <c r="G696" s="9">
        <f t="shared" si="43"/>
        <v>96.911392405063296</v>
      </c>
      <c r="H696" s="5" t="s">
        <v>14</v>
      </c>
      <c r="I696">
        <v>79</v>
      </c>
      <c r="J696" t="s">
        <v>20</v>
      </c>
      <c r="K696" t="s">
        <v>21</v>
      </c>
      <c r="L696">
        <v>1511762400</v>
      </c>
      <c r="M696">
        <v>1514959200</v>
      </c>
      <c r="N696" s="12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ht="17" x14ac:dyDescent="0.2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7">
        <f t="shared" si="40"/>
        <v>1.3393478260869565</v>
      </c>
      <c r="G697" s="9">
        <f t="shared" si="43"/>
        <v>62.867346938775512</v>
      </c>
      <c r="H697" s="5" t="s">
        <v>19</v>
      </c>
      <c r="I697">
        <v>196</v>
      </c>
      <c r="J697" t="s">
        <v>94</v>
      </c>
      <c r="K697" t="s">
        <v>95</v>
      </c>
      <c r="L697">
        <v>1447480800</v>
      </c>
      <c r="M697">
        <v>1448863200</v>
      </c>
      <c r="N697" s="12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ht="17" x14ac:dyDescent="0.2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7">
        <f t="shared" si="40"/>
        <v>0.59042047531992692</v>
      </c>
      <c r="G698" s="9">
        <f t="shared" si="43"/>
        <v>108.98537682789652</v>
      </c>
      <c r="H698" s="5" t="s">
        <v>14</v>
      </c>
      <c r="I698">
        <v>889</v>
      </c>
      <c r="J698" t="s">
        <v>20</v>
      </c>
      <c r="K698" t="s">
        <v>21</v>
      </c>
      <c r="L698">
        <v>1429506000</v>
      </c>
      <c r="M698">
        <v>1429592400</v>
      </c>
      <c r="N698" s="12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ht="34" x14ac:dyDescent="0.2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7">
        <f t="shared" si="40"/>
        <v>1.5280062063615205</v>
      </c>
      <c r="G699" s="9">
        <f t="shared" si="43"/>
        <v>26.999314599040439</v>
      </c>
      <c r="H699" s="5" t="s">
        <v>19</v>
      </c>
      <c r="I699">
        <v>7295</v>
      </c>
      <c r="J699" t="s">
        <v>20</v>
      </c>
      <c r="K699" t="s">
        <v>21</v>
      </c>
      <c r="L699">
        <v>1522472400</v>
      </c>
      <c r="M699">
        <v>1522645200</v>
      </c>
      <c r="N699" s="12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ht="17" x14ac:dyDescent="0.2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7">
        <f t="shared" si="40"/>
        <v>4.466912114014252</v>
      </c>
      <c r="G700" s="9">
        <f t="shared" si="43"/>
        <v>65.004147943311438</v>
      </c>
      <c r="H700" s="5" t="s">
        <v>19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ht="17" x14ac:dyDescent="0.2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7">
        <f t="shared" si="40"/>
        <v>0.8439189189189189</v>
      </c>
      <c r="G701" s="9">
        <f t="shared" si="43"/>
        <v>111.51785714285714</v>
      </c>
      <c r="H701" s="5" t="s">
        <v>14</v>
      </c>
      <c r="I701">
        <v>56</v>
      </c>
      <c r="J701" t="s">
        <v>20</v>
      </c>
      <c r="K701" t="s">
        <v>21</v>
      </c>
      <c r="L701">
        <v>1561438800</v>
      </c>
      <c r="M701">
        <v>1561525200</v>
      </c>
      <c r="N701" s="12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4" x14ac:dyDescent="0.2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7">
        <f t="shared" si="40"/>
        <v>0.03</v>
      </c>
      <c r="G702" s="9">
        <f t="shared" si="43"/>
        <v>3</v>
      </c>
      <c r="H702" s="5" t="s">
        <v>14</v>
      </c>
      <c r="I702">
        <v>1</v>
      </c>
      <c r="J702" t="s">
        <v>20</v>
      </c>
      <c r="K702" t="s">
        <v>21</v>
      </c>
      <c r="L702">
        <v>1264399200</v>
      </c>
      <c r="M702">
        <v>1265695200</v>
      </c>
      <c r="N702" s="12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4" x14ac:dyDescent="0.2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7">
        <f t="shared" si="40"/>
        <v>1.7502692307692307</v>
      </c>
      <c r="G703" s="9">
        <f t="shared" si="43"/>
        <v>110.99268292682927</v>
      </c>
      <c r="H703" s="5" t="s">
        <v>19</v>
      </c>
      <c r="I703">
        <v>820</v>
      </c>
      <c r="J703" t="s">
        <v>20</v>
      </c>
      <c r="K703" t="s">
        <v>21</v>
      </c>
      <c r="L703">
        <v>1301202000</v>
      </c>
      <c r="M703">
        <v>1301806800</v>
      </c>
      <c r="N703" s="12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4" x14ac:dyDescent="0.2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7">
        <f t="shared" si="40"/>
        <v>0.54137931034482756</v>
      </c>
      <c r="G704" s="9">
        <f t="shared" si="43"/>
        <v>56.746987951807228</v>
      </c>
      <c r="H704" s="5" t="s">
        <v>14</v>
      </c>
      <c r="I704">
        <v>83</v>
      </c>
      <c r="J704" t="s">
        <v>20</v>
      </c>
      <c r="K704" t="s">
        <v>21</v>
      </c>
      <c r="L704">
        <v>1374469200</v>
      </c>
      <c r="M704">
        <v>1374901200</v>
      </c>
      <c r="N704" s="12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ht="17" x14ac:dyDescent="0.2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7">
        <f t="shared" si="40"/>
        <v>3.1187381703470032</v>
      </c>
      <c r="G705" s="9">
        <f t="shared" si="43"/>
        <v>97.020608439646708</v>
      </c>
      <c r="H705" s="5" t="s">
        <v>19</v>
      </c>
      <c r="I705">
        <v>2038</v>
      </c>
      <c r="J705" t="s">
        <v>20</v>
      </c>
      <c r="K705" t="s">
        <v>21</v>
      </c>
      <c r="L705">
        <v>1334984400</v>
      </c>
      <c r="M705">
        <v>1336453200</v>
      </c>
      <c r="N705" s="12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4" x14ac:dyDescent="0.2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7">
        <f t="shared" si="40"/>
        <v>1.2278160919540231</v>
      </c>
      <c r="G706" s="9">
        <f t="shared" si="43"/>
        <v>92.08620689655173</v>
      </c>
      <c r="H706" s="5" t="s">
        <v>19</v>
      </c>
      <c r="I706">
        <v>116</v>
      </c>
      <c r="J706" t="s">
        <v>20</v>
      </c>
      <c r="K706" t="s">
        <v>21</v>
      </c>
      <c r="L706">
        <v>1467608400</v>
      </c>
      <c r="M706">
        <v>1468904400</v>
      </c>
      <c r="N706" s="12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ht="17" x14ac:dyDescent="0.2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7">
        <f t="shared" ref="F707:F770" si="44">E707/D707</f>
        <v>0.99026517383618151</v>
      </c>
      <c r="G707" s="9">
        <f t="shared" si="43"/>
        <v>82.986666666666665</v>
      </c>
      <c r="H707" s="5" t="s">
        <v>14</v>
      </c>
      <c r="I707">
        <v>2025</v>
      </c>
      <c r="J707" t="s">
        <v>36</v>
      </c>
      <c r="K707" t="s">
        <v>37</v>
      </c>
      <c r="L707">
        <v>1386741600</v>
      </c>
      <c r="M707">
        <v>1387087200</v>
      </c>
      <c r="N707" s="12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4" x14ac:dyDescent="0.2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7">
        <f t="shared" si="44"/>
        <v>1.278468634686347</v>
      </c>
      <c r="G708" s="9">
        <f t="shared" ref="G708:G771" si="47">SUM(E708/I708)</f>
        <v>103.03791821561339</v>
      </c>
      <c r="H708" s="5" t="s">
        <v>19</v>
      </c>
      <c r="I708">
        <v>1345</v>
      </c>
      <c r="J708" t="s">
        <v>24</v>
      </c>
      <c r="K708" t="s">
        <v>25</v>
      </c>
      <c r="L708">
        <v>1546754400</v>
      </c>
      <c r="M708">
        <v>1547445600</v>
      </c>
      <c r="N708" s="12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4" x14ac:dyDescent="0.2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7">
        <f t="shared" si="44"/>
        <v>1.5861643835616439</v>
      </c>
      <c r="G709" s="9">
        <f t="shared" si="47"/>
        <v>68.922619047619051</v>
      </c>
      <c r="H709" s="5" t="s">
        <v>19</v>
      </c>
      <c r="I709">
        <v>168</v>
      </c>
      <c r="J709" t="s">
        <v>20</v>
      </c>
      <c r="K709" t="s">
        <v>21</v>
      </c>
      <c r="L709">
        <v>1544248800</v>
      </c>
      <c r="M709">
        <v>1547359200</v>
      </c>
      <c r="N709" s="12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ht="17" x14ac:dyDescent="0.2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7">
        <f t="shared" si="44"/>
        <v>7.0705882352941174</v>
      </c>
      <c r="G710" s="9">
        <f t="shared" si="47"/>
        <v>87.737226277372258</v>
      </c>
      <c r="H710" s="5" t="s">
        <v>19</v>
      </c>
      <c r="I710">
        <v>137</v>
      </c>
      <c r="J710" t="s">
        <v>86</v>
      </c>
      <c r="K710" t="s">
        <v>87</v>
      </c>
      <c r="L710">
        <v>1495429200</v>
      </c>
      <c r="M710">
        <v>1496293200</v>
      </c>
      <c r="N710" s="12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ht="17" x14ac:dyDescent="0.2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7">
        <f t="shared" si="44"/>
        <v>1.4238775510204082</v>
      </c>
      <c r="G711" s="9">
        <f t="shared" si="47"/>
        <v>75.021505376344081</v>
      </c>
      <c r="H711" s="5" t="s">
        <v>19</v>
      </c>
      <c r="I711">
        <v>186</v>
      </c>
      <c r="J711" t="s">
        <v>94</v>
      </c>
      <c r="K711" t="s">
        <v>95</v>
      </c>
      <c r="L711">
        <v>1334811600</v>
      </c>
      <c r="M711">
        <v>1335416400</v>
      </c>
      <c r="N711" s="12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4" x14ac:dyDescent="0.2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7">
        <f t="shared" si="44"/>
        <v>1.4786046511627906</v>
      </c>
      <c r="G712" s="9">
        <f t="shared" si="47"/>
        <v>50.863999999999997</v>
      </c>
      <c r="H712" s="5" t="s">
        <v>19</v>
      </c>
      <c r="I712">
        <v>125</v>
      </c>
      <c r="J712" t="s">
        <v>20</v>
      </c>
      <c r="K712" t="s">
        <v>21</v>
      </c>
      <c r="L712">
        <v>1531544400</v>
      </c>
      <c r="M712">
        <v>1532149200</v>
      </c>
      <c r="N712" s="12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4" x14ac:dyDescent="0.2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7">
        <f t="shared" si="44"/>
        <v>0.20322580645161289</v>
      </c>
      <c r="G713" s="9">
        <f t="shared" si="47"/>
        <v>90</v>
      </c>
      <c r="H713" s="5" t="s">
        <v>14</v>
      </c>
      <c r="I713">
        <v>14</v>
      </c>
      <c r="J713" t="s">
        <v>94</v>
      </c>
      <c r="K713" t="s">
        <v>95</v>
      </c>
      <c r="L713">
        <v>1453615200</v>
      </c>
      <c r="M713">
        <v>1453788000</v>
      </c>
      <c r="N713" s="12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4" x14ac:dyDescent="0.2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7">
        <f t="shared" si="44"/>
        <v>18.40625</v>
      </c>
      <c r="G714" s="9">
        <f t="shared" si="47"/>
        <v>72.896039603960389</v>
      </c>
      <c r="H714" s="5" t="s">
        <v>19</v>
      </c>
      <c r="I714">
        <v>202</v>
      </c>
      <c r="J714" t="s">
        <v>20</v>
      </c>
      <c r="K714" t="s">
        <v>21</v>
      </c>
      <c r="L714">
        <v>1467954000</v>
      </c>
      <c r="M714">
        <v>1471496400</v>
      </c>
      <c r="N714" s="12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ht="17" x14ac:dyDescent="0.2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7">
        <f t="shared" si="44"/>
        <v>1.6194202898550725</v>
      </c>
      <c r="G715" s="9">
        <f t="shared" si="47"/>
        <v>108.48543689320388</v>
      </c>
      <c r="H715" s="5" t="s">
        <v>19</v>
      </c>
      <c r="I715">
        <v>103</v>
      </c>
      <c r="J715" t="s">
        <v>20</v>
      </c>
      <c r="K715" t="s">
        <v>21</v>
      </c>
      <c r="L715">
        <v>1471842000</v>
      </c>
      <c r="M715">
        <v>1472878800</v>
      </c>
      <c r="N715" s="12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ht="17" x14ac:dyDescent="0.2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7">
        <f t="shared" si="44"/>
        <v>4.7282077922077921</v>
      </c>
      <c r="G716" s="9">
        <f t="shared" si="47"/>
        <v>101.98095238095237</v>
      </c>
      <c r="H716" s="5" t="s">
        <v>19</v>
      </c>
      <c r="I716">
        <v>1785</v>
      </c>
      <c r="J716" t="s">
        <v>20</v>
      </c>
      <c r="K716" t="s">
        <v>21</v>
      </c>
      <c r="L716">
        <v>1408424400</v>
      </c>
      <c r="M716">
        <v>1408510800</v>
      </c>
      <c r="N716" s="12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ht="17" x14ac:dyDescent="0.2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7">
        <f t="shared" si="44"/>
        <v>0.24466101694915254</v>
      </c>
      <c r="G717" s="9">
        <f t="shared" si="47"/>
        <v>44.009146341463413</v>
      </c>
      <c r="H717" s="5" t="s">
        <v>14</v>
      </c>
      <c r="I717">
        <v>656</v>
      </c>
      <c r="J717" t="s">
        <v>20</v>
      </c>
      <c r="K717" t="s">
        <v>21</v>
      </c>
      <c r="L717">
        <v>1281157200</v>
      </c>
      <c r="M717">
        <v>1281589200</v>
      </c>
      <c r="N717" s="12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ht="17" x14ac:dyDescent="0.2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7">
        <f t="shared" si="44"/>
        <v>5.1764999999999999</v>
      </c>
      <c r="G718" s="9">
        <f t="shared" si="47"/>
        <v>65.942675159235662</v>
      </c>
      <c r="H718" s="5" t="s">
        <v>19</v>
      </c>
      <c r="I718">
        <v>157</v>
      </c>
      <c r="J718" t="s">
        <v>20</v>
      </c>
      <c r="K718" t="s">
        <v>21</v>
      </c>
      <c r="L718">
        <v>1373432400</v>
      </c>
      <c r="M718">
        <v>1375851600</v>
      </c>
      <c r="N718" s="12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4" x14ac:dyDescent="0.2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7">
        <f t="shared" si="44"/>
        <v>2.4764285714285714</v>
      </c>
      <c r="G719" s="9">
        <f t="shared" si="47"/>
        <v>24.987387387387386</v>
      </c>
      <c r="H719" s="5" t="s">
        <v>19</v>
      </c>
      <c r="I719">
        <v>555</v>
      </c>
      <c r="J719" t="s">
        <v>20</v>
      </c>
      <c r="K719" t="s">
        <v>21</v>
      </c>
      <c r="L719">
        <v>1313989200</v>
      </c>
      <c r="M719">
        <v>1315803600</v>
      </c>
      <c r="N719" s="12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ht="17" x14ac:dyDescent="0.2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7">
        <f t="shared" si="44"/>
        <v>1.0020481927710843</v>
      </c>
      <c r="G720" s="9">
        <f t="shared" si="47"/>
        <v>28.003367003367003</v>
      </c>
      <c r="H720" s="5" t="s">
        <v>19</v>
      </c>
      <c r="I720">
        <v>297</v>
      </c>
      <c r="J720" t="s">
        <v>20</v>
      </c>
      <c r="K720" t="s">
        <v>21</v>
      </c>
      <c r="L720">
        <v>1371445200</v>
      </c>
      <c r="M720">
        <v>1373691600</v>
      </c>
      <c r="N720" s="12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ht="17" x14ac:dyDescent="0.2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7">
        <f t="shared" si="44"/>
        <v>1.53</v>
      </c>
      <c r="G721" s="9">
        <f t="shared" si="47"/>
        <v>85.829268292682926</v>
      </c>
      <c r="H721" s="5" t="s">
        <v>19</v>
      </c>
      <c r="I721">
        <v>123</v>
      </c>
      <c r="J721" t="s">
        <v>20</v>
      </c>
      <c r="K721" t="s">
        <v>21</v>
      </c>
      <c r="L721">
        <v>1338267600</v>
      </c>
      <c r="M721">
        <v>1339218000</v>
      </c>
      <c r="N721" s="12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4" x14ac:dyDescent="0.2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7">
        <f t="shared" si="44"/>
        <v>0.37091954022988505</v>
      </c>
      <c r="G722" s="9">
        <f t="shared" si="47"/>
        <v>84.921052631578945</v>
      </c>
      <c r="H722" s="5" t="s">
        <v>63</v>
      </c>
      <c r="I722">
        <v>38</v>
      </c>
      <c r="J722" t="s">
        <v>32</v>
      </c>
      <c r="K722" t="s">
        <v>33</v>
      </c>
      <c r="L722">
        <v>1519192800</v>
      </c>
      <c r="M722">
        <v>1520402400</v>
      </c>
      <c r="N722" s="12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ht="17" x14ac:dyDescent="0.2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7">
        <f t="shared" si="44"/>
        <v>4.3923948220064728E-2</v>
      </c>
      <c r="G723" s="9">
        <f t="shared" si="47"/>
        <v>90.483333333333334</v>
      </c>
      <c r="H723" s="5" t="s">
        <v>63</v>
      </c>
      <c r="I723">
        <v>60</v>
      </c>
      <c r="J723" t="s">
        <v>20</v>
      </c>
      <c r="K723" t="s">
        <v>21</v>
      </c>
      <c r="L723">
        <v>1522818000</v>
      </c>
      <c r="M723">
        <v>1523336400</v>
      </c>
      <c r="N723" s="12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ht="17" x14ac:dyDescent="0.2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7">
        <f t="shared" si="44"/>
        <v>1.5650721649484536</v>
      </c>
      <c r="G724" s="9">
        <f t="shared" si="47"/>
        <v>25.00197628458498</v>
      </c>
      <c r="H724" s="5" t="s">
        <v>19</v>
      </c>
      <c r="I724">
        <v>3036</v>
      </c>
      <c r="J724" t="s">
        <v>20</v>
      </c>
      <c r="K724" t="s">
        <v>21</v>
      </c>
      <c r="L724">
        <v>1509948000</v>
      </c>
      <c r="M724">
        <v>1512280800</v>
      </c>
      <c r="N724" s="12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ht="17" x14ac:dyDescent="0.2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7">
        <f t="shared" si="44"/>
        <v>2.704081632653061</v>
      </c>
      <c r="G725" s="9">
        <f t="shared" si="47"/>
        <v>92.013888888888886</v>
      </c>
      <c r="H725" s="5" t="s">
        <v>19</v>
      </c>
      <c r="I725">
        <v>144</v>
      </c>
      <c r="J725" t="s">
        <v>24</v>
      </c>
      <c r="K725" t="s">
        <v>25</v>
      </c>
      <c r="L725">
        <v>1456898400</v>
      </c>
      <c r="M725">
        <v>1458709200</v>
      </c>
      <c r="N725" s="12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4" x14ac:dyDescent="0.2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7">
        <f t="shared" si="44"/>
        <v>1.3405952380952382</v>
      </c>
      <c r="G726" s="9">
        <f t="shared" si="47"/>
        <v>93.066115702479337</v>
      </c>
      <c r="H726" s="5" t="s">
        <v>19</v>
      </c>
      <c r="I726">
        <v>121</v>
      </c>
      <c r="J726" t="s">
        <v>36</v>
      </c>
      <c r="K726" t="s">
        <v>37</v>
      </c>
      <c r="L726">
        <v>1413954000</v>
      </c>
      <c r="M726">
        <v>1414126800</v>
      </c>
      <c r="N726" s="12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ht="17" x14ac:dyDescent="0.2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7">
        <f t="shared" si="44"/>
        <v>0.50398033126293995</v>
      </c>
      <c r="G727" s="9">
        <f t="shared" si="47"/>
        <v>61.008145363408524</v>
      </c>
      <c r="H727" s="5" t="s">
        <v>14</v>
      </c>
      <c r="I727">
        <v>1596</v>
      </c>
      <c r="J727" t="s">
        <v>20</v>
      </c>
      <c r="K727" t="s">
        <v>21</v>
      </c>
      <c r="L727">
        <v>1416031200</v>
      </c>
      <c r="M727">
        <v>1416204000</v>
      </c>
      <c r="N727" s="12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ht="17" x14ac:dyDescent="0.2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7">
        <f t="shared" si="44"/>
        <v>0.88815837937384901</v>
      </c>
      <c r="G728" s="9">
        <f t="shared" si="47"/>
        <v>92.036259541984734</v>
      </c>
      <c r="H728" s="5" t="s">
        <v>63</v>
      </c>
      <c r="I728">
        <v>524</v>
      </c>
      <c r="J728" t="s">
        <v>20</v>
      </c>
      <c r="K728" t="s">
        <v>21</v>
      </c>
      <c r="L728">
        <v>1287982800</v>
      </c>
      <c r="M728">
        <v>1288501200</v>
      </c>
      <c r="N728" s="12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ht="17" x14ac:dyDescent="0.2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7">
        <f t="shared" si="44"/>
        <v>1.65</v>
      </c>
      <c r="G729" s="9">
        <f t="shared" si="47"/>
        <v>81.132596685082873</v>
      </c>
      <c r="H729" s="5" t="s">
        <v>19</v>
      </c>
      <c r="I729">
        <v>181</v>
      </c>
      <c r="J729" t="s">
        <v>20</v>
      </c>
      <c r="K729" t="s">
        <v>21</v>
      </c>
      <c r="L729">
        <v>1547964000</v>
      </c>
      <c r="M729">
        <v>1552971600</v>
      </c>
      <c r="N729" s="12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4" x14ac:dyDescent="0.2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7">
        <f t="shared" si="44"/>
        <v>0.17499999999999999</v>
      </c>
      <c r="G730" s="9">
        <f t="shared" si="47"/>
        <v>73.5</v>
      </c>
      <c r="H730" s="5" t="s">
        <v>14</v>
      </c>
      <c r="I730">
        <v>10</v>
      </c>
      <c r="J730" t="s">
        <v>20</v>
      </c>
      <c r="K730" t="s">
        <v>21</v>
      </c>
      <c r="L730">
        <v>1464152400</v>
      </c>
      <c r="M730">
        <v>1465102800</v>
      </c>
      <c r="N730" s="12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4" x14ac:dyDescent="0.2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7">
        <f t="shared" si="44"/>
        <v>1.8566071428571429</v>
      </c>
      <c r="G731" s="9">
        <f t="shared" si="47"/>
        <v>85.221311475409834</v>
      </c>
      <c r="H731" s="5" t="s">
        <v>19</v>
      </c>
      <c r="I731">
        <v>122</v>
      </c>
      <c r="J731" t="s">
        <v>20</v>
      </c>
      <c r="K731" t="s">
        <v>21</v>
      </c>
      <c r="L731">
        <v>1359957600</v>
      </c>
      <c r="M731">
        <v>1360130400</v>
      </c>
      <c r="N731" s="12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ht="17" x14ac:dyDescent="0.2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7">
        <f t="shared" si="44"/>
        <v>4.1266319444444441</v>
      </c>
      <c r="G732" s="9">
        <f t="shared" si="47"/>
        <v>110.96825396825396</v>
      </c>
      <c r="H732" s="5" t="s">
        <v>19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ht="17" x14ac:dyDescent="0.2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7">
        <f t="shared" si="44"/>
        <v>0.90249999999999997</v>
      </c>
      <c r="G733" s="9">
        <f t="shared" si="47"/>
        <v>32.968036529680369</v>
      </c>
      <c r="H733" s="5" t="s">
        <v>63</v>
      </c>
      <c r="I733">
        <v>219</v>
      </c>
      <c r="J733" t="s">
        <v>20</v>
      </c>
      <c r="K733" t="s">
        <v>21</v>
      </c>
      <c r="L733">
        <v>1500786000</v>
      </c>
      <c r="M733">
        <v>1500872400</v>
      </c>
      <c r="N733" s="12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ht="17" x14ac:dyDescent="0.2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7">
        <f t="shared" si="44"/>
        <v>0.91984615384615387</v>
      </c>
      <c r="G734" s="9">
        <f t="shared" si="47"/>
        <v>96.005352363960753</v>
      </c>
      <c r="H734" s="5" t="s">
        <v>14</v>
      </c>
      <c r="I734">
        <v>1121</v>
      </c>
      <c r="J734" t="s">
        <v>20</v>
      </c>
      <c r="K734" t="s">
        <v>21</v>
      </c>
      <c r="L734">
        <v>1490158800</v>
      </c>
      <c r="M734">
        <v>1492146000</v>
      </c>
      <c r="N734" s="12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ht="17" x14ac:dyDescent="0.2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7">
        <f t="shared" si="44"/>
        <v>5.2700632911392402</v>
      </c>
      <c r="G735" s="9">
        <f t="shared" si="47"/>
        <v>84.96632653061225</v>
      </c>
      <c r="H735" s="5" t="s">
        <v>19</v>
      </c>
      <c r="I735">
        <v>980</v>
      </c>
      <c r="J735" t="s">
        <v>20</v>
      </c>
      <c r="K735" t="s">
        <v>21</v>
      </c>
      <c r="L735">
        <v>1406178000</v>
      </c>
      <c r="M735">
        <v>1407301200</v>
      </c>
      <c r="N735" s="12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ht="17" x14ac:dyDescent="0.2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7">
        <f t="shared" si="44"/>
        <v>3.1914285714285713</v>
      </c>
      <c r="G736" s="9">
        <f t="shared" si="47"/>
        <v>25.007462686567163</v>
      </c>
      <c r="H736" s="5" t="s">
        <v>19</v>
      </c>
      <c r="I736">
        <v>536</v>
      </c>
      <c r="J736" t="s">
        <v>20</v>
      </c>
      <c r="K736" t="s">
        <v>21</v>
      </c>
      <c r="L736">
        <v>1485583200</v>
      </c>
      <c r="M736">
        <v>1486620000</v>
      </c>
      <c r="N736" s="12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4" x14ac:dyDescent="0.2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7">
        <f t="shared" si="44"/>
        <v>3.5418867924528303</v>
      </c>
      <c r="G737" s="9">
        <f t="shared" si="47"/>
        <v>65.998995479658461</v>
      </c>
      <c r="H737" s="5" t="s">
        <v>19</v>
      </c>
      <c r="I737">
        <v>1991</v>
      </c>
      <c r="J737" t="s">
        <v>20</v>
      </c>
      <c r="K737" t="s">
        <v>21</v>
      </c>
      <c r="L737">
        <v>1459314000</v>
      </c>
      <c r="M737">
        <v>1459918800</v>
      </c>
      <c r="N737" s="12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ht="17" x14ac:dyDescent="0.2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7">
        <f t="shared" si="44"/>
        <v>0.32896103896103895</v>
      </c>
      <c r="G738" s="9">
        <f t="shared" si="47"/>
        <v>87.34482758620689</v>
      </c>
      <c r="H738" s="5" t="s">
        <v>63</v>
      </c>
      <c r="I738">
        <v>29</v>
      </c>
      <c r="J738" t="s">
        <v>20</v>
      </c>
      <c r="K738" t="s">
        <v>21</v>
      </c>
      <c r="L738">
        <v>1424412000</v>
      </c>
      <c r="M738">
        <v>1424757600</v>
      </c>
      <c r="N738" s="12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4" x14ac:dyDescent="0.2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7">
        <f t="shared" si="44"/>
        <v>1.358918918918919</v>
      </c>
      <c r="G739" s="9">
        <f t="shared" si="47"/>
        <v>27.933333333333334</v>
      </c>
      <c r="H739" s="5" t="s">
        <v>19</v>
      </c>
      <c r="I739">
        <v>180</v>
      </c>
      <c r="J739" t="s">
        <v>20</v>
      </c>
      <c r="K739" t="s">
        <v>21</v>
      </c>
      <c r="L739">
        <v>1478844000</v>
      </c>
      <c r="M739">
        <v>1479880800</v>
      </c>
      <c r="N739" s="12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ht="34" x14ac:dyDescent="0.2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7">
        <f t="shared" si="44"/>
        <v>2.0843373493975904E-2</v>
      </c>
      <c r="G740" s="9">
        <f t="shared" si="47"/>
        <v>103.8</v>
      </c>
      <c r="H740" s="5" t="s">
        <v>14</v>
      </c>
      <c r="I740">
        <v>15</v>
      </c>
      <c r="J740" t="s">
        <v>20</v>
      </c>
      <c r="K740" t="s">
        <v>21</v>
      </c>
      <c r="L740">
        <v>1416117600</v>
      </c>
      <c r="M740">
        <v>1418018400</v>
      </c>
      <c r="N740" s="12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ht="17" x14ac:dyDescent="0.2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7">
        <f t="shared" si="44"/>
        <v>0.61</v>
      </c>
      <c r="G741" s="9">
        <f t="shared" si="47"/>
        <v>31.937172774869111</v>
      </c>
      <c r="H741" s="5" t="s">
        <v>14</v>
      </c>
      <c r="I741">
        <v>191</v>
      </c>
      <c r="J741" t="s">
        <v>20</v>
      </c>
      <c r="K741" t="s">
        <v>21</v>
      </c>
      <c r="L741">
        <v>1340946000</v>
      </c>
      <c r="M741">
        <v>1341032400</v>
      </c>
      <c r="N741" s="12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ht="34" x14ac:dyDescent="0.2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7">
        <f t="shared" si="44"/>
        <v>0.30037735849056602</v>
      </c>
      <c r="G742" s="9">
        <f t="shared" si="47"/>
        <v>99.5</v>
      </c>
      <c r="H742" s="5" t="s">
        <v>14</v>
      </c>
      <c r="I742">
        <v>16</v>
      </c>
      <c r="J742" t="s">
        <v>20</v>
      </c>
      <c r="K742" t="s">
        <v>21</v>
      </c>
      <c r="L742">
        <v>1486101600</v>
      </c>
      <c r="M742">
        <v>1486360800</v>
      </c>
      <c r="N742" s="12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ht="17" x14ac:dyDescent="0.2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7">
        <f t="shared" si="44"/>
        <v>11.791666666666666</v>
      </c>
      <c r="G743" s="9">
        <f t="shared" si="47"/>
        <v>108.84615384615384</v>
      </c>
      <c r="H743" s="5" t="s">
        <v>19</v>
      </c>
      <c r="I743">
        <v>130</v>
      </c>
      <c r="J743" t="s">
        <v>20</v>
      </c>
      <c r="K743" t="s">
        <v>21</v>
      </c>
      <c r="L743">
        <v>1274590800</v>
      </c>
      <c r="M743">
        <v>1274677200</v>
      </c>
      <c r="N743" s="12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ht="17" x14ac:dyDescent="0.2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7">
        <f t="shared" si="44"/>
        <v>11.260833333333334</v>
      </c>
      <c r="G744" s="9">
        <f t="shared" si="47"/>
        <v>110.76229508196721</v>
      </c>
      <c r="H744" s="5" t="s">
        <v>19</v>
      </c>
      <c r="I744">
        <v>122</v>
      </c>
      <c r="J744" t="s">
        <v>20</v>
      </c>
      <c r="K744" t="s">
        <v>21</v>
      </c>
      <c r="L744">
        <v>1263880800</v>
      </c>
      <c r="M744">
        <v>1267509600</v>
      </c>
      <c r="N744" s="12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4" x14ac:dyDescent="0.2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7">
        <f t="shared" si="44"/>
        <v>0.12923076923076923</v>
      </c>
      <c r="G745" s="9">
        <f t="shared" si="47"/>
        <v>29.647058823529413</v>
      </c>
      <c r="H745" s="5" t="s">
        <v>14</v>
      </c>
      <c r="I745">
        <v>17</v>
      </c>
      <c r="J745" t="s">
        <v>20</v>
      </c>
      <c r="K745" t="s">
        <v>21</v>
      </c>
      <c r="L745">
        <v>1445403600</v>
      </c>
      <c r="M745">
        <v>1445922000</v>
      </c>
      <c r="N745" s="12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ht="17" x14ac:dyDescent="0.2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7">
        <f t="shared" si="44"/>
        <v>7.12</v>
      </c>
      <c r="G746" s="9">
        <f t="shared" si="47"/>
        <v>101.71428571428571</v>
      </c>
      <c r="H746" s="5" t="s">
        <v>19</v>
      </c>
      <c r="I746">
        <v>140</v>
      </c>
      <c r="J746" t="s">
        <v>20</v>
      </c>
      <c r="K746" t="s">
        <v>21</v>
      </c>
      <c r="L746">
        <v>1533877200</v>
      </c>
      <c r="M746">
        <v>1534050000</v>
      </c>
      <c r="N746" s="12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4" x14ac:dyDescent="0.2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7">
        <f t="shared" si="44"/>
        <v>0.30304347826086958</v>
      </c>
      <c r="G747" s="9">
        <f t="shared" si="47"/>
        <v>61.5</v>
      </c>
      <c r="H747" s="5" t="s">
        <v>14</v>
      </c>
      <c r="I747">
        <v>34</v>
      </c>
      <c r="J747" t="s">
        <v>20</v>
      </c>
      <c r="K747" t="s">
        <v>21</v>
      </c>
      <c r="L747">
        <v>1275195600</v>
      </c>
      <c r="M747">
        <v>1277528400</v>
      </c>
      <c r="N747" s="12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ht="17" x14ac:dyDescent="0.2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7">
        <f t="shared" si="44"/>
        <v>2.1250896057347672</v>
      </c>
      <c r="G748" s="9">
        <f t="shared" si="47"/>
        <v>35</v>
      </c>
      <c r="H748" s="5" t="s">
        <v>19</v>
      </c>
      <c r="I748">
        <v>3388</v>
      </c>
      <c r="J748" t="s">
        <v>20</v>
      </c>
      <c r="K748" t="s">
        <v>21</v>
      </c>
      <c r="L748">
        <v>1318136400</v>
      </c>
      <c r="M748">
        <v>1318568400</v>
      </c>
      <c r="N748" s="12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ht="17" x14ac:dyDescent="0.2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7">
        <f t="shared" si="44"/>
        <v>2.2885714285714287</v>
      </c>
      <c r="G749" s="9">
        <f t="shared" si="47"/>
        <v>40.049999999999997</v>
      </c>
      <c r="H749" s="5" t="s">
        <v>19</v>
      </c>
      <c r="I749">
        <v>280</v>
      </c>
      <c r="J749" t="s">
        <v>20</v>
      </c>
      <c r="K749" t="s">
        <v>21</v>
      </c>
      <c r="L749">
        <v>1283403600</v>
      </c>
      <c r="M749">
        <v>1284354000</v>
      </c>
      <c r="N749" s="12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ht="17" x14ac:dyDescent="0.2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7">
        <f t="shared" si="44"/>
        <v>0.34959979476654696</v>
      </c>
      <c r="G750" s="9">
        <f t="shared" si="47"/>
        <v>110.97231270358306</v>
      </c>
      <c r="H750" s="5" t="s">
        <v>63</v>
      </c>
      <c r="I750">
        <v>614</v>
      </c>
      <c r="J750" t="s">
        <v>20</v>
      </c>
      <c r="K750" t="s">
        <v>21</v>
      </c>
      <c r="L750">
        <v>1267423200</v>
      </c>
      <c r="M750">
        <v>1269579600</v>
      </c>
      <c r="N750" s="12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ht="17" x14ac:dyDescent="0.2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7">
        <f t="shared" si="44"/>
        <v>1.5729069767441861</v>
      </c>
      <c r="G751" s="9">
        <f t="shared" si="47"/>
        <v>36.959016393442624</v>
      </c>
      <c r="H751" s="5" t="s">
        <v>19</v>
      </c>
      <c r="I751">
        <v>366</v>
      </c>
      <c r="J751" t="s">
        <v>94</v>
      </c>
      <c r="K751" t="s">
        <v>95</v>
      </c>
      <c r="L751">
        <v>1412744400</v>
      </c>
      <c r="M751">
        <v>1413781200</v>
      </c>
      <c r="N751" s="12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ht="17" x14ac:dyDescent="0.2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7">
        <f t="shared" si="44"/>
        <v>0.01</v>
      </c>
      <c r="G752" s="9">
        <f t="shared" si="47"/>
        <v>1</v>
      </c>
      <c r="H752" s="5" t="s">
        <v>14</v>
      </c>
      <c r="I752">
        <v>1</v>
      </c>
      <c r="J752" t="s">
        <v>36</v>
      </c>
      <c r="K752" t="s">
        <v>37</v>
      </c>
      <c r="L752">
        <v>1277960400</v>
      </c>
      <c r="M752">
        <v>1280120400</v>
      </c>
      <c r="N752" s="12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ht="17" x14ac:dyDescent="0.2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7">
        <f t="shared" si="44"/>
        <v>2.3230555555555554</v>
      </c>
      <c r="G753" s="9">
        <f t="shared" si="47"/>
        <v>30.974074074074075</v>
      </c>
      <c r="H753" s="5" t="s">
        <v>19</v>
      </c>
      <c r="I753">
        <v>270</v>
      </c>
      <c r="J753" t="s">
        <v>20</v>
      </c>
      <c r="K753" t="s">
        <v>21</v>
      </c>
      <c r="L753">
        <v>1458190800</v>
      </c>
      <c r="M753">
        <v>1459486800</v>
      </c>
      <c r="N753" s="12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ht="17" x14ac:dyDescent="0.2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7">
        <f t="shared" si="44"/>
        <v>0.92448275862068963</v>
      </c>
      <c r="G754" s="9">
        <f t="shared" si="47"/>
        <v>47.035087719298247</v>
      </c>
      <c r="H754" s="5" t="s">
        <v>63</v>
      </c>
      <c r="I754">
        <v>114</v>
      </c>
      <c r="J754" t="s">
        <v>20</v>
      </c>
      <c r="K754" t="s">
        <v>21</v>
      </c>
      <c r="L754">
        <v>1280984400</v>
      </c>
      <c r="M754">
        <v>1282539600</v>
      </c>
      <c r="N754" s="12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ht="17" x14ac:dyDescent="0.2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7">
        <f t="shared" si="44"/>
        <v>2.5670212765957445</v>
      </c>
      <c r="G755" s="9">
        <f t="shared" si="47"/>
        <v>88.065693430656935</v>
      </c>
      <c r="H755" s="5" t="s">
        <v>19</v>
      </c>
      <c r="I755">
        <v>137</v>
      </c>
      <c r="J755" t="s">
        <v>20</v>
      </c>
      <c r="K755" t="s">
        <v>21</v>
      </c>
      <c r="L755">
        <v>1274590800</v>
      </c>
      <c r="M755">
        <v>1275886800</v>
      </c>
      <c r="N755" s="12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ht="17" x14ac:dyDescent="0.2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7">
        <f t="shared" si="44"/>
        <v>1.6847017045454546</v>
      </c>
      <c r="G756" s="9">
        <f t="shared" si="47"/>
        <v>37.005616224648989</v>
      </c>
      <c r="H756" s="5" t="s">
        <v>19</v>
      </c>
      <c r="I756">
        <v>3205</v>
      </c>
      <c r="J756" t="s">
        <v>20</v>
      </c>
      <c r="K756" t="s">
        <v>21</v>
      </c>
      <c r="L756">
        <v>1351400400</v>
      </c>
      <c r="M756">
        <v>1355983200</v>
      </c>
      <c r="N756" s="12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ht="17" x14ac:dyDescent="0.2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7">
        <f t="shared" si="44"/>
        <v>1.6657777777777778</v>
      </c>
      <c r="G757" s="9">
        <f t="shared" si="47"/>
        <v>26.027777777777779</v>
      </c>
      <c r="H757" s="5" t="s">
        <v>19</v>
      </c>
      <c r="I757">
        <v>288</v>
      </c>
      <c r="J757" t="s">
        <v>32</v>
      </c>
      <c r="K757" t="s">
        <v>33</v>
      </c>
      <c r="L757">
        <v>1514354400</v>
      </c>
      <c r="M757">
        <v>1515391200</v>
      </c>
      <c r="N757" s="12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ht="34" x14ac:dyDescent="0.2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7">
        <f t="shared" si="44"/>
        <v>7.7207692307692311</v>
      </c>
      <c r="G758" s="9">
        <f t="shared" si="47"/>
        <v>67.817567567567565</v>
      </c>
      <c r="H758" s="5" t="s">
        <v>19</v>
      </c>
      <c r="I758">
        <v>148</v>
      </c>
      <c r="J758" t="s">
        <v>20</v>
      </c>
      <c r="K758" t="s">
        <v>21</v>
      </c>
      <c r="L758">
        <v>1421733600</v>
      </c>
      <c r="M758">
        <v>1422252000</v>
      </c>
      <c r="N758" s="12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ht="17" x14ac:dyDescent="0.2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7">
        <f t="shared" si="44"/>
        <v>4.0685714285714285</v>
      </c>
      <c r="G759" s="9">
        <f t="shared" si="47"/>
        <v>49.964912280701753</v>
      </c>
      <c r="H759" s="5" t="s">
        <v>19</v>
      </c>
      <c r="I759">
        <v>114</v>
      </c>
      <c r="J759" t="s">
        <v>20</v>
      </c>
      <c r="K759" t="s">
        <v>21</v>
      </c>
      <c r="L759">
        <v>1305176400</v>
      </c>
      <c r="M759">
        <v>1305522000</v>
      </c>
      <c r="N759" s="12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ht="17" x14ac:dyDescent="0.2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7">
        <f t="shared" si="44"/>
        <v>5.6420608108108112</v>
      </c>
      <c r="G760" s="9">
        <f t="shared" si="47"/>
        <v>110.01646903820817</v>
      </c>
      <c r="H760" s="5" t="s">
        <v>19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4" x14ac:dyDescent="0.2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7">
        <f t="shared" si="44"/>
        <v>0.6842686567164179</v>
      </c>
      <c r="G761" s="9">
        <f t="shared" si="47"/>
        <v>89.964678178963894</v>
      </c>
      <c r="H761" s="5" t="s">
        <v>14</v>
      </c>
      <c r="I761">
        <v>1274</v>
      </c>
      <c r="J761" t="s">
        <v>20</v>
      </c>
      <c r="K761" t="s">
        <v>21</v>
      </c>
      <c r="L761">
        <v>1517810400</v>
      </c>
      <c r="M761">
        <v>1520402400</v>
      </c>
      <c r="N761" s="12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ht="17" x14ac:dyDescent="0.2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7">
        <f t="shared" si="44"/>
        <v>0.34351966873706002</v>
      </c>
      <c r="G762" s="9">
        <f t="shared" si="47"/>
        <v>79.009523809523813</v>
      </c>
      <c r="H762" s="5" t="s">
        <v>14</v>
      </c>
      <c r="I762">
        <v>210</v>
      </c>
      <c r="J762" t="s">
        <v>94</v>
      </c>
      <c r="K762" t="s">
        <v>95</v>
      </c>
      <c r="L762">
        <v>1564635600</v>
      </c>
      <c r="M762">
        <v>1567141200</v>
      </c>
      <c r="N762" s="12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ht="17" x14ac:dyDescent="0.2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7">
        <f t="shared" si="44"/>
        <v>6.5545454545454547</v>
      </c>
      <c r="G763" s="9">
        <f t="shared" si="47"/>
        <v>86.867469879518069</v>
      </c>
      <c r="H763" s="5" t="s">
        <v>19</v>
      </c>
      <c r="I763">
        <v>166</v>
      </c>
      <c r="J763" t="s">
        <v>20</v>
      </c>
      <c r="K763" t="s">
        <v>21</v>
      </c>
      <c r="L763">
        <v>1500699600</v>
      </c>
      <c r="M763">
        <v>1501131600</v>
      </c>
      <c r="N763" s="12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ht="17" x14ac:dyDescent="0.2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7">
        <f t="shared" si="44"/>
        <v>1.7725714285714285</v>
      </c>
      <c r="G764" s="9">
        <f t="shared" si="47"/>
        <v>62.04</v>
      </c>
      <c r="H764" s="5" t="s">
        <v>19</v>
      </c>
      <c r="I764">
        <v>100</v>
      </c>
      <c r="J764" t="s">
        <v>24</v>
      </c>
      <c r="K764" t="s">
        <v>25</v>
      </c>
      <c r="L764">
        <v>1354082400</v>
      </c>
      <c r="M764">
        <v>1355032800</v>
      </c>
      <c r="N764" s="12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ht="17" x14ac:dyDescent="0.2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7">
        <f t="shared" si="44"/>
        <v>1.1317857142857144</v>
      </c>
      <c r="G765" s="9">
        <f t="shared" si="47"/>
        <v>26.970212765957445</v>
      </c>
      <c r="H765" s="5" t="s">
        <v>19</v>
      </c>
      <c r="I765">
        <v>235</v>
      </c>
      <c r="J765" t="s">
        <v>20</v>
      </c>
      <c r="K765" t="s">
        <v>21</v>
      </c>
      <c r="L765">
        <v>1336453200</v>
      </c>
      <c r="M765">
        <v>1339477200</v>
      </c>
      <c r="N765" s="12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4" x14ac:dyDescent="0.2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7">
        <f t="shared" si="44"/>
        <v>7.2818181818181822</v>
      </c>
      <c r="G766" s="9">
        <f t="shared" si="47"/>
        <v>54.121621621621621</v>
      </c>
      <c r="H766" s="5" t="s">
        <v>19</v>
      </c>
      <c r="I766">
        <v>148</v>
      </c>
      <c r="J766" t="s">
        <v>20</v>
      </c>
      <c r="K766" t="s">
        <v>21</v>
      </c>
      <c r="L766">
        <v>1305262800</v>
      </c>
      <c r="M766">
        <v>1305954000</v>
      </c>
      <c r="N766" s="12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ht="17" x14ac:dyDescent="0.2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7">
        <f t="shared" si="44"/>
        <v>2.0833333333333335</v>
      </c>
      <c r="G767" s="9">
        <f t="shared" si="47"/>
        <v>41.035353535353536</v>
      </c>
      <c r="H767" s="5" t="s">
        <v>19</v>
      </c>
      <c r="I767">
        <v>198</v>
      </c>
      <c r="J767" t="s">
        <v>20</v>
      </c>
      <c r="K767" t="s">
        <v>21</v>
      </c>
      <c r="L767">
        <v>1492232400</v>
      </c>
      <c r="M767">
        <v>1494392400</v>
      </c>
      <c r="N767" s="12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4" x14ac:dyDescent="0.2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7">
        <f t="shared" si="44"/>
        <v>0.31171232876712329</v>
      </c>
      <c r="G768" s="9">
        <f t="shared" si="47"/>
        <v>55.052419354838712</v>
      </c>
      <c r="H768" s="5" t="s">
        <v>14</v>
      </c>
      <c r="I768">
        <v>248</v>
      </c>
      <c r="J768" t="s">
        <v>24</v>
      </c>
      <c r="K768" t="s">
        <v>25</v>
      </c>
      <c r="L768">
        <v>1537333200</v>
      </c>
      <c r="M768">
        <v>1537419600</v>
      </c>
      <c r="N768" s="12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ht="17" x14ac:dyDescent="0.2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7">
        <f t="shared" si="44"/>
        <v>0.56967078189300413</v>
      </c>
      <c r="G769" s="9">
        <f t="shared" si="47"/>
        <v>107.93762183235867</v>
      </c>
      <c r="H769" s="5" t="s">
        <v>14</v>
      </c>
      <c r="I769">
        <v>513</v>
      </c>
      <c r="J769" t="s">
        <v>20</v>
      </c>
      <c r="K769" t="s">
        <v>21</v>
      </c>
      <c r="L769">
        <v>1444107600</v>
      </c>
      <c r="M769">
        <v>1447999200</v>
      </c>
      <c r="N769" s="12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ht="17" x14ac:dyDescent="0.2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7">
        <f t="shared" si="44"/>
        <v>2.31</v>
      </c>
      <c r="G770" s="9">
        <f t="shared" si="47"/>
        <v>73.92</v>
      </c>
      <c r="H770" s="5" t="s">
        <v>19</v>
      </c>
      <c r="I770">
        <v>150</v>
      </c>
      <c r="J770" t="s">
        <v>20</v>
      </c>
      <c r="K770" t="s">
        <v>21</v>
      </c>
      <c r="L770">
        <v>1386741600</v>
      </c>
      <c r="M770">
        <v>1388037600</v>
      </c>
      <c r="N770" s="12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ht="17" x14ac:dyDescent="0.2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7">
        <f t="shared" ref="F771:F834" si="48">E771/D771</f>
        <v>0.86867834394904464</v>
      </c>
      <c r="G771" s="9">
        <f t="shared" si="47"/>
        <v>31.995894428152493</v>
      </c>
      <c r="H771" s="5" t="s">
        <v>14</v>
      </c>
      <c r="I771">
        <v>3410</v>
      </c>
      <c r="J771" t="s">
        <v>20</v>
      </c>
      <c r="K771" t="s">
        <v>21</v>
      </c>
      <c r="L771">
        <v>1376542800</v>
      </c>
      <c r="M771">
        <v>1378789200</v>
      </c>
      <c r="N771" s="12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ht="17" x14ac:dyDescent="0.2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7">
        <f t="shared" si="48"/>
        <v>2.7074418604651163</v>
      </c>
      <c r="G772" s="9">
        <f t="shared" ref="G772:G835" si="51">SUM(E772/I772)</f>
        <v>53.898148148148145</v>
      </c>
      <c r="H772" s="5" t="s">
        <v>19</v>
      </c>
      <c r="I772">
        <v>216</v>
      </c>
      <c r="J772" t="s">
        <v>94</v>
      </c>
      <c r="K772" t="s">
        <v>95</v>
      </c>
      <c r="L772">
        <v>1397451600</v>
      </c>
      <c r="M772">
        <v>1398056400</v>
      </c>
      <c r="N772" s="12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ht="17" x14ac:dyDescent="0.2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7">
        <f t="shared" si="48"/>
        <v>0.49446428571428569</v>
      </c>
      <c r="G773" s="9">
        <f t="shared" si="51"/>
        <v>106.5</v>
      </c>
      <c r="H773" s="5" t="s">
        <v>63</v>
      </c>
      <c r="I773">
        <v>26</v>
      </c>
      <c r="J773" t="s">
        <v>20</v>
      </c>
      <c r="K773" t="s">
        <v>21</v>
      </c>
      <c r="L773">
        <v>1548482400</v>
      </c>
      <c r="M773">
        <v>1550815200</v>
      </c>
      <c r="N773" s="12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ht="17" x14ac:dyDescent="0.2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7">
        <f t="shared" si="48"/>
        <v>1.1335962566844919</v>
      </c>
      <c r="G774" s="9">
        <f t="shared" si="51"/>
        <v>32.999805409612762</v>
      </c>
      <c r="H774" s="5" t="s">
        <v>19</v>
      </c>
      <c r="I774">
        <v>5139</v>
      </c>
      <c r="J774" t="s">
        <v>20</v>
      </c>
      <c r="K774" t="s">
        <v>21</v>
      </c>
      <c r="L774">
        <v>1549692000</v>
      </c>
      <c r="M774">
        <v>1550037600</v>
      </c>
      <c r="N774" s="12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ht="17" x14ac:dyDescent="0.2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7">
        <f t="shared" si="48"/>
        <v>1.9055555555555554</v>
      </c>
      <c r="G775" s="9">
        <f t="shared" si="51"/>
        <v>43.00254993625159</v>
      </c>
      <c r="H775" s="5" t="s">
        <v>19</v>
      </c>
      <c r="I775">
        <v>2353</v>
      </c>
      <c r="J775" t="s">
        <v>20</v>
      </c>
      <c r="K775" t="s">
        <v>21</v>
      </c>
      <c r="L775">
        <v>1492059600</v>
      </c>
      <c r="M775">
        <v>1492923600</v>
      </c>
      <c r="N775" s="12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ht="17" x14ac:dyDescent="0.2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7">
        <f t="shared" si="48"/>
        <v>1.355</v>
      </c>
      <c r="G776" s="9">
        <f t="shared" si="51"/>
        <v>86.858974358974365</v>
      </c>
      <c r="H776" s="5" t="s">
        <v>19</v>
      </c>
      <c r="I776">
        <v>78</v>
      </c>
      <c r="J776" t="s">
        <v>94</v>
      </c>
      <c r="K776" t="s">
        <v>95</v>
      </c>
      <c r="L776">
        <v>1463979600</v>
      </c>
      <c r="M776">
        <v>1467522000</v>
      </c>
      <c r="N776" s="12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4" x14ac:dyDescent="0.2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7">
        <f t="shared" si="48"/>
        <v>0.10297872340425532</v>
      </c>
      <c r="G777" s="9">
        <f t="shared" si="51"/>
        <v>96.8</v>
      </c>
      <c r="H777" s="5" t="s">
        <v>14</v>
      </c>
      <c r="I777">
        <v>10</v>
      </c>
      <c r="J777" t="s">
        <v>20</v>
      </c>
      <c r="K777" t="s">
        <v>21</v>
      </c>
      <c r="L777">
        <v>1415253600</v>
      </c>
      <c r="M777">
        <v>1416117600</v>
      </c>
      <c r="N777" s="12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ht="17" x14ac:dyDescent="0.2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7">
        <f t="shared" si="48"/>
        <v>0.65544223826714798</v>
      </c>
      <c r="G778" s="9">
        <f t="shared" si="51"/>
        <v>32.995456610631528</v>
      </c>
      <c r="H778" s="5" t="s">
        <v>14</v>
      </c>
      <c r="I778">
        <v>2201</v>
      </c>
      <c r="J778" t="s">
        <v>20</v>
      </c>
      <c r="K778" t="s">
        <v>21</v>
      </c>
      <c r="L778">
        <v>1562216400</v>
      </c>
      <c r="M778">
        <v>1563771600</v>
      </c>
      <c r="N778" s="12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ht="17" x14ac:dyDescent="0.2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7">
        <f t="shared" si="48"/>
        <v>0.49026652452025588</v>
      </c>
      <c r="G779" s="9">
        <f t="shared" si="51"/>
        <v>68.028106508875737</v>
      </c>
      <c r="H779" s="5" t="s">
        <v>14</v>
      </c>
      <c r="I779">
        <v>676</v>
      </c>
      <c r="J779" t="s">
        <v>20</v>
      </c>
      <c r="K779" t="s">
        <v>21</v>
      </c>
      <c r="L779">
        <v>1316754000</v>
      </c>
      <c r="M779">
        <v>1319259600</v>
      </c>
      <c r="N779" s="12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ht="17" x14ac:dyDescent="0.2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7">
        <f t="shared" si="48"/>
        <v>7.8792307692307695</v>
      </c>
      <c r="G780" s="9">
        <f t="shared" si="51"/>
        <v>58.867816091954026</v>
      </c>
      <c r="H780" s="5" t="s">
        <v>19</v>
      </c>
      <c r="I780">
        <v>174</v>
      </c>
      <c r="J780" t="s">
        <v>86</v>
      </c>
      <c r="K780" t="s">
        <v>87</v>
      </c>
      <c r="L780">
        <v>1313211600</v>
      </c>
      <c r="M780">
        <v>1313643600</v>
      </c>
      <c r="N780" s="12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ht="17" x14ac:dyDescent="0.2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7">
        <f t="shared" si="48"/>
        <v>0.80306347746090156</v>
      </c>
      <c r="G781" s="9">
        <f t="shared" si="51"/>
        <v>105.04572803850782</v>
      </c>
      <c r="H781" s="5" t="s">
        <v>14</v>
      </c>
      <c r="I781">
        <v>831</v>
      </c>
      <c r="J781" t="s">
        <v>20</v>
      </c>
      <c r="K781" t="s">
        <v>21</v>
      </c>
      <c r="L781">
        <v>1439528400</v>
      </c>
      <c r="M781">
        <v>1440306000</v>
      </c>
      <c r="N781" s="12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ht="34" x14ac:dyDescent="0.2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7">
        <f t="shared" si="48"/>
        <v>1.0629411764705883</v>
      </c>
      <c r="G782" s="9">
        <f t="shared" si="51"/>
        <v>33.054878048780488</v>
      </c>
      <c r="H782" s="5" t="s">
        <v>19</v>
      </c>
      <c r="I782">
        <v>164</v>
      </c>
      <c r="J782" t="s">
        <v>20</v>
      </c>
      <c r="K782" t="s">
        <v>21</v>
      </c>
      <c r="L782">
        <v>1469163600</v>
      </c>
      <c r="M782">
        <v>1470805200</v>
      </c>
      <c r="N782" s="12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ht="17" x14ac:dyDescent="0.2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7">
        <f t="shared" si="48"/>
        <v>0.50735632183908042</v>
      </c>
      <c r="G783" s="9">
        <f t="shared" si="51"/>
        <v>78.821428571428569</v>
      </c>
      <c r="H783" s="5" t="s">
        <v>63</v>
      </c>
      <c r="I783">
        <v>56</v>
      </c>
      <c r="J783" t="s">
        <v>86</v>
      </c>
      <c r="K783" t="s">
        <v>87</v>
      </c>
      <c r="L783">
        <v>1288501200</v>
      </c>
      <c r="M783">
        <v>1292911200</v>
      </c>
      <c r="N783" s="12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ht="17" x14ac:dyDescent="0.2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7">
        <f t="shared" si="48"/>
        <v>2.153137254901961</v>
      </c>
      <c r="G784" s="9">
        <f t="shared" si="51"/>
        <v>68.204968944099377</v>
      </c>
      <c r="H784" s="5" t="s">
        <v>19</v>
      </c>
      <c r="I784">
        <v>161</v>
      </c>
      <c r="J784" t="s">
        <v>20</v>
      </c>
      <c r="K784" t="s">
        <v>21</v>
      </c>
      <c r="L784">
        <v>1298959200</v>
      </c>
      <c r="M784">
        <v>1301374800</v>
      </c>
      <c r="N784" s="12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ht="17" x14ac:dyDescent="0.2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7">
        <f t="shared" si="48"/>
        <v>1.4122972972972974</v>
      </c>
      <c r="G785" s="9">
        <f t="shared" si="51"/>
        <v>75.731884057971016</v>
      </c>
      <c r="H785" s="5" t="s">
        <v>19</v>
      </c>
      <c r="I785">
        <v>138</v>
      </c>
      <c r="J785" t="s">
        <v>20</v>
      </c>
      <c r="K785" t="s">
        <v>21</v>
      </c>
      <c r="L785">
        <v>1387260000</v>
      </c>
      <c r="M785">
        <v>1387864800</v>
      </c>
      <c r="N785" s="12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ht="17" x14ac:dyDescent="0.2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7">
        <f t="shared" si="48"/>
        <v>1.1533745781777278</v>
      </c>
      <c r="G786" s="9">
        <f t="shared" si="51"/>
        <v>30.996070133010882</v>
      </c>
      <c r="H786" s="5" t="s">
        <v>19</v>
      </c>
      <c r="I786">
        <v>3308</v>
      </c>
      <c r="J786" t="s">
        <v>20</v>
      </c>
      <c r="K786" t="s">
        <v>21</v>
      </c>
      <c r="L786">
        <v>1457244000</v>
      </c>
      <c r="M786">
        <v>1458190800</v>
      </c>
      <c r="N786" s="12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4" x14ac:dyDescent="0.2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7">
        <f t="shared" si="48"/>
        <v>1.9311940298507462</v>
      </c>
      <c r="G787" s="9">
        <f t="shared" si="51"/>
        <v>101.88188976377953</v>
      </c>
      <c r="H787" s="5" t="s">
        <v>19</v>
      </c>
      <c r="I787">
        <v>127</v>
      </c>
      <c r="J787" t="s">
        <v>24</v>
      </c>
      <c r="K787" t="s">
        <v>25</v>
      </c>
      <c r="L787">
        <v>1556341200</v>
      </c>
      <c r="M787">
        <v>1559278800</v>
      </c>
      <c r="N787" s="12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ht="17" x14ac:dyDescent="0.2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7">
        <f t="shared" si="48"/>
        <v>7.2973333333333334</v>
      </c>
      <c r="G788" s="9">
        <f t="shared" si="51"/>
        <v>52.879227053140099</v>
      </c>
      <c r="H788" s="5" t="s">
        <v>19</v>
      </c>
      <c r="I788">
        <v>207</v>
      </c>
      <c r="J788" t="s">
        <v>94</v>
      </c>
      <c r="K788" t="s">
        <v>95</v>
      </c>
      <c r="L788">
        <v>1522126800</v>
      </c>
      <c r="M788">
        <v>1522731600</v>
      </c>
      <c r="N788" s="12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ht="17" x14ac:dyDescent="0.2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7">
        <f t="shared" si="48"/>
        <v>0.99663398692810456</v>
      </c>
      <c r="G789" s="9">
        <f t="shared" si="51"/>
        <v>71.005820721769496</v>
      </c>
      <c r="H789" s="5" t="s">
        <v>14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ht="17" x14ac:dyDescent="0.2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7">
        <f t="shared" si="48"/>
        <v>0.88166666666666671</v>
      </c>
      <c r="G790" s="9">
        <f t="shared" si="51"/>
        <v>102.38709677419355</v>
      </c>
      <c r="H790" s="5" t="s">
        <v>42</v>
      </c>
      <c r="I790">
        <v>31</v>
      </c>
      <c r="J790" t="s">
        <v>20</v>
      </c>
      <c r="K790" t="s">
        <v>21</v>
      </c>
      <c r="L790">
        <v>1350709200</v>
      </c>
      <c r="M790">
        <v>1352527200</v>
      </c>
      <c r="N790" s="12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ht="17" x14ac:dyDescent="0.2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7">
        <f t="shared" si="48"/>
        <v>0.37233333333333335</v>
      </c>
      <c r="G791" s="9">
        <f t="shared" si="51"/>
        <v>74.466666666666669</v>
      </c>
      <c r="H791" s="5" t="s">
        <v>14</v>
      </c>
      <c r="I791">
        <v>45</v>
      </c>
      <c r="J791" t="s">
        <v>20</v>
      </c>
      <c r="K791" t="s">
        <v>21</v>
      </c>
      <c r="L791">
        <v>1401166800</v>
      </c>
      <c r="M791">
        <v>1404363600</v>
      </c>
      <c r="N791" s="12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ht="17" x14ac:dyDescent="0.2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7">
        <f t="shared" si="48"/>
        <v>0.30540075309306081</v>
      </c>
      <c r="G792" s="9">
        <f t="shared" si="51"/>
        <v>51.009883198562441</v>
      </c>
      <c r="H792" s="5" t="s">
        <v>63</v>
      </c>
      <c r="I792">
        <v>1113</v>
      </c>
      <c r="J792" t="s">
        <v>20</v>
      </c>
      <c r="K792" t="s">
        <v>21</v>
      </c>
      <c r="L792">
        <v>1266127200</v>
      </c>
      <c r="M792">
        <v>1266645600</v>
      </c>
      <c r="N792" s="12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ht="17" x14ac:dyDescent="0.2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7">
        <f t="shared" si="48"/>
        <v>0.25714285714285712</v>
      </c>
      <c r="G793" s="9">
        <f t="shared" si="51"/>
        <v>90</v>
      </c>
      <c r="H793" s="5" t="s">
        <v>14</v>
      </c>
      <c r="I793">
        <v>6</v>
      </c>
      <c r="J793" t="s">
        <v>20</v>
      </c>
      <c r="K793" t="s">
        <v>21</v>
      </c>
      <c r="L793">
        <v>1481436000</v>
      </c>
      <c r="M793">
        <v>1482818400</v>
      </c>
      <c r="N793" s="12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ht="17" x14ac:dyDescent="0.2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7">
        <f t="shared" si="48"/>
        <v>0.34</v>
      </c>
      <c r="G794" s="9">
        <f t="shared" si="51"/>
        <v>97.142857142857139</v>
      </c>
      <c r="H794" s="5" t="s">
        <v>14</v>
      </c>
      <c r="I794">
        <v>7</v>
      </c>
      <c r="J794" t="s">
        <v>20</v>
      </c>
      <c r="K794" t="s">
        <v>21</v>
      </c>
      <c r="L794">
        <v>1372222800</v>
      </c>
      <c r="M794">
        <v>1374642000</v>
      </c>
      <c r="N794" s="12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ht="17" x14ac:dyDescent="0.2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7">
        <f t="shared" si="48"/>
        <v>11.859090909090909</v>
      </c>
      <c r="G795" s="9">
        <f t="shared" si="51"/>
        <v>72.071823204419886</v>
      </c>
      <c r="H795" s="5" t="s">
        <v>19</v>
      </c>
      <c r="I795">
        <v>181</v>
      </c>
      <c r="J795" t="s">
        <v>86</v>
      </c>
      <c r="K795" t="s">
        <v>87</v>
      </c>
      <c r="L795">
        <v>1372136400</v>
      </c>
      <c r="M795">
        <v>1372482000</v>
      </c>
      <c r="N795" s="12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ht="17" x14ac:dyDescent="0.2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7">
        <f t="shared" si="48"/>
        <v>1.2539393939393939</v>
      </c>
      <c r="G796" s="9">
        <f t="shared" si="51"/>
        <v>75.236363636363635</v>
      </c>
      <c r="H796" s="5" t="s">
        <v>19</v>
      </c>
      <c r="I796">
        <v>110</v>
      </c>
      <c r="J796" t="s">
        <v>20</v>
      </c>
      <c r="K796" t="s">
        <v>21</v>
      </c>
      <c r="L796">
        <v>1513922400</v>
      </c>
      <c r="M796">
        <v>1514959200</v>
      </c>
      <c r="N796" s="12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4" x14ac:dyDescent="0.2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7">
        <f t="shared" si="48"/>
        <v>0.14394366197183098</v>
      </c>
      <c r="G797" s="9">
        <f t="shared" si="51"/>
        <v>32.967741935483872</v>
      </c>
      <c r="H797" s="5" t="s">
        <v>14</v>
      </c>
      <c r="I797">
        <v>31</v>
      </c>
      <c r="J797" t="s">
        <v>20</v>
      </c>
      <c r="K797" t="s">
        <v>21</v>
      </c>
      <c r="L797">
        <v>1477976400</v>
      </c>
      <c r="M797">
        <v>1478235600</v>
      </c>
      <c r="N797" s="12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ht="17" x14ac:dyDescent="0.2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7">
        <f t="shared" si="48"/>
        <v>0.54807692307692313</v>
      </c>
      <c r="G798" s="9">
        <f t="shared" si="51"/>
        <v>54.807692307692307</v>
      </c>
      <c r="H798" s="5" t="s">
        <v>14</v>
      </c>
      <c r="I798">
        <v>78</v>
      </c>
      <c r="J798" t="s">
        <v>20</v>
      </c>
      <c r="K798" t="s">
        <v>21</v>
      </c>
      <c r="L798">
        <v>1407474000</v>
      </c>
      <c r="M798">
        <v>1408078800</v>
      </c>
      <c r="N798" s="12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ht="17" x14ac:dyDescent="0.2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7">
        <f t="shared" si="48"/>
        <v>1.0963157894736841</v>
      </c>
      <c r="G799" s="9">
        <f t="shared" si="51"/>
        <v>45.037837837837834</v>
      </c>
      <c r="H799" s="5" t="s">
        <v>19</v>
      </c>
      <c r="I799">
        <v>185</v>
      </c>
      <c r="J799" t="s">
        <v>20</v>
      </c>
      <c r="K799" t="s">
        <v>21</v>
      </c>
      <c r="L799">
        <v>1546149600</v>
      </c>
      <c r="M799">
        <v>1548136800</v>
      </c>
      <c r="N799" s="12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ht="17" x14ac:dyDescent="0.2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7">
        <f t="shared" si="48"/>
        <v>1.8847058823529412</v>
      </c>
      <c r="G800" s="9">
        <f t="shared" si="51"/>
        <v>52.958677685950413</v>
      </c>
      <c r="H800" s="5" t="s">
        <v>19</v>
      </c>
      <c r="I800">
        <v>121</v>
      </c>
      <c r="J800" t="s">
        <v>20</v>
      </c>
      <c r="K800" t="s">
        <v>21</v>
      </c>
      <c r="L800">
        <v>1338440400</v>
      </c>
      <c r="M800">
        <v>1340859600</v>
      </c>
      <c r="N800" s="12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ht="17" x14ac:dyDescent="0.2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7">
        <f t="shared" si="48"/>
        <v>0.87008284023668636</v>
      </c>
      <c r="G801" s="9">
        <f t="shared" si="51"/>
        <v>60.017959183673469</v>
      </c>
      <c r="H801" s="5" t="s">
        <v>14</v>
      </c>
      <c r="I801">
        <v>1225</v>
      </c>
      <c r="J801" t="s">
        <v>36</v>
      </c>
      <c r="K801" t="s">
        <v>37</v>
      </c>
      <c r="L801">
        <v>1454133600</v>
      </c>
      <c r="M801">
        <v>1454479200</v>
      </c>
      <c r="N801" s="12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ht="17" x14ac:dyDescent="0.2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7">
        <f t="shared" si="48"/>
        <v>0.01</v>
      </c>
      <c r="G802" s="9">
        <f t="shared" si="51"/>
        <v>1</v>
      </c>
      <c r="H802" s="5" t="s">
        <v>14</v>
      </c>
      <c r="I802">
        <v>1</v>
      </c>
      <c r="J802" t="s">
        <v>86</v>
      </c>
      <c r="K802" t="s">
        <v>87</v>
      </c>
      <c r="L802">
        <v>1434085200</v>
      </c>
      <c r="M802">
        <v>1434430800</v>
      </c>
      <c r="N802" s="12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ht="17" x14ac:dyDescent="0.2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7">
        <f t="shared" si="48"/>
        <v>2.0291304347826089</v>
      </c>
      <c r="G803" s="9">
        <f t="shared" si="51"/>
        <v>44.028301886792455</v>
      </c>
      <c r="H803" s="5" t="s">
        <v>19</v>
      </c>
      <c r="I803">
        <v>106</v>
      </c>
      <c r="J803" t="s">
        <v>20</v>
      </c>
      <c r="K803" t="s">
        <v>21</v>
      </c>
      <c r="L803">
        <v>1577772000</v>
      </c>
      <c r="M803">
        <v>1579672800</v>
      </c>
      <c r="N803" s="12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4" x14ac:dyDescent="0.2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7">
        <f t="shared" si="48"/>
        <v>1.9703225806451612</v>
      </c>
      <c r="G804" s="9">
        <f t="shared" si="51"/>
        <v>86.028169014084511</v>
      </c>
      <c r="H804" s="5" t="s">
        <v>19</v>
      </c>
      <c r="I804">
        <v>142</v>
      </c>
      <c r="J804" t="s">
        <v>20</v>
      </c>
      <c r="K804" t="s">
        <v>21</v>
      </c>
      <c r="L804">
        <v>1562216400</v>
      </c>
      <c r="M804">
        <v>1562389200</v>
      </c>
      <c r="N804" s="12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4" x14ac:dyDescent="0.2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7">
        <f t="shared" si="48"/>
        <v>1.07</v>
      </c>
      <c r="G805" s="9">
        <f t="shared" si="51"/>
        <v>28.012875536480685</v>
      </c>
      <c r="H805" s="5" t="s">
        <v>19</v>
      </c>
      <c r="I805">
        <v>233</v>
      </c>
      <c r="J805" t="s">
        <v>20</v>
      </c>
      <c r="K805" t="s">
        <v>21</v>
      </c>
      <c r="L805">
        <v>1548568800</v>
      </c>
      <c r="M805">
        <v>1551506400</v>
      </c>
      <c r="N805" s="12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ht="17" x14ac:dyDescent="0.2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7">
        <f t="shared" si="48"/>
        <v>2.6873076923076922</v>
      </c>
      <c r="G806" s="9">
        <f t="shared" si="51"/>
        <v>32.050458715596328</v>
      </c>
      <c r="H806" s="5" t="s">
        <v>19</v>
      </c>
      <c r="I806">
        <v>218</v>
      </c>
      <c r="J806" t="s">
        <v>20</v>
      </c>
      <c r="K806" t="s">
        <v>21</v>
      </c>
      <c r="L806">
        <v>1514872800</v>
      </c>
      <c r="M806">
        <v>1516600800</v>
      </c>
      <c r="N806" s="12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4" x14ac:dyDescent="0.2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7">
        <f t="shared" si="48"/>
        <v>0.50845360824742269</v>
      </c>
      <c r="G807" s="9">
        <f t="shared" si="51"/>
        <v>73.611940298507463</v>
      </c>
      <c r="H807" s="5" t="s">
        <v>14</v>
      </c>
      <c r="I807">
        <v>67</v>
      </c>
      <c r="J807" t="s">
        <v>24</v>
      </c>
      <c r="K807" t="s">
        <v>25</v>
      </c>
      <c r="L807">
        <v>1416031200</v>
      </c>
      <c r="M807">
        <v>1420437600</v>
      </c>
      <c r="N807" s="12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ht="17" x14ac:dyDescent="0.2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7">
        <f t="shared" si="48"/>
        <v>11.802857142857142</v>
      </c>
      <c r="G808" s="9">
        <f t="shared" si="51"/>
        <v>108.71052631578948</v>
      </c>
      <c r="H808" s="5" t="s">
        <v>19</v>
      </c>
      <c r="I808">
        <v>76</v>
      </c>
      <c r="J808" t="s">
        <v>20</v>
      </c>
      <c r="K808" t="s">
        <v>21</v>
      </c>
      <c r="L808">
        <v>1330927200</v>
      </c>
      <c r="M808">
        <v>1332997200</v>
      </c>
      <c r="N808" s="12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ht="17" x14ac:dyDescent="0.2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7">
        <f t="shared" si="48"/>
        <v>2.64</v>
      </c>
      <c r="G809" s="9">
        <f t="shared" si="51"/>
        <v>42.97674418604651</v>
      </c>
      <c r="H809" s="5" t="s">
        <v>19</v>
      </c>
      <c r="I809">
        <v>43</v>
      </c>
      <c r="J809" t="s">
        <v>20</v>
      </c>
      <c r="K809" t="s">
        <v>21</v>
      </c>
      <c r="L809">
        <v>1571115600</v>
      </c>
      <c r="M809">
        <v>1574920800</v>
      </c>
      <c r="N809" s="12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ht="17" x14ac:dyDescent="0.2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7">
        <f t="shared" si="48"/>
        <v>0.30442307692307691</v>
      </c>
      <c r="G810" s="9">
        <f t="shared" si="51"/>
        <v>83.315789473684205</v>
      </c>
      <c r="H810" s="5" t="s">
        <v>14</v>
      </c>
      <c r="I810">
        <v>19</v>
      </c>
      <c r="J810" t="s">
        <v>20</v>
      </c>
      <c r="K810" t="s">
        <v>21</v>
      </c>
      <c r="L810">
        <v>1463461200</v>
      </c>
      <c r="M810">
        <v>1464930000</v>
      </c>
      <c r="N810" s="12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ht="17" x14ac:dyDescent="0.2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7">
        <f t="shared" si="48"/>
        <v>0.62880681818181816</v>
      </c>
      <c r="G811" s="9">
        <f t="shared" si="51"/>
        <v>42</v>
      </c>
      <c r="H811" s="5" t="s">
        <v>14</v>
      </c>
      <c r="I811">
        <v>2108</v>
      </c>
      <c r="J811" t="s">
        <v>86</v>
      </c>
      <c r="K811" t="s">
        <v>87</v>
      </c>
      <c r="L811">
        <v>1344920400</v>
      </c>
      <c r="M811">
        <v>1345006800</v>
      </c>
      <c r="N811" s="12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ht="34" x14ac:dyDescent="0.2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7">
        <f t="shared" si="48"/>
        <v>1.9312499999999999</v>
      </c>
      <c r="G812" s="9">
        <f t="shared" si="51"/>
        <v>55.927601809954751</v>
      </c>
      <c r="H812" s="5" t="s">
        <v>19</v>
      </c>
      <c r="I812">
        <v>221</v>
      </c>
      <c r="J812" t="s">
        <v>20</v>
      </c>
      <c r="K812" t="s">
        <v>21</v>
      </c>
      <c r="L812">
        <v>1511848800</v>
      </c>
      <c r="M812">
        <v>1512712800</v>
      </c>
      <c r="N812" s="12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ht="17" x14ac:dyDescent="0.2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7">
        <f t="shared" si="48"/>
        <v>0.77102702702702708</v>
      </c>
      <c r="G813" s="9">
        <f t="shared" si="51"/>
        <v>105.03681885125184</v>
      </c>
      <c r="H813" s="5" t="s">
        <v>14</v>
      </c>
      <c r="I813">
        <v>679</v>
      </c>
      <c r="J813" t="s">
        <v>20</v>
      </c>
      <c r="K813" t="s">
        <v>21</v>
      </c>
      <c r="L813">
        <v>1452319200</v>
      </c>
      <c r="M813">
        <v>1452492000</v>
      </c>
      <c r="N813" s="12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ht="17" x14ac:dyDescent="0.2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7">
        <f t="shared" si="48"/>
        <v>2.2552763819095478</v>
      </c>
      <c r="G814" s="9">
        <f t="shared" si="51"/>
        <v>48</v>
      </c>
      <c r="H814" s="5" t="s">
        <v>19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ht="17" x14ac:dyDescent="0.2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7">
        <f t="shared" si="48"/>
        <v>2.3940625</v>
      </c>
      <c r="G815" s="9">
        <f t="shared" si="51"/>
        <v>112.66176470588235</v>
      </c>
      <c r="H815" s="5" t="s">
        <v>19</v>
      </c>
      <c r="I815">
        <v>68</v>
      </c>
      <c r="J815" t="s">
        <v>20</v>
      </c>
      <c r="K815" t="s">
        <v>21</v>
      </c>
      <c r="L815">
        <v>1346043600</v>
      </c>
      <c r="M815">
        <v>1346907600</v>
      </c>
      <c r="N815" s="12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ht="17" x14ac:dyDescent="0.2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7">
        <f t="shared" si="48"/>
        <v>0.921875</v>
      </c>
      <c r="G816" s="9">
        <f t="shared" si="51"/>
        <v>81.944444444444443</v>
      </c>
      <c r="H816" s="5" t="s">
        <v>14</v>
      </c>
      <c r="I816">
        <v>36</v>
      </c>
      <c r="J816" t="s">
        <v>32</v>
      </c>
      <c r="K816" t="s">
        <v>33</v>
      </c>
      <c r="L816">
        <v>1464325200</v>
      </c>
      <c r="M816">
        <v>1464498000</v>
      </c>
      <c r="N816" s="12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4" x14ac:dyDescent="0.2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7">
        <f t="shared" si="48"/>
        <v>1.3023333333333333</v>
      </c>
      <c r="G817" s="9">
        <f t="shared" si="51"/>
        <v>64.049180327868854</v>
      </c>
      <c r="H817" s="5" t="s">
        <v>19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ht="34" x14ac:dyDescent="0.2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7">
        <f t="shared" si="48"/>
        <v>6.1521739130434785</v>
      </c>
      <c r="G818" s="9">
        <f t="shared" si="51"/>
        <v>106.39097744360902</v>
      </c>
      <c r="H818" s="5" t="s">
        <v>19</v>
      </c>
      <c r="I818">
        <v>133</v>
      </c>
      <c r="J818" t="s">
        <v>20</v>
      </c>
      <c r="K818" t="s">
        <v>21</v>
      </c>
      <c r="L818">
        <v>1392012000</v>
      </c>
      <c r="M818">
        <v>1392184800</v>
      </c>
      <c r="N818" s="12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ht="17" x14ac:dyDescent="0.2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7">
        <f t="shared" si="48"/>
        <v>3.687953216374269</v>
      </c>
      <c r="G819" s="9">
        <f t="shared" si="51"/>
        <v>76.011249497790274</v>
      </c>
      <c r="H819" s="5" t="s">
        <v>19</v>
      </c>
      <c r="I819">
        <v>2489</v>
      </c>
      <c r="J819" t="s">
        <v>94</v>
      </c>
      <c r="K819" t="s">
        <v>95</v>
      </c>
      <c r="L819">
        <v>1556946000</v>
      </c>
      <c r="M819">
        <v>1559365200</v>
      </c>
      <c r="N819" s="12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ht="17" x14ac:dyDescent="0.2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7">
        <f t="shared" si="48"/>
        <v>10.948571428571428</v>
      </c>
      <c r="G820" s="9">
        <f t="shared" si="51"/>
        <v>111.07246376811594</v>
      </c>
      <c r="H820" s="5" t="s">
        <v>19</v>
      </c>
      <c r="I820">
        <v>69</v>
      </c>
      <c r="J820" t="s">
        <v>20</v>
      </c>
      <c r="K820" t="s">
        <v>21</v>
      </c>
      <c r="L820">
        <v>1548050400</v>
      </c>
      <c r="M820">
        <v>1549173600</v>
      </c>
      <c r="N820" s="12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4" x14ac:dyDescent="0.2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7">
        <f t="shared" si="48"/>
        <v>0.50662921348314605</v>
      </c>
      <c r="G821" s="9">
        <f t="shared" si="51"/>
        <v>95.936170212765958</v>
      </c>
      <c r="H821" s="5" t="s">
        <v>14</v>
      </c>
      <c r="I821">
        <v>47</v>
      </c>
      <c r="J821" t="s">
        <v>20</v>
      </c>
      <c r="K821" t="s">
        <v>21</v>
      </c>
      <c r="L821">
        <v>1353736800</v>
      </c>
      <c r="M821">
        <v>1355032800</v>
      </c>
      <c r="N821" s="12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ht="17" x14ac:dyDescent="0.2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7">
        <f t="shared" si="48"/>
        <v>8.0060000000000002</v>
      </c>
      <c r="G822" s="9">
        <f t="shared" si="51"/>
        <v>43.043010752688176</v>
      </c>
      <c r="H822" s="5" t="s">
        <v>19</v>
      </c>
      <c r="I822">
        <v>279</v>
      </c>
      <c r="J822" t="s">
        <v>36</v>
      </c>
      <c r="K822" t="s">
        <v>37</v>
      </c>
      <c r="L822">
        <v>1532840400</v>
      </c>
      <c r="M822">
        <v>1533963600</v>
      </c>
      <c r="N822" s="12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ht="17" x14ac:dyDescent="0.2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7">
        <f t="shared" si="48"/>
        <v>2.9128571428571428</v>
      </c>
      <c r="G823" s="9">
        <f t="shared" si="51"/>
        <v>67.966666666666669</v>
      </c>
      <c r="H823" s="5" t="s">
        <v>19</v>
      </c>
      <c r="I823">
        <v>210</v>
      </c>
      <c r="J823" t="s">
        <v>20</v>
      </c>
      <c r="K823" t="s">
        <v>21</v>
      </c>
      <c r="L823">
        <v>1488261600</v>
      </c>
      <c r="M823">
        <v>1489381200</v>
      </c>
      <c r="N823" s="12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ht="17" x14ac:dyDescent="0.2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7">
        <f t="shared" si="48"/>
        <v>3.4996666666666667</v>
      </c>
      <c r="G824" s="9">
        <f t="shared" si="51"/>
        <v>89.991428571428571</v>
      </c>
      <c r="H824" s="5" t="s">
        <v>19</v>
      </c>
      <c r="I824">
        <v>2100</v>
      </c>
      <c r="J824" t="s">
        <v>20</v>
      </c>
      <c r="K824" t="s">
        <v>21</v>
      </c>
      <c r="L824">
        <v>1393567200</v>
      </c>
      <c r="M824">
        <v>1395032400</v>
      </c>
      <c r="N824" s="12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ht="34" x14ac:dyDescent="0.2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7">
        <f t="shared" si="48"/>
        <v>3.5707317073170732</v>
      </c>
      <c r="G825" s="9">
        <f t="shared" si="51"/>
        <v>58.095238095238095</v>
      </c>
      <c r="H825" s="5" t="s">
        <v>19</v>
      </c>
      <c r="I825">
        <v>252</v>
      </c>
      <c r="J825" t="s">
        <v>20</v>
      </c>
      <c r="K825" t="s">
        <v>21</v>
      </c>
      <c r="L825">
        <v>1410325200</v>
      </c>
      <c r="M825">
        <v>1412485200</v>
      </c>
      <c r="N825" s="12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ht="17" x14ac:dyDescent="0.2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7">
        <f t="shared" si="48"/>
        <v>1.2648941176470587</v>
      </c>
      <c r="G826" s="9">
        <f t="shared" si="51"/>
        <v>83.996875000000003</v>
      </c>
      <c r="H826" s="5" t="s">
        <v>19</v>
      </c>
      <c r="I826">
        <v>1280</v>
      </c>
      <c r="J826" t="s">
        <v>20</v>
      </c>
      <c r="K826" t="s">
        <v>21</v>
      </c>
      <c r="L826">
        <v>1276923600</v>
      </c>
      <c r="M826">
        <v>1279688400</v>
      </c>
      <c r="N826" s="12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ht="17" x14ac:dyDescent="0.2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7">
        <f t="shared" si="48"/>
        <v>3.875</v>
      </c>
      <c r="G827" s="9">
        <f t="shared" si="51"/>
        <v>88.853503184713375</v>
      </c>
      <c r="H827" s="5" t="s">
        <v>19</v>
      </c>
      <c r="I827">
        <v>157</v>
      </c>
      <c r="J827" t="s">
        <v>36</v>
      </c>
      <c r="K827" t="s">
        <v>37</v>
      </c>
      <c r="L827">
        <v>1500958800</v>
      </c>
      <c r="M827">
        <v>1501995600</v>
      </c>
      <c r="N827" s="12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4" x14ac:dyDescent="0.2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7">
        <f t="shared" si="48"/>
        <v>4.5703571428571426</v>
      </c>
      <c r="G828" s="9">
        <f t="shared" si="51"/>
        <v>65.963917525773198</v>
      </c>
      <c r="H828" s="5" t="s">
        <v>19</v>
      </c>
      <c r="I828">
        <v>194</v>
      </c>
      <c r="J828" t="s">
        <v>20</v>
      </c>
      <c r="K828" t="s">
        <v>21</v>
      </c>
      <c r="L828">
        <v>1292220000</v>
      </c>
      <c r="M828">
        <v>1294639200</v>
      </c>
      <c r="N828" s="12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4" x14ac:dyDescent="0.2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7">
        <f t="shared" si="48"/>
        <v>2.6669565217391304</v>
      </c>
      <c r="G829" s="9">
        <f t="shared" si="51"/>
        <v>74.804878048780495</v>
      </c>
      <c r="H829" s="5" t="s">
        <v>19</v>
      </c>
      <c r="I829">
        <v>82</v>
      </c>
      <c r="J829" t="s">
        <v>24</v>
      </c>
      <c r="K829" t="s">
        <v>25</v>
      </c>
      <c r="L829">
        <v>1304398800</v>
      </c>
      <c r="M829">
        <v>1305435600</v>
      </c>
      <c r="N829" s="12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4" x14ac:dyDescent="0.2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7">
        <f t="shared" si="48"/>
        <v>0.69</v>
      </c>
      <c r="G830" s="9">
        <f t="shared" si="51"/>
        <v>69.98571428571428</v>
      </c>
      <c r="H830" s="5" t="s">
        <v>14</v>
      </c>
      <c r="I830">
        <v>70</v>
      </c>
      <c r="J830" t="s">
        <v>20</v>
      </c>
      <c r="K830" t="s">
        <v>21</v>
      </c>
      <c r="L830">
        <v>1535432400</v>
      </c>
      <c r="M830">
        <v>1537592400</v>
      </c>
      <c r="N830" s="12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ht="17" x14ac:dyDescent="0.2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7">
        <f t="shared" si="48"/>
        <v>0.51343749999999999</v>
      </c>
      <c r="G831" s="9">
        <f t="shared" si="51"/>
        <v>32.006493506493506</v>
      </c>
      <c r="H831" s="5" t="s">
        <v>14</v>
      </c>
      <c r="I831">
        <v>154</v>
      </c>
      <c r="J831" t="s">
        <v>20</v>
      </c>
      <c r="K831" t="s">
        <v>21</v>
      </c>
      <c r="L831">
        <v>1433826000</v>
      </c>
      <c r="M831">
        <v>1435122000</v>
      </c>
      <c r="N831" s="12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4" x14ac:dyDescent="0.2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7">
        <f t="shared" si="48"/>
        <v>1.1710526315789473E-2</v>
      </c>
      <c r="G832" s="9">
        <f t="shared" si="51"/>
        <v>64.727272727272734</v>
      </c>
      <c r="H832" s="5" t="s">
        <v>14</v>
      </c>
      <c r="I832">
        <v>22</v>
      </c>
      <c r="J832" t="s">
        <v>20</v>
      </c>
      <c r="K832" t="s">
        <v>21</v>
      </c>
      <c r="L832">
        <v>1514959200</v>
      </c>
      <c r="M832">
        <v>1520056800</v>
      </c>
      <c r="N832" s="12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4" x14ac:dyDescent="0.2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7">
        <f t="shared" si="48"/>
        <v>1.089773429454171</v>
      </c>
      <c r="G833" s="9">
        <f t="shared" si="51"/>
        <v>24.998110087408456</v>
      </c>
      <c r="H833" s="5" t="s">
        <v>19</v>
      </c>
      <c r="I833">
        <v>4233</v>
      </c>
      <c r="J833" t="s">
        <v>20</v>
      </c>
      <c r="K833" t="s">
        <v>21</v>
      </c>
      <c r="L833">
        <v>1332738000</v>
      </c>
      <c r="M833">
        <v>1335675600</v>
      </c>
      <c r="N833" s="12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ht="17" x14ac:dyDescent="0.2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7">
        <f t="shared" si="48"/>
        <v>3.1517592592592591</v>
      </c>
      <c r="G834" s="9">
        <f t="shared" si="51"/>
        <v>104.97764070932922</v>
      </c>
      <c r="H834" s="5" t="s">
        <v>19</v>
      </c>
      <c r="I834">
        <v>1297</v>
      </c>
      <c r="J834" t="s">
        <v>32</v>
      </c>
      <c r="K834" t="s">
        <v>33</v>
      </c>
      <c r="L834">
        <v>1445490000</v>
      </c>
      <c r="M834">
        <v>1448431200</v>
      </c>
      <c r="N834" s="12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ht="17" x14ac:dyDescent="0.2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7">
        <f t="shared" ref="F835:F898" si="52">E835/D835</f>
        <v>1.5769117647058823</v>
      </c>
      <c r="G835" s="9">
        <f t="shared" si="51"/>
        <v>64.987878787878785</v>
      </c>
      <c r="H835" s="5" t="s">
        <v>19</v>
      </c>
      <c r="I835">
        <v>165</v>
      </c>
      <c r="J835" t="s">
        <v>32</v>
      </c>
      <c r="K835" t="s">
        <v>33</v>
      </c>
      <c r="L835">
        <v>1297663200</v>
      </c>
      <c r="M835">
        <v>1298613600</v>
      </c>
      <c r="N835" s="12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ht="17" x14ac:dyDescent="0.2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7">
        <f t="shared" si="52"/>
        <v>1.5380821917808218</v>
      </c>
      <c r="G836" s="9">
        <f t="shared" ref="G836:G899" si="55">SUM(E836/I836)</f>
        <v>94.352941176470594</v>
      </c>
      <c r="H836" s="5" t="s">
        <v>19</v>
      </c>
      <c r="I836">
        <v>119</v>
      </c>
      <c r="J836" t="s">
        <v>20</v>
      </c>
      <c r="K836" t="s">
        <v>21</v>
      </c>
      <c r="L836">
        <v>1371963600</v>
      </c>
      <c r="M836">
        <v>1372482000</v>
      </c>
      <c r="N836" s="12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ht="17" x14ac:dyDescent="0.2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7">
        <f t="shared" si="52"/>
        <v>0.89738979118329465</v>
      </c>
      <c r="G837" s="9">
        <f t="shared" si="55"/>
        <v>44.001706484641637</v>
      </c>
      <c r="H837" s="5" t="s">
        <v>14</v>
      </c>
      <c r="I837">
        <v>1758</v>
      </c>
      <c r="J837" t="s">
        <v>20</v>
      </c>
      <c r="K837" t="s">
        <v>21</v>
      </c>
      <c r="L837">
        <v>1425103200</v>
      </c>
      <c r="M837">
        <v>1425621600</v>
      </c>
      <c r="N837" s="12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ht="17" x14ac:dyDescent="0.2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7">
        <f t="shared" si="52"/>
        <v>0.75135802469135804</v>
      </c>
      <c r="G838" s="9">
        <f t="shared" si="55"/>
        <v>64.744680851063833</v>
      </c>
      <c r="H838" s="5" t="s">
        <v>14</v>
      </c>
      <c r="I838">
        <v>94</v>
      </c>
      <c r="J838" t="s">
        <v>20</v>
      </c>
      <c r="K838" t="s">
        <v>21</v>
      </c>
      <c r="L838">
        <v>1265349600</v>
      </c>
      <c r="M838">
        <v>1266300000</v>
      </c>
      <c r="N838" s="12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ht="17" x14ac:dyDescent="0.2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7">
        <f t="shared" si="52"/>
        <v>8.5288135593220336</v>
      </c>
      <c r="G839" s="9">
        <f t="shared" si="55"/>
        <v>84.00667779632721</v>
      </c>
      <c r="H839" s="5" t="s">
        <v>19</v>
      </c>
      <c r="I839">
        <v>1797</v>
      </c>
      <c r="J839" t="s">
        <v>20</v>
      </c>
      <c r="K839" t="s">
        <v>21</v>
      </c>
      <c r="L839">
        <v>1301202000</v>
      </c>
      <c r="M839">
        <v>1305867600</v>
      </c>
      <c r="N839" s="12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ht="17" x14ac:dyDescent="0.2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7">
        <f t="shared" si="52"/>
        <v>1.3890625000000001</v>
      </c>
      <c r="G840" s="9">
        <f t="shared" si="55"/>
        <v>34.061302681992338</v>
      </c>
      <c r="H840" s="5" t="s">
        <v>19</v>
      </c>
      <c r="I840">
        <v>261</v>
      </c>
      <c r="J840" t="s">
        <v>20</v>
      </c>
      <c r="K840" t="s">
        <v>21</v>
      </c>
      <c r="L840">
        <v>1538024400</v>
      </c>
      <c r="M840">
        <v>1538802000</v>
      </c>
      <c r="N840" s="12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ht="17" x14ac:dyDescent="0.2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7">
        <f t="shared" si="52"/>
        <v>1.9018181818181819</v>
      </c>
      <c r="G841" s="9">
        <f t="shared" si="55"/>
        <v>93.273885350318466</v>
      </c>
      <c r="H841" s="5" t="s">
        <v>19</v>
      </c>
      <c r="I841">
        <v>157</v>
      </c>
      <c r="J841" t="s">
        <v>20</v>
      </c>
      <c r="K841" t="s">
        <v>21</v>
      </c>
      <c r="L841">
        <v>1395032400</v>
      </c>
      <c r="M841">
        <v>1398920400</v>
      </c>
      <c r="N841" s="12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ht="17" x14ac:dyDescent="0.2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7">
        <f t="shared" si="52"/>
        <v>1.0024333619948409</v>
      </c>
      <c r="G842" s="9">
        <f t="shared" si="55"/>
        <v>32.998301726577978</v>
      </c>
      <c r="H842" s="5" t="s">
        <v>19</v>
      </c>
      <c r="I842">
        <v>3533</v>
      </c>
      <c r="J842" t="s">
        <v>20</v>
      </c>
      <c r="K842" t="s">
        <v>21</v>
      </c>
      <c r="L842">
        <v>1405486800</v>
      </c>
      <c r="M842">
        <v>1405659600</v>
      </c>
      <c r="N842" s="12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ht="17" x14ac:dyDescent="0.2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7">
        <f t="shared" si="52"/>
        <v>1.4275824175824177</v>
      </c>
      <c r="G843" s="9">
        <f t="shared" si="55"/>
        <v>83.812903225806451</v>
      </c>
      <c r="H843" s="5" t="s">
        <v>19</v>
      </c>
      <c r="I843">
        <v>155</v>
      </c>
      <c r="J843" t="s">
        <v>20</v>
      </c>
      <c r="K843" t="s">
        <v>21</v>
      </c>
      <c r="L843">
        <v>1455861600</v>
      </c>
      <c r="M843">
        <v>1457244000</v>
      </c>
      <c r="N843" s="12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4" x14ac:dyDescent="0.2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7">
        <f t="shared" si="52"/>
        <v>5.6313333333333331</v>
      </c>
      <c r="G844" s="9">
        <f t="shared" si="55"/>
        <v>63.992424242424242</v>
      </c>
      <c r="H844" s="5" t="s">
        <v>19</v>
      </c>
      <c r="I844">
        <v>132</v>
      </c>
      <c r="J844" t="s">
        <v>94</v>
      </c>
      <c r="K844" t="s">
        <v>95</v>
      </c>
      <c r="L844">
        <v>1529038800</v>
      </c>
      <c r="M844">
        <v>1529298000</v>
      </c>
      <c r="N844" s="12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4" x14ac:dyDescent="0.2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7">
        <f t="shared" si="52"/>
        <v>0.30715909090909088</v>
      </c>
      <c r="G845" s="9">
        <f t="shared" si="55"/>
        <v>81.909090909090907</v>
      </c>
      <c r="H845" s="5" t="s">
        <v>14</v>
      </c>
      <c r="I845">
        <v>33</v>
      </c>
      <c r="J845" t="s">
        <v>20</v>
      </c>
      <c r="K845" t="s">
        <v>21</v>
      </c>
      <c r="L845">
        <v>1535259600</v>
      </c>
      <c r="M845">
        <v>1535778000</v>
      </c>
      <c r="N845" s="12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ht="17" x14ac:dyDescent="0.2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7">
        <f t="shared" si="52"/>
        <v>0.99397727272727276</v>
      </c>
      <c r="G846" s="9">
        <f t="shared" si="55"/>
        <v>93.053191489361708</v>
      </c>
      <c r="H846" s="5" t="s">
        <v>63</v>
      </c>
      <c r="I846">
        <v>94</v>
      </c>
      <c r="J846" t="s">
        <v>20</v>
      </c>
      <c r="K846" t="s">
        <v>21</v>
      </c>
      <c r="L846">
        <v>1327212000</v>
      </c>
      <c r="M846">
        <v>1327471200</v>
      </c>
      <c r="N846" s="12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ht="17" x14ac:dyDescent="0.2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7">
        <f t="shared" si="52"/>
        <v>1.9754935622317598</v>
      </c>
      <c r="G847" s="9">
        <f t="shared" si="55"/>
        <v>101.98449039881831</v>
      </c>
      <c r="H847" s="5" t="s">
        <v>19</v>
      </c>
      <c r="I847">
        <v>1354</v>
      </c>
      <c r="J847" t="s">
        <v>36</v>
      </c>
      <c r="K847" t="s">
        <v>37</v>
      </c>
      <c r="L847">
        <v>1526360400</v>
      </c>
      <c r="M847">
        <v>1529557200</v>
      </c>
      <c r="N847" s="12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ht="17" x14ac:dyDescent="0.2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7">
        <f t="shared" si="52"/>
        <v>5.085</v>
      </c>
      <c r="G848" s="9">
        <f t="shared" si="55"/>
        <v>105.9375</v>
      </c>
      <c r="H848" s="5" t="s">
        <v>19</v>
      </c>
      <c r="I848">
        <v>48</v>
      </c>
      <c r="J848" t="s">
        <v>20</v>
      </c>
      <c r="K848" t="s">
        <v>21</v>
      </c>
      <c r="L848">
        <v>1532149200</v>
      </c>
      <c r="M848">
        <v>1535259600</v>
      </c>
      <c r="N848" s="12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ht="17" x14ac:dyDescent="0.2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7">
        <f t="shared" si="52"/>
        <v>2.3774468085106384</v>
      </c>
      <c r="G849" s="9">
        <f t="shared" si="55"/>
        <v>101.58181818181818</v>
      </c>
      <c r="H849" s="5" t="s">
        <v>19</v>
      </c>
      <c r="I849">
        <v>110</v>
      </c>
      <c r="J849" t="s">
        <v>20</v>
      </c>
      <c r="K849" t="s">
        <v>21</v>
      </c>
      <c r="L849">
        <v>1515304800</v>
      </c>
      <c r="M849">
        <v>1515564000</v>
      </c>
      <c r="N849" s="12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ht="17" x14ac:dyDescent="0.2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7">
        <f t="shared" si="52"/>
        <v>3.3846875000000001</v>
      </c>
      <c r="G850" s="9">
        <f t="shared" si="55"/>
        <v>62.970930232558139</v>
      </c>
      <c r="H850" s="5" t="s">
        <v>19</v>
      </c>
      <c r="I850">
        <v>172</v>
      </c>
      <c r="J850" t="s">
        <v>20</v>
      </c>
      <c r="K850" t="s">
        <v>21</v>
      </c>
      <c r="L850">
        <v>1276318800</v>
      </c>
      <c r="M850">
        <v>1277096400</v>
      </c>
      <c r="N850" s="12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ht="17" x14ac:dyDescent="0.2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7">
        <f t="shared" si="52"/>
        <v>1.3308955223880596</v>
      </c>
      <c r="G851" s="9">
        <f t="shared" si="55"/>
        <v>29.045602605863191</v>
      </c>
      <c r="H851" s="5" t="s">
        <v>19</v>
      </c>
      <c r="I851">
        <v>307</v>
      </c>
      <c r="J851" t="s">
        <v>20</v>
      </c>
      <c r="K851" t="s">
        <v>21</v>
      </c>
      <c r="L851">
        <v>1328767200</v>
      </c>
      <c r="M851">
        <v>1329026400</v>
      </c>
      <c r="N851" s="12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ht="34" x14ac:dyDescent="0.2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7">
        <f t="shared" si="52"/>
        <v>0.01</v>
      </c>
      <c r="G852" s="9">
        <f t="shared" si="55"/>
        <v>1</v>
      </c>
      <c r="H852" s="5" t="s">
        <v>14</v>
      </c>
      <c r="I852">
        <v>1</v>
      </c>
      <c r="J852" t="s">
        <v>20</v>
      </c>
      <c r="K852" t="s">
        <v>21</v>
      </c>
      <c r="L852">
        <v>1321682400</v>
      </c>
      <c r="M852">
        <v>1322978400</v>
      </c>
      <c r="N852" s="12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4" x14ac:dyDescent="0.2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7">
        <f t="shared" si="52"/>
        <v>2.0779999999999998</v>
      </c>
      <c r="G853" s="9">
        <f t="shared" si="55"/>
        <v>77.924999999999997</v>
      </c>
      <c r="H853" s="5" t="s">
        <v>19</v>
      </c>
      <c r="I853">
        <v>160</v>
      </c>
      <c r="J853" t="s">
        <v>20</v>
      </c>
      <c r="K853" t="s">
        <v>21</v>
      </c>
      <c r="L853">
        <v>1335934800</v>
      </c>
      <c r="M853">
        <v>1338786000</v>
      </c>
      <c r="N853" s="12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ht="34" x14ac:dyDescent="0.2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7">
        <f t="shared" si="52"/>
        <v>0.51122448979591839</v>
      </c>
      <c r="G854" s="9">
        <f t="shared" si="55"/>
        <v>80.806451612903231</v>
      </c>
      <c r="H854" s="5" t="s">
        <v>14</v>
      </c>
      <c r="I854">
        <v>31</v>
      </c>
      <c r="J854" t="s">
        <v>20</v>
      </c>
      <c r="K854" t="s">
        <v>21</v>
      </c>
      <c r="L854">
        <v>1310792400</v>
      </c>
      <c r="M854">
        <v>1311656400</v>
      </c>
      <c r="N854" s="12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ht="17" x14ac:dyDescent="0.2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7">
        <f t="shared" si="52"/>
        <v>6.5205847953216374</v>
      </c>
      <c r="G855" s="9">
        <f t="shared" si="55"/>
        <v>76.006816632583508</v>
      </c>
      <c r="H855" s="5" t="s">
        <v>19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ht="34" x14ac:dyDescent="0.2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7">
        <f t="shared" si="52"/>
        <v>1.1363099415204678</v>
      </c>
      <c r="G856" s="9">
        <f t="shared" si="55"/>
        <v>72.993613824192337</v>
      </c>
      <c r="H856" s="5" t="s">
        <v>19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ht="17" x14ac:dyDescent="0.2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7">
        <f t="shared" si="52"/>
        <v>1.0237606837606839</v>
      </c>
      <c r="G857" s="9">
        <f t="shared" si="55"/>
        <v>53</v>
      </c>
      <c r="H857" s="5" t="s">
        <v>19</v>
      </c>
      <c r="I857">
        <v>452</v>
      </c>
      <c r="J857" t="s">
        <v>24</v>
      </c>
      <c r="K857" t="s">
        <v>25</v>
      </c>
      <c r="L857">
        <v>1308373200</v>
      </c>
      <c r="M857">
        <v>1311051600</v>
      </c>
      <c r="N857" s="12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ht="17" x14ac:dyDescent="0.2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7">
        <f t="shared" si="52"/>
        <v>3.5658333333333334</v>
      </c>
      <c r="G858" s="9">
        <f t="shared" si="55"/>
        <v>54.164556962025316</v>
      </c>
      <c r="H858" s="5" t="s">
        <v>19</v>
      </c>
      <c r="I858">
        <v>158</v>
      </c>
      <c r="J858" t="s">
        <v>20</v>
      </c>
      <c r="K858" t="s">
        <v>21</v>
      </c>
      <c r="L858">
        <v>1335243600</v>
      </c>
      <c r="M858">
        <v>1336712400</v>
      </c>
      <c r="N858" s="12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4" x14ac:dyDescent="0.2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7">
        <f t="shared" si="52"/>
        <v>1.3986792452830188</v>
      </c>
      <c r="G859" s="9">
        <f t="shared" si="55"/>
        <v>32.946666666666665</v>
      </c>
      <c r="H859" s="5" t="s">
        <v>19</v>
      </c>
      <c r="I859">
        <v>225</v>
      </c>
      <c r="J859" t="s">
        <v>86</v>
      </c>
      <c r="K859" t="s">
        <v>87</v>
      </c>
      <c r="L859">
        <v>1328421600</v>
      </c>
      <c r="M859">
        <v>1330408800</v>
      </c>
      <c r="N859" s="12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4" x14ac:dyDescent="0.2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7">
        <f t="shared" si="52"/>
        <v>0.69450000000000001</v>
      </c>
      <c r="G860" s="9">
        <f t="shared" si="55"/>
        <v>79.371428571428567</v>
      </c>
      <c r="H860" s="5" t="s">
        <v>14</v>
      </c>
      <c r="I860">
        <v>35</v>
      </c>
      <c r="J860" t="s">
        <v>20</v>
      </c>
      <c r="K860" t="s">
        <v>21</v>
      </c>
      <c r="L860">
        <v>1524286800</v>
      </c>
      <c r="M860">
        <v>1524891600</v>
      </c>
      <c r="N860" s="12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4" x14ac:dyDescent="0.2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7">
        <f t="shared" si="52"/>
        <v>0.35534246575342465</v>
      </c>
      <c r="G861" s="9">
        <f t="shared" si="55"/>
        <v>41.174603174603178</v>
      </c>
      <c r="H861" s="5" t="s">
        <v>14</v>
      </c>
      <c r="I861">
        <v>63</v>
      </c>
      <c r="J861" t="s">
        <v>20</v>
      </c>
      <c r="K861" t="s">
        <v>21</v>
      </c>
      <c r="L861">
        <v>1362117600</v>
      </c>
      <c r="M861">
        <v>1363669200</v>
      </c>
      <c r="N861" s="12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4" x14ac:dyDescent="0.2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7">
        <f t="shared" si="52"/>
        <v>2.5165000000000002</v>
      </c>
      <c r="G862" s="9">
        <f t="shared" si="55"/>
        <v>77.430769230769229</v>
      </c>
      <c r="H862" s="5" t="s">
        <v>19</v>
      </c>
      <c r="I862">
        <v>65</v>
      </c>
      <c r="J862" t="s">
        <v>20</v>
      </c>
      <c r="K862" t="s">
        <v>21</v>
      </c>
      <c r="L862">
        <v>1550556000</v>
      </c>
      <c r="M862">
        <v>1551420000</v>
      </c>
      <c r="N862" s="12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ht="17" x14ac:dyDescent="0.2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7">
        <f t="shared" si="52"/>
        <v>1.0587500000000001</v>
      </c>
      <c r="G863" s="9">
        <f t="shared" si="55"/>
        <v>57.159509202453989</v>
      </c>
      <c r="H863" s="5" t="s">
        <v>19</v>
      </c>
      <c r="I863">
        <v>163</v>
      </c>
      <c r="J863" t="s">
        <v>20</v>
      </c>
      <c r="K863" t="s">
        <v>21</v>
      </c>
      <c r="L863">
        <v>1269147600</v>
      </c>
      <c r="M863">
        <v>1269838800</v>
      </c>
      <c r="N863" s="12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ht="17" x14ac:dyDescent="0.2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7">
        <f t="shared" si="52"/>
        <v>1.8742857142857143</v>
      </c>
      <c r="G864" s="9">
        <f t="shared" si="55"/>
        <v>77.17647058823529</v>
      </c>
      <c r="H864" s="5" t="s">
        <v>19</v>
      </c>
      <c r="I864">
        <v>85</v>
      </c>
      <c r="J864" t="s">
        <v>20</v>
      </c>
      <c r="K864" t="s">
        <v>21</v>
      </c>
      <c r="L864">
        <v>1312174800</v>
      </c>
      <c r="M864">
        <v>1312520400</v>
      </c>
      <c r="N864" s="12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ht="17" x14ac:dyDescent="0.2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7">
        <f t="shared" si="52"/>
        <v>3.8678571428571429</v>
      </c>
      <c r="G865" s="9">
        <f t="shared" si="55"/>
        <v>24.953917050691246</v>
      </c>
      <c r="H865" s="5" t="s">
        <v>19</v>
      </c>
      <c r="I865">
        <v>217</v>
      </c>
      <c r="J865" t="s">
        <v>20</v>
      </c>
      <c r="K865" t="s">
        <v>21</v>
      </c>
      <c r="L865">
        <v>1434517200</v>
      </c>
      <c r="M865">
        <v>1436504400</v>
      </c>
      <c r="N865" s="12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ht="17" x14ac:dyDescent="0.2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7">
        <f t="shared" si="52"/>
        <v>3.4707142857142856</v>
      </c>
      <c r="G866" s="9">
        <f t="shared" si="55"/>
        <v>97.18</v>
      </c>
      <c r="H866" s="5" t="s">
        <v>19</v>
      </c>
      <c r="I866">
        <v>150</v>
      </c>
      <c r="J866" t="s">
        <v>20</v>
      </c>
      <c r="K866" t="s">
        <v>21</v>
      </c>
      <c r="L866">
        <v>1471582800</v>
      </c>
      <c r="M866">
        <v>1472014800</v>
      </c>
      <c r="N866" s="12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ht="17" x14ac:dyDescent="0.2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7">
        <f t="shared" si="52"/>
        <v>1.8582098765432098</v>
      </c>
      <c r="G867" s="9">
        <f t="shared" si="55"/>
        <v>46.000916870415651</v>
      </c>
      <c r="H867" s="5" t="s">
        <v>19</v>
      </c>
      <c r="I867">
        <v>3272</v>
      </c>
      <c r="J867" t="s">
        <v>20</v>
      </c>
      <c r="K867" t="s">
        <v>21</v>
      </c>
      <c r="L867">
        <v>1410757200</v>
      </c>
      <c r="M867">
        <v>1411534800</v>
      </c>
      <c r="N867" s="12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ht="17" x14ac:dyDescent="0.2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7">
        <f t="shared" si="52"/>
        <v>0.43241247264770238</v>
      </c>
      <c r="G868" s="9">
        <f t="shared" si="55"/>
        <v>88.023385300668153</v>
      </c>
      <c r="H868" s="5" t="s">
        <v>63</v>
      </c>
      <c r="I868">
        <v>898</v>
      </c>
      <c r="J868" t="s">
        <v>20</v>
      </c>
      <c r="K868" t="s">
        <v>21</v>
      </c>
      <c r="L868">
        <v>1304830800</v>
      </c>
      <c r="M868">
        <v>1304917200</v>
      </c>
      <c r="N868" s="12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4" x14ac:dyDescent="0.2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7">
        <f t="shared" si="52"/>
        <v>1.6243749999999999</v>
      </c>
      <c r="G869" s="9">
        <f t="shared" si="55"/>
        <v>25.99</v>
      </c>
      <c r="H869" s="5" t="s">
        <v>19</v>
      </c>
      <c r="I869">
        <v>300</v>
      </c>
      <c r="J869" t="s">
        <v>20</v>
      </c>
      <c r="K869" t="s">
        <v>21</v>
      </c>
      <c r="L869">
        <v>1539061200</v>
      </c>
      <c r="M869">
        <v>1539579600</v>
      </c>
      <c r="N869" s="12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ht="17" x14ac:dyDescent="0.2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7">
        <f t="shared" si="52"/>
        <v>1.8484285714285715</v>
      </c>
      <c r="G870" s="9">
        <f t="shared" si="55"/>
        <v>102.69047619047619</v>
      </c>
      <c r="H870" s="5" t="s">
        <v>19</v>
      </c>
      <c r="I870">
        <v>126</v>
      </c>
      <c r="J870" t="s">
        <v>20</v>
      </c>
      <c r="K870" t="s">
        <v>21</v>
      </c>
      <c r="L870">
        <v>1381554000</v>
      </c>
      <c r="M870">
        <v>1382504400</v>
      </c>
      <c r="N870" s="12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ht="17" x14ac:dyDescent="0.2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7">
        <f t="shared" si="52"/>
        <v>0.23703520691785052</v>
      </c>
      <c r="G871" s="9">
        <f t="shared" si="55"/>
        <v>72.958174904942965</v>
      </c>
      <c r="H871" s="5" t="s">
        <v>14</v>
      </c>
      <c r="I871">
        <v>526</v>
      </c>
      <c r="J871" t="s">
        <v>20</v>
      </c>
      <c r="K871" t="s">
        <v>21</v>
      </c>
      <c r="L871">
        <v>1277096400</v>
      </c>
      <c r="M871">
        <v>1278306000</v>
      </c>
      <c r="N871" s="12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ht="17" x14ac:dyDescent="0.2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7">
        <f t="shared" si="52"/>
        <v>0.89870129870129867</v>
      </c>
      <c r="G872" s="9">
        <f t="shared" si="55"/>
        <v>57.190082644628099</v>
      </c>
      <c r="H872" s="5" t="s">
        <v>14</v>
      </c>
      <c r="I872">
        <v>121</v>
      </c>
      <c r="J872" t="s">
        <v>20</v>
      </c>
      <c r="K872" t="s">
        <v>21</v>
      </c>
      <c r="L872">
        <v>1440392400</v>
      </c>
      <c r="M872">
        <v>1442552400</v>
      </c>
      <c r="N872" s="12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4" x14ac:dyDescent="0.2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7">
        <f t="shared" si="52"/>
        <v>2.7260419580419581</v>
      </c>
      <c r="G873" s="9">
        <f t="shared" si="55"/>
        <v>84.013793103448279</v>
      </c>
      <c r="H873" s="5" t="s">
        <v>19</v>
      </c>
      <c r="I873">
        <v>2320</v>
      </c>
      <c r="J873" t="s">
        <v>20</v>
      </c>
      <c r="K873" t="s">
        <v>21</v>
      </c>
      <c r="L873">
        <v>1509512400</v>
      </c>
      <c r="M873">
        <v>1511071200</v>
      </c>
      <c r="N873" s="12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ht="17" x14ac:dyDescent="0.2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7">
        <f t="shared" si="52"/>
        <v>1.7004255319148935</v>
      </c>
      <c r="G874" s="9">
        <f t="shared" si="55"/>
        <v>98.666666666666671</v>
      </c>
      <c r="H874" s="5" t="s">
        <v>19</v>
      </c>
      <c r="I874">
        <v>81</v>
      </c>
      <c r="J874" t="s">
        <v>24</v>
      </c>
      <c r="K874" t="s">
        <v>25</v>
      </c>
      <c r="L874">
        <v>1535950800</v>
      </c>
      <c r="M874">
        <v>1536382800</v>
      </c>
      <c r="N874" s="12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ht="17" x14ac:dyDescent="0.2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7">
        <f t="shared" si="52"/>
        <v>1.8828503562945369</v>
      </c>
      <c r="G875" s="9">
        <f t="shared" si="55"/>
        <v>42.007419183889773</v>
      </c>
      <c r="H875" s="5" t="s">
        <v>19</v>
      </c>
      <c r="I875">
        <v>1887</v>
      </c>
      <c r="J875" t="s">
        <v>20</v>
      </c>
      <c r="K875" t="s">
        <v>21</v>
      </c>
      <c r="L875">
        <v>1389160800</v>
      </c>
      <c r="M875">
        <v>1389592800</v>
      </c>
      <c r="N875" s="12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ht="17" x14ac:dyDescent="0.2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7">
        <f t="shared" si="52"/>
        <v>3.4693532338308457</v>
      </c>
      <c r="G876" s="9">
        <f t="shared" si="55"/>
        <v>32.002753556677376</v>
      </c>
      <c r="H876" s="5" t="s">
        <v>19</v>
      </c>
      <c r="I876">
        <v>4358</v>
      </c>
      <c r="J876" t="s">
        <v>20</v>
      </c>
      <c r="K876" t="s">
        <v>21</v>
      </c>
      <c r="L876">
        <v>1271998800</v>
      </c>
      <c r="M876">
        <v>1275282000</v>
      </c>
      <c r="N876" s="12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ht="17" x14ac:dyDescent="0.2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7">
        <f t="shared" si="52"/>
        <v>0.6917721518987342</v>
      </c>
      <c r="G877" s="9">
        <f t="shared" si="55"/>
        <v>81.567164179104481</v>
      </c>
      <c r="H877" s="5" t="s">
        <v>14</v>
      </c>
      <c r="I877">
        <v>67</v>
      </c>
      <c r="J877" t="s">
        <v>20</v>
      </c>
      <c r="K877" t="s">
        <v>21</v>
      </c>
      <c r="L877">
        <v>1294898400</v>
      </c>
      <c r="M877">
        <v>1294984800</v>
      </c>
      <c r="N877" s="12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4" x14ac:dyDescent="0.2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7">
        <f t="shared" si="52"/>
        <v>0.25433734939759034</v>
      </c>
      <c r="G878" s="9">
        <f t="shared" si="55"/>
        <v>37.035087719298247</v>
      </c>
      <c r="H878" s="5" t="s">
        <v>14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ht="17" x14ac:dyDescent="0.2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7">
        <f t="shared" si="52"/>
        <v>0.77400977995110021</v>
      </c>
      <c r="G879" s="9">
        <f t="shared" si="55"/>
        <v>103.033360455655</v>
      </c>
      <c r="H879" s="5" t="s">
        <v>14</v>
      </c>
      <c r="I879">
        <v>1229</v>
      </c>
      <c r="J879" t="s">
        <v>20</v>
      </c>
      <c r="K879" t="s">
        <v>21</v>
      </c>
      <c r="L879">
        <v>1469509200</v>
      </c>
      <c r="M879">
        <v>1469595600</v>
      </c>
      <c r="N879" s="12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ht="17" x14ac:dyDescent="0.2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7">
        <f t="shared" si="52"/>
        <v>0.37481481481481482</v>
      </c>
      <c r="G880" s="9">
        <f t="shared" si="55"/>
        <v>84.333333333333329</v>
      </c>
      <c r="H880" s="5" t="s">
        <v>14</v>
      </c>
      <c r="I880">
        <v>12</v>
      </c>
      <c r="J880" t="s">
        <v>94</v>
      </c>
      <c r="K880" t="s">
        <v>95</v>
      </c>
      <c r="L880">
        <v>1579068000</v>
      </c>
      <c r="M880">
        <v>1581141600</v>
      </c>
      <c r="N880" s="12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ht="17" x14ac:dyDescent="0.2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7">
        <f t="shared" si="52"/>
        <v>5.4379999999999997</v>
      </c>
      <c r="G881" s="9">
        <f t="shared" si="55"/>
        <v>102.60377358490567</v>
      </c>
      <c r="H881" s="5" t="s">
        <v>19</v>
      </c>
      <c r="I881">
        <v>53</v>
      </c>
      <c r="J881" t="s">
        <v>20</v>
      </c>
      <c r="K881" t="s">
        <v>21</v>
      </c>
      <c r="L881">
        <v>1487743200</v>
      </c>
      <c r="M881">
        <v>1488520800</v>
      </c>
      <c r="N881" s="12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ht="17" x14ac:dyDescent="0.2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7">
        <f t="shared" si="52"/>
        <v>2.2852189349112426</v>
      </c>
      <c r="G882" s="9">
        <f t="shared" si="55"/>
        <v>79.992129246064621</v>
      </c>
      <c r="H882" s="5" t="s">
        <v>19</v>
      </c>
      <c r="I882">
        <v>2414</v>
      </c>
      <c r="J882" t="s">
        <v>20</v>
      </c>
      <c r="K882" t="s">
        <v>21</v>
      </c>
      <c r="L882">
        <v>1563685200</v>
      </c>
      <c r="M882">
        <v>1563858000</v>
      </c>
      <c r="N882" s="12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ht="17" x14ac:dyDescent="0.2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7">
        <f t="shared" si="52"/>
        <v>0.38948339483394834</v>
      </c>
      <c r="G883" s="9">
        <f t="shared" si="55"/>
        <v>70.055309734513273</v>
      </c>
      <c r="H883" s="5" t="s">
        <v>14</v>
      </c>
      <c r="I883">
        <v>452</v>
      </c>
      <c r="J883" t="s">
        <v>20</v>
      </c>
      <c r="K883" t="s">
        <v>21</v>
      </c>
      <c r="L883">
        <v>1436418000</v>
      </c>
      <c r="M883">
        <v>1438923600</v>
      </c>
      <c r="N883" s="12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ht="17" x14ac:dyDescent="0.2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7">
        <f t="shared" si="52"/>
        <v>3.7</v>
      </c>
      <c r="G884" s="9">
        <f t="shared" si="55"/>
        <v>37</v>
      </c>
      <c r="H884" s="5" t="s">
        <v>19</v>
      </c>
      <c r="I884">
        <v>80</v>
      </c>
      <c r="J884" t="s">
        <v>20</v>
      </c>
      <c r="K884" t="s">
        <v>21</v>
      </c>
      <c r="L884">
        <v>1421820000</v>
      </c>
      <c r="M884">
        <v>1422165600</v>
      </c>
      <c r="N884" s="12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4" x14ac:dyDescent="0.2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7">
        <f t="shared" si="52"/>
        <v>2.3791176470588233</v>
      </c>
      <c r="G885" s="9">
        <f t="shared" si="55"/>
        <v>41.911917098445599</v>
      </c>
      <c r="H885" s="5" t="s">
        <v>19</v>
      </c>
      <c r="I885">
        <v>193</v>
      </c>
      <c r="J885" t="s">
        <v>20</v>
      </c>
      <c r="K885" t="s">
        <v>21</v>
      </c>
      <c r="L885">
        <v>1274763600</v>
      </c>
      <c r="M885">
        <v>1277874000</v>
      </c>
      <c r="N885" s="12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ht="17" x14ac:dyDescent="0.2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7">
        <f t="shared" si="52"/>
        <v>0.64036299765807958</v>
      </c>
      <c r="G886" s="9">
        <f t="shared" si="55"/>
        <v>57.992576882290564</v>
      </c>
      <c r="H886" s="5" t="s">
        <v>14</v>
      </c>
      <c r="I886">
        <v>1886</v>
      </c>
      <c r="J886" t="s">
        <v>20</v>
      </c>
      <c r="K886" t="s">
        <v>21</v>
      </c>
      <c r="L886">
        <v>1399179600</v>
      </c>
      <c r="M886">
        <v>1399352400</v>
      </c>
      <c r="N886" s="12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ht="17" x14ac:dyDescent="0.2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7">
        <f t="shared" si="52"/>
        <v>1.1827777777777777</v>
      </c>
      <c r="G887" s="9">
        <f t="shared" si="55"/>
        <v>40.942307692307693</v>
      </c>
      <c r="H887" s="5" t="s">
        <v>19</v>
      </c>
      <c r="I887">
        <v>52</v>
      </c>
      <c r="J887" t="s">
        <v>20</v>
      </c>
      <c r="K887" t="s">
        <v>21</v>
      </c>
      <c r="L887">
        <v>1275800400</v>
      </c>
      <c r="M887">
        <v>1279083600</v>
      </c>
      <c r="N887" s="12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ht="17" x14ac:dyDescent="0.2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7">
        <f t="shared" si="52"/>
        <v>0.84824037184594958</v>
      </c>
      <c r="G888" s="9">
        <f t="shared" si="55"/>
        <v>69.9972602739726</v>
      </c>
      <c r="H888" s="5" t="s">
        <v>14</v>
      </c>
      <c r="I888">
        <v>1825</v>
      </c>
      <c r="J888" t="s">
        <v>20</v>
      </c>
      <c r="K888" t="s">
        <v>21</v>
      </c>
      <c r="L888">
        <v>1282798800</v>
      </c>
      <c r="M888">
        <v>1284354000</v>
      </c>
      <c r="N888" s="12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4" x14ac:dyDescent="0.2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7">
        <f t="shared" si="52"/>
        <v>0.29346153846153844</v>
      </c>
      <c r="G889" s="9">
        <f t="shared" si="55"/>
        <v>73.838709677419359</v>
      </c>
      <c r="H889" s="5" t="s">
        <v>14</v>
      </c>
      <c r="I889">
        <v>31</v>
      </c>
      <c r="J889" t="s">
        <v>20</v>
      </c>
      <c r="K889" t="s">
        <v>21</v>
      </c>
      <c r="L889">
        <v>1437109200</v>
      </c>
      <c r="M889">
        <v>1441170000</v>
      </c>
      <c r="N889" s="12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4" x14ac:dyDescent="0.2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7">
        <f t="shared" si="52"/>
        <v>2.0989655172413793</v>
      </c>
      <c r="G890" s="9">
        <f t="shared" si="55"/>
        <v>41.979310344827589</v>
      </c>
      <c r="H890" s="5" t="s">
        <v>19</v>
      </c>
      <c r="I890">
        <v>290</v>
      </c>
      <c r="J890" t="s">
        <v>20</v>
      </c>
      <c r="K890" t="s">
        <v>21</v>
      </c>
      <c r="L890">
        <v>1491886800</v>
      </c>
      <c r="M890">
        <v>1493528400</v>
      </c>
      <c r="N890" s="12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ht="17" x14ac:dyDescent="0.2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7">
        <f t="shared" si="52"/>
        <v>1.697857142857143</v>
      </c>
      <c r="G891" s="9">
        <f t="shared" si="55"/>
        <v>77.93442622950819</v>
      </c>
      <c r="H891" s="5" t="s">
        <v>19</v>
      </c>
      <c r="I891">
        <v>122</v>
      </c>
      <c r="J891" t="s">
        <v>20</v>
      </c>
      <c r="K891" t="s">
        <v>21</v>
      </c>
      <c r="L891">
        <v>1394600400</v>
      </c>
      <c r="M891">
        <v>1395205200</v>
      </c>
      <c r="N891" s="12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ht="17" x14ac:dyDescent="0.2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7">
        <f t="shared" si="52"/>
        <v>1.1595907738095239</v>
      </c>
      <c r="G892" s="9">
        <f t="shared" si="55"/>
        <v>106.01972789115646</v>
      </c>
      <c r="H892" s="5" t="s">
        <v>19</v>
      </c>
      <c r="I892">
        <v>1470</v>
      </c>
      <c r="J892" t="s">
        <v>20</v>
      </c>
      <c r="K892" t="s">
        <v>21</v>
      </c>
      <c r="L892">
        <v>1561352400</v>
      </c>
      <c r="M892">
        <v>1561438800</v>
      </c>
      <c r="N892" s="12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4" x14ac:dyDescent="0.2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7">
        <f t="shared" si="52"/>
        <v>2.5859999999999999</v>
      </c>
      <c r="G893" s="9">
        <f t="shared" si="55"/>
        <v>47.018181818181816</v>
      </c>
      <c r="H893" s="5" t="s">
        <v>19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ht="17" x14ac:dyDescent="0.2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7">
        <f t="shared" si="52"/>
        <v>2.3058333333333332</v>
      </c>
      <c r="G894" s="9">
        <f t="shared" si="55"/>
        <v>76.016483516483518</v>
      </c>
      <c r="H894" s="5" t="s">
        <v>19</v>
      </c>
      <c r="I894">
        <v>182</v>
      </c>
      <c r="J894" t="s">
        <v>20</v>
      </c>
      <c r="K894" t="s">
        <v>21</v>
      </c>
      <c r="L894">
        <v>1274418000</v>
      </c>
      <c r="M894">
        <v>1277960400</v>
      </c>
      <c r="N894" s="12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ht="17" x14ac:dyDescent="0.2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7">
        <f t="shared" si="52"/>
        <v>1.2821428571428573</v>
      </c>
      <c r="G895" s="9">
        <f t="shared" si="55"/>
        <v>54.120603015075375</v>
      </c>
      <c r="H895" s="5" t="s">
        <v>19</v>
      </c>
      <c r="I895">
        <v>199</v>
      </c>
      <c r="J895" t="s">
        <v>94</v>
      </c>
      <c r="K895" t="s">
        <v>95</v>
      </c>
      <c r="L895">
        <v>1434344400</v>
      </c>
      <c r="M895">
        <v>1434690000</v>
      </c>
      <c r="N895" s="12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ht="17" x14ac:dyDescent="0.2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7">
        <f t="shared" si="52"/>
        <v>1.8870588235294117</v>
      </c>
      <c r="G896" s="9">
        <f t="shared" si="55"/>
        <v>57.285714285714285</v>
      </c>
      <c r="H896" s="5" t="s">
        <v>19</v>
      </c>
      <c r="I896">
        <v>56</v>
      </c>
      <c r="J896" t="s">
        <v>36</v>
      </c>
      <c r="K896" t="s">
        <v>37</v>
      </c>
      <c r="L896">
        <v>1373518800</v>
      </c>
      <c r="M896">
        <v>1376110800</v>
      </c>
      <c r="N896" s="12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4" x14ac:dyDescent="0.2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7">
        <f t="shared" si="52"/>
        <v>6.9511889862327911E-2</v>
      </c>
      <c r="G897" s="9">
        <f t="shared" si="55"/>
        <v>103.81308411214954</v>
      </c>
      <c r="H897" s="5" t="s">
        <v>14</v>
      </c>
      <c r="I897">
        <v>107</v>
      </c>
      <c r="J897" t="s">
        <v>20</v>
      </c>
      <c r="K897" t="s">
        <v>21</v>
      </c>
      <c r="L897">
        <v>1517637600</v>
      </c>
      <c r="M897">
        <v>1518415200</v>
      </c>
      <c r="N897" s="12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4" x14ac:dyDescent="0.2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7">
        <f t="shared" si="52"/>
        <v>7.7443434343434348</v>
      </c>
      <c r="G898" s="9">
        <f t="shared" si="55"/>
        <v>105.02602739726028</v>
      </c>
      <c r="H898" s="5" t="s">
        <v>19</v>
      </c>
      <c r="I898">
        <v>1460</v>
      </c>
      <c r="J898" t="s">
        <v>24</v>
      </c>
      <c r="K898" t="s">
        <v>25</v>
      </c>
      <c r="L898">
        <v>1310619600</v>
      </c>
      <c r="M898">
        <v>1310878800</v>
      </c>
      <c r="N898" s="12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ht="17" x14ac:dyDescent="0.2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7">
        <f t="shared" ref="F899:F962" si="56">E899/D899</f>
        <v>0.27693181818181817</v>
      </c>
      <c r="G899" s="9">
        <f t="shared" si="55"/>
        <v>90.259259259259252</v>
      </c>
      <c r="H899" s="5" t="s">
        <v>14</v>
      </c>
      <c r="I899">
        <v>27</v>
      </c>
      <c r="J899" t="s">
        <v>20</v>
      </c>
      <c r="K899" t="s">
        <v>21</v>
      </c>
      <c r="L899">
        <v>1556427600</v>
      </c>
      <c r="M899">
        <v>1556600400</v>
      </c>
      <c r="N899" s="12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ht="17" x14ac:dyDescent="0.2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7">
        <f t="shared" si="56"/>
        <v>0.52479620323841425</v>
      </c>
      <c r="G900" s="9">
        <f t="shared" ref="G900:G963" si="59">SUM(E900/I900)</f>
        <v>76.978705978705975</v>
      </c>
      <c r="H900" s="5" t="s">
        <v>14</v>
      </c>
      <c r="I900">
        <v>1221</v>
      </c>
      <c r="J900" t="s">
        <v>20</v>
      </c>
      <c r="K900" t="s">
        <v>21</v>
      </c>
      <c r="L900">
        <v>1576476000</v>
      </c>
      <c r="M900">
        <v>1576994400</v>
      </c>
      <c r="N900" s="12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ht="17" x14ac:dyDescent="0.2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7">
        <f t="shared" si="56"/>
        <v>4.0709677419354842</v>
      </c>
      <c r="G901" s="9">
        <f t="shared" si="59"/>
        <v>102.60162601626017</v>
      </c>
      <c r="H901" s="5" t="s">
        <v>19</v>
      </c>
      <c r="I901">
        <v>123</v>
      </c>
      <c r="J901" t="s">
        <v>86</v>
      </c>
      <c r="K901" t="s">
        <v>87</v>
      </c>
      <c r="L901">
        <v>1381122000</v>
      </c>
      <c r="M901">
        <v>1382677200</v>
      </c>
      <c r="N901" s="12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ht="17" x14ac:dyDescent="0.2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7">
        <f t="shared" si="56"/>
        <v>0.02</v>
      </c>
      <c r="G902" s="9">
        <f t="shared" si="59"/>
        <v>2</v>
      </c>
      <c r="H902" s="5" t="s">
        <v>14</v>
      </c>
      <c r="I902">
        <v>1</v>
      </c>
      <c r="J902" t="s">
        <v>20</v>
      </c>
      <c r="K902" t="s">
        <v>21</v>
      </c>
      <c r="L902">
        <v>1411102800</v>
      </c>
      <c r="M902">
        <v>1411189200</v>
      </c>
      <c r="N902" s="12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ht="17" x14ac:dyDescent="0.2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7">
        <f t="shared" si="56"/>
        <v>1.5617857142857143</v>
      </c>
      <c r="G903" s="9">
        <f t="shared" si="59"/>
        <v>55.0062893081761</v>
      </c>
      <c r="H903" s="5" t="s">
        <v>19</v>
      </c>
      <c r="I903">
        <v>159</v>
      </c>
      <c r="J903" t="s">
        <v>20</v>
      </c>
      <c r="K903" t="s">
        <v>21</v>
      </c>
      <c r="L903">
        <v>1531803600</v>
      </c>
      <c r="M903">
        <v>1534654800</v>
      </c>
      <c r="N903" s="12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ht="17" x14ac:dyDescent="0.2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7">
        <f t="shared" si="56"/>
        <v>2.5242857142857145</v>
      </c>
      <c r="G904" s="9">
        <f t="shared" si="59"/>
        <v>32.127272727272725</v>
      </c>
      <c r="H904" s="5" t="s">
        <v>19</v>
      </c>
      <c r="I904">
        <v>110</v>
      </c>
      <c r="J904" t="s">
        <v>20</v>
      </c>
      <c r="K904" t="s">
        <v>21</v>
      </c>
      <c r="L904">
        <v>1454133600</v>
      </c>
      <c r="M904">
        <v>1457762400</v>
      </c>
      <c r="N904" s="12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4" x14ac:dyDescent="0.2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7">
        <f t="shared" si="56"/>
        <v>1.729268292682927E-2</v>
      </c>
      <c r="G905" s="9">
        <f t="shared" si="59"/>
        <v>50.642857142857146</v>
      </c>
      <c r="H905" s="5" t="s">
        <v>42</v>
      </c>
      <c r="I905">
        <v>14</v>
      </c>
      <c r="J905" t="s">
        <v>20</v>
      </c>
      <c r="K905" t="s">
        <v>21</v>
      </c>
      <c r="L905">
        <v>1336194000</v>
      </c>
      <c r="M905">
        <v>1337490000</v>
      </c>
      <c r="N905" s="12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ht="17" x14ac:dyDescent="0.2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7">
        <f t="shared" si="56"/>
        <v>0.12230769230769231</v>
      </c>
      <c r="G906" s="9">
        <f t="shared" si="59"/>
        <v>49.6875</v>
      </c>
      <c r="H906" s="5" t="s">
        <v>14</v>
      </c>
      <c r="I906">
        <v>16</v>
      </c>
      <c r="J906" t="s">
        <v>20</v>
      </c>
      <c r="K906" t="s">
        <v>21</v>
      </c>
      <c r="L906">
        <v>1349326800</v>
      </c>
      <c r="M906">
        <v>1349672400</v>
      </c>
      <c r="N906" s="12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ht="17" x14ac:dyDescent="0.2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7">
        <f t="shared" si="56"/>
        <v>1.6398734177215191</v>
      </c>
      <c r="G907" s="9">
        <f t="shared" si="59"/>
        <v>54.894067796610166</v>
      </c>
      <c r="H907" s="5" t="s">
        <v>19</v>
      </c>
      <c r="I907">
        <v>236</v>
      </c>
      <c r="J907" t="s">
        <v>20</v>
      </c>
      <c r="K907" t="s">
        <v>21</v>
      </c>
      <c r="L907">
        <v>1379566800</v>
      </c>
      <c r="M907">
        <v>1379826000</v>
      </c>
      <c r="N907" s="12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4" x14ac:dyDescent="0.2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7">
        <f t="shared" si="56"/>
        <v>1.6298181818181818</v>
      </c>
      <c r="G908" s="9">
        <f t="shared" si="59"/>
        <v>46.931937172774866</v>
      </c>
      <c r="H908" s="5" t="s">
        <v>19</v>
      </c>
      <c r="I908">
        <v>191</v>
      </c>
      <c r="J908" t="s">
        <v>20</v>
      </c>
      <c r="K908" t="s">
        <v>21</v>
      </c>
      <c r="L908">
        <v>1494651600</v>
      </c>
      <c r="M908">
        <v>1497762000</v>
      </c>
      <c r="N908" s="12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ht="17" x14ac:dyDescent="0.2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7">
        <f t="shared" si="56"/>
        <v>0.20252747252747252</v>
      </c>
      <c r="G909" s="9">
        <f t="shared" si="59"/>
        <v>44.951219512195124</v>
      </c>
      <c r="H909" s="5" t="s">
        <v>14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s="12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ht="17" x14ac:dyDescent="0.2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7">
        <f t="shared" si="56"/>
        <v>3.1924083769633507</v>
      </c>
      <c r="G910" s="9">
        <f t="shared" si="59"/>
        <v>30.99898322318251</v>
      </c>
      <c r="H910" s="5" t="s">
        <v>19</v>
      </c>
      <c r="I910">
        <v>3934</v>
      </c>
      <c r="J910" t="s">
        <v>20</v>
      </c>
      <c r="K910" t="s">
        <v>21</v>
      </c>
      <c r="L910">
        <v>1335934800</v>
      </c>
      <c r="M910">
        <v>1336885200</v>
      </c>
      <c r="N910" s="12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ht="17" x14ac:dyDescent="0.2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7">
        <f t="shared" si="56"/>
        <v>4.7894444444444444</v>
      </c>
      <c r="G911" s="9">
        <f t="shared" si="59"/>
        <v>107.7625</v>
      </c>
      <c r="H911" s="5" t="s">
        <v>19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ht="17" x14ac:dyDescent="0.2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7">
        <f t="shared" si="56"/>
        <v>0.19556634304207121</v>
      </c>
      <c r="G912" s="9">
        <f t="shared" si="59"/>
        <v>102.07770270270271</v>
      </c>
      <c r="H912" s="5" t="s">
        <v>63</v>
      </c>
      <c r="I912">
        <v>296</v>
      </c>
      <c r="J912" t="s">
        <v>20</v>
      </c>
      <c r="K912" t="s">
        <v>21</v>
      </c>
      <c r="L912">
        <v>1421906400</v>
      </c>
      <c r="M912">
        <v>1421992800</v>
      </c>
      <c r="N912" s="12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ht="17" x14ac:dyDescent="0.2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7">
        <f t="shared" si="56"/>
        <v>1.9894827586206896</v>
      </c>
      <c r="G913" s="9">
        <f t="shared" si="59"/>
        <v>24.976190476190474</v>
      </c>
      <c r="H913" s="5" t="s">
        <v>19</v>
      </c>
      <c r="I913">
        <v>462</v>
      </c>
      <c r="J913" t="s">
        <v>20</v>
      </c>
      <c r="K913" t="s">
        <v>21</v>
      </c>
      <c r="L913">
        <v>1568005200</v>
      </c>
      <c r="M913">
        <v>1568178000</v>
      </c>
      <c r="N913" s="12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ht="17" x14ac:dyDescent="0.2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7">
        <f t="shared" si="56"/>
        <v>7.95</v>
      </c>
      <c r="G914" s="9">
        <f t="shared" si="59"/>
        <v>79.944134078212286</v>
      </c>
      <c r="H914" s="5" t="s">
        <v>19</v>
      </c>
      <c r="I914">
        <v>179</v>
      </c>
      <c r="J914" t="s">
        <v>20</v>
      </c>
      <c r="K914" t="s">
        <v>21</v>
      </c>
      <c r="L914">
        <v>1346821200</v>
      </c>
      <c r="M914">
        <v>1347944400</v>
      </c>
      <c r="N914" s="12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ht="17" x14ac:dyDescent="0.2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7">
        <f t="shared" si="56"/>
        <v>0.50621082621082625</v>
      </c>
      <c r="G915" s="9">
        <f t="shared" si="59"/>
        <v>67.946462715105156</v>
      </c>
      <c r="H915" s="5" t="s">
        <v>14</v>
      </c>
      <c r="I915">
        <v>523</v>
      </c>
      <c r="J915" t="s">
        <v>24</v>
      </c>
      <c r="K915" t="s">
        <v>25</v>
      </c>
      <c r="L915">
        <v>1557637200</v>
      </c>
      <c r="M915">
        <v>1558760400</v>
      </c>
      <c r="N915" s="12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ht="17" x14ac:dyDescent="0.2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7">
        <f t="shared" si="56"/>
        <v>0.57437499999999997</v>
      </c>
      <c r="G916" s="9">
        <f t="shared" si="59"/>
        <v>26.070921985815602</v>
      </c>
      <c r="H916" s="5" t="s">
        <v>14</v>
      </c>
      <c r="I916">
        <v>141</v>
      </c>
      <c r="J916" t="s">
        <v>36</v>
      </c>
      <c r="K916" t="s">
        <v>37</v>
      </c>
      <c r="L916">
        <v>1375592400</v>
      </c>
      <c r="M916">
        <v>1376629200</v>
      </c>
      <c r="N916" s="12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ht="17" x14ac:dyDescent="0.2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7">
        <f t="shared" si="56"/>
        <v>1.5562827640984909</v>
      </c>
      <c r="G917" s="9">
        <f t="shared" si="59"/>
        <v>105.0032154340836</v>
      </c>
      <c r="H917" s="5" t="s">
        <v>19</v>
      </c>
      <c r="I917">
        <v>1866</v>
      </c>
      <c r="J917" t="s">
        <v>36</v>
      </c>
      <c r="K917" t="s">
        <v>37</v>
      </c>
      <c r="L917">
        <v>1503982800</v>
      </c>
      <c r="M917">
        <v>1504760400</v>
      </c>
      <c r="N917" s="12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4" x14ac:dyDescent="0.2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7">
        <f t="shared" si="56"/>
        <v>0.36297297297297298</v>
      </c>
      <c r="G918" s="9">
        <f t="shared" si="59"/>
        <v>25.826923076923077</v>
      </c>
      <c r="H918" s="5" t="s">
        <v>14</v>
      </c>
      <c r="I918">
        <v>52</v>
      </c>
      <c r="J918" t="s">
        <v>20</v>
      </c>
      <c r="K918" t="s">
        <v>21</v>
      </c>
      <c r="L918">
        <v>1418882400</v>
      </c>
      <c r="M918">
        <v>1419660000</v>
      </c>
      <c r="N918" s="12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ht="17" x14ac:dyDescent="0.2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7">
        <f t="shared" si="56"/>
        <v>0.58250000000000002</v>
      </c>
      <c r="G919" s="9">
        <f t="shared" si="59"/>
        <v>77.666666666666671</v>
      </c>
      <c r="H919" s="5" t="s">
        <v>42</v>
      </c>
      <c r="I919">
        <v>27</v>
      </c>
      <c r="J919" t="s">
        <v>36</v>
      </c>
      <c r="K919" t="s">
        <v>37</v>
      </c>
      <c r="L919">
        <v>1309237200</v>
      </c>
      <c r="M919">
        <v>1311310800</v>
      </c>
      <c r="N919" s="12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ht="17" x14ac:dyDescent="0.2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7">
        <f t="shared" si="56"/>
        <v>2.3739473684210526</v>
      </c>
      <c r="G920" s="9">
        <f t="shared" si="59"/>
        <v>57.82692307692308</v>
      </c>
      <c r="H920" s="5" t="s">
        <v>19</v>
      </c>
      <c r="I920">
        <v>156</v>
      </c>
      <c r="J920" t="s">
        <v>86</v>
      </c>
      <c r="K920" t="s">
        <v>87</v>
      </c>
      <c r="L920">
        <v>1343365200</v>
      </c>
      <c r="M920">
        <v>1344315600</v>
      </c>
      <c r="N920" s="12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ht="17" x14ac:dyDescent="0.2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7">
        <f t="shared" si="56"/>
        <v>0.58750000000000002</v>
      </c>
      <c r="G921" s="9">
        <f t="shared" si="59"/>
        <v>92.955555555555549</v>
      </c>
      <c r="H921" s="5" t="s">
        <v>14</v>
      </c>
      <c r="I921">
        <v>225</v>
      </c>
      <c r="J921" t="s">
        <v>24</v>
      </c>
      <c r="K921" t="s">
        <v>25</v>
      </c>
      <c r="L921">
        <v>1507957200</v>
      </c>
      <c r="M921">
        <v>1510725600</v>
      </c>
      <c r="N921" s="12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ht="17" x14ac:dyDescent="0.2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7">
        <f t="shared" si="56"/>
        <v>1.8256603773584905</v>
      </c>
      <c r="G922" s="9">
        <f t="shared" si="59"/>
        <v>37.945098039215686</v>
      </c>
      <c r="H922" s="5" t="s">
        <v>19</v>
      </c>
      <c r="I922">
        <v>255</v>
      </c>
      <c r="J922" t="s">
        <v>20</v>
      </c>
      <c r="K922" t="s">
        <v>21</v>
      </c>
      <c r="L922">
        <v>1549519200</v>
      </c>
      <c r="M922">
        <v>1551247200</v>
      </c>
      <c r="N922" s="12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ht="17" x14ac:dyDescent="0.2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7">
        <f t="shared" si="56"/>
        <v>7.5436408977556111E-3</v>
      </c>
      <c r="G923" s="9">
        <f t="shared" si="59"/>
        <v>31.842105263157894</v>
      </c>
      <c r="H923" s="5" t="s">
        <v>14</v>
      </c>
      <c r="I923">
        <v>38</v>
      </c>
      <c r="J923" t="s">
        <v>20</v>
      </c>
      <c r="K923" t="s">
        <v>21</v>
      </c>
      <c r="L923">
        <v>1329026400</v>
      </c>
      <c r="M923">
        <v>1330236000</v>
      </c>
      <c r="N923" s="12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ht="17" x14ac:dyDescent="0.2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7">
        <f t="shared" si="56"/>
        <v>1.7595330739299611</v>
      </c>
      <c r="G924" s="9">
        <f t="shared" si="59"/>
        <v>40</v>
      </c>
      <c r="H924" s="5" t="s">
        <v>19</v>
      </c>
      <c r="I924">
        <v>2261</v>
      </c>
      <c r="J924" t="s">
        <v>20</v>
      </c>
      <c r="K924" t="s">
        <v>21</v>
      </c>
      <c r="L924">
        <v>1544335200</v>
      </c>
      <c r="M924">
        <v>1545112800</v>
      </c>
      <c r="N924" s="12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ht="17" x14ac:dyDescent="0.2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7">
        <f t="shared" si="56"/>
        <v>2.3788235294117648</v>
      </c>
      <c r="G925" s="9">
        <f t="shared" si="59"/>
        <v>101.1</v>
      </c>
      <c r="H925" s="5" t="s">
        <v>19</v>
      </c>
      <c r="I925">
        <v>40</v>
      </c>
      <c r="J925" t="s">
        <v>20</v>
      </c>
      <c r="K925" t="s">
        <v>21</v>
      </c>
      <c r="L925">
        <v>1279083600</v>
      </c>
      <c r="M925">
        <v>1279170000</v>
      </c>
      <c r="N925" s="12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ht="17" x14ac:dyDescent="0.2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7">
        <f t="shared" si="56"/>
        <v>4.8805076142131982</v>
      </c>
      <c r="G926" s="9">
        <f t="shared" si="59"/>
        <v>84.006989951944078</v>
      </c>
      <c r="H926" s="5" t="s">
        <v>19</v>
      </c>
      <c r="I926">
        <v>2289</v>
      </c>
      <c r="J926" t="s">
        <v>94</v>
      </c>
      <c r="K926" t="s">
        <v>95</v>
      </c>
      <c r="L926">
        <v>1572498000</v>
      </c>
      <c r="M926">
        <v>1573452000</v>
      </c>
      <c r="N926" s="12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4" x14ac:dyDescent="0.2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7">
        <f t="shared" si="56"/>
        <v>2.2406666666666668</v>
      </c>
      <c r="G927" s="9">
        <f t="shared" si="59"/>
        <v>103.41538461538461</v>
      </c>
      <c r="H927" s="5" t="s">
        <v>19</v>
      </c>
      <c r="I927">
        <v>65</v>
      </c>
      <c r="J927" t="s">
        <v>20</v>
      </c>
      <c r="K927" t="s">
        <v>21</v>
      </c>
      <c r="L927">
        <v>1506056400</v>
      </c>
      <c r="M927">
        <v>1507093200</v>
      </c>
      <c r="N927" s="12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ht="17" x14ac:dyDescent="0.2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7">
        <f t="shared" si="56"/>
        <v>0.18126436781609195</v>
      </c>
      <c r="G928" s="9">
        <f t="shared" si="59"/>
        <v>105.13333333333334</v>
      </c>
      <c r="H928" s="5" t="s">
        <v>14</v>
      </c>
      <c r="I928">
        <v>15</v>
      </c>
      <c r="J928" t="s">
        <v>20</v>
      </c>
      <c r="K928" t="s">
        <v>21</v>
      </c>
      <c r="L928">
        <v>1463029200</v>
      </c>
      <c r="M928">
        <v>1463374800</v>
      </c>
      <c r="N928" s="12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ht="17" x14ac:dyDescent="0.2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7">
        <f t="shared" si="56"/>
        <v>0.45847222222222223</v>
      </c>
      <c r="G929" s="9">
        <f t="shared" si="59"/>
        <v>89.21621621621621</v>
      </c>
      <c r="H929" s="5" t="s">
        <v>14</v>
      </c>
      <c r="I929">
        <v>37</v>
      </c>
      <c r="J929" t="s">
        <v>20</v>
      </c>
      <c r="K929" t="s">
        <v>21</v>
      </c>
      <c r="L929">
        <v>1342069200</v>
      </c>
      <c r="M929">
        <v>1344574800</v>
      </c>
      <c r="N929" s="12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ht="17" x14ac:dyDescent="0.2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7">
        <f t="shared" si="56"/>
        <v>1.1731541218637993</v>
      </c>
      <c r="G930" s="9">
        <f t="shared" si="59"/>
        <v>51.995234312946785</v>
      </c>
      <c r="H930" s="5" t="s">
        <v>19</v>
      </c>
      <c r="I930">
        <v>3777</v>
      </c>
      <c r="J930" t="s">
        <v>94</v>
      </c>
      <c r="K930" t="s">
        <v>95</v>
      </c>
      <c r="L930">
        <v>1388296800</v>
      </c>
      <c r="M930">
        <v>1389074400</v>
      </c>
      <c r="N930" s="12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ht="17" x14ac:dyDescent="0.2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7">
        <f t="shared" si="56"/>
        <v>2.173090909090909</v>
      </c>
      <c r="G931" s="9">
        <f t="shared" si="59"/>
        <v>64.956521739130437</v>
      </c>
      <c r="H931" s="5" t="s">
        <v>19</v>
      </c>
      <c r="I931">
        <v>184</v>
      </c>
      <c r="J931" t="s">
        <v>36</v>
      </c>
      <c r="K931" t="s">
        <v>37</v>
      </c>
      <c r="L931">
        <v>1493787600</v>
      </c>
      <c r="M931">
        <v>1494997200</v>
      </c>
      <c r="N931" s="12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ht="17" x14ac:dyDescent="0.2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7">
        <f t="shared" si="56"/>
        <v>1.1228571428571428</v>
      </c>
      <c r="G932" s="9">
        <f t="shared" si="59"/>
        <v>46.235294117647058</v>
      </c>
      <c r="H932" s="5" t="s">
        <v>19</v>
      </c>
      <c r="I932">
        <v>85</v>
      </c>
      <c r="J932" t="s">
        <v>20</v>
      </c>
      <c r="K932" t="s">
        <v>21</v>
      </c>
      <c r="L932">
        <v>1424844000</v>
      </c>
      <c r="M932">
        <v>1425448800</v>
      </c>
      <c r="N932" s="12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ht="17" x14ac:dyDescent="0.2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7">
        <f t="shared" si="56"/>
        <v>0.72518987341772156</v>
      </c>
      <c r="G933" s="9">
        <f t="shared" si="59"/>
        <v>51.151785714285715</v>
      </c>
      <c r="H933" s="5" t="s">
        <v>14</v>
      </c>
      <c r="I933">
        <v>112</v>
      </c>
      <c r="J933" t="s">
        <v>20</v>
      </c>
      <c r="K933" t="s">
        <v>21</v>
      </c>
      <c r="L933">
        <v>1403931600</v>
      </c>
      <c r="M933">
        <v>1404104400</v>
      </c>
      <c r="N933" s="12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ht="17" x14ac:dyDescent="0.2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7">
        <f t="shared" si="56"/>
        <v>2.1230434782608696</v>
      </c>
      <c r="G934" s="9">
        <f t="shared" si="59"/>
        <v>33.909722222222221</v>
      </c>
      <c r="H934" s="5" t="s">
        <v>19</v>
      </c>
      <c r="I934">
        <v>144</v>
      </c>
      <c r="J934" t="s">
        <v>20</v>
      </c>
      <c r="K934" t="s">
        <v>21</v>
      </c>
      <c r="L934">
        <v>1394514000</v>
      </c>
      <c r="M934">
        <v>1394773200</v>
      </c>
      <c r="N934" s="12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ht="17" x14ac:dyDescent="0.2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7">
        <f t="shared" si="56"/>
        <v>2.3974657534246577</v>
      </c>
      <c r="G935" s="9">
        <f t="shared" si="59"/>
        <v>92.016298633017882</v>
      </c>
      <c r="H935" s="5" t="s">
        <v>19</v>
      </c>
      <c r="I935">
        <v>1902</v>
      </c>
      <c r="J935" t="s">
        <v>20</v>
      </c>
      <c r="K935" t="s">
        <v>21</v>
      </c>
      <c r="L935">
        <v>1365397200</v>
      </c>
      <c r="M935">
        <v>1366520400</v>
      </c>
      <c r="N935" s="12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ht="17" x14ac:dyDescent="0.2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7">
        <f t="shared" si="56"/>
        <v>1.8193548387096774</v>
      </c>
      <c r="G936" s="9">
        <f t="shared" si="59"/>
        <v>107.42857142857143</v>
      </c>
      <c r="H936" s="5" t="s">
        <v>19</v>
      </c>
      <c r="I936">
        <v>105</v>
      </c>
      <c r="J936" t="s">
        <v>20</v>
      </c>
      <c r="K936" t="s">
        <v>21</v>
      </c>
      <c r="L936">
        <v>1456120800</v>
      </c>
      <c r="M936">
        <v>1456639200</v>
      </c>
      <c r="N936" s="12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4" x14ac:dyDescent="0.2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7">
        <f t="shared" si="56"/>
        <v>1.6413114754098361</v>
      </c>
      <c r="G937" s="9">
        <f t="shared" si="59"/>
        <v>75.848484848484844</v>
      </c>
      <c r="H937" s="5" t="s">
        <v>19</v>
      </c>
      <c r="I937">
        <v>132</v>
      </c>
      <c r="J937" t="s">
        <v>20</v>
      </c>
      <c r="K937" t="s">
        <v>21</v>
      </c>
      <c r="L937">
        <v>1437714000</v>
      </c>
      <c r="M937">
        <v>1438318800</v>
      </c>
      <c r="N937" s="12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ht="17" x14ac:dyDescent="0.2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7">
        <f t="shared" si="56"/>
        <v>1.6375968992248063E-2</v>
      </c>
      <c r="G938" s="9">
        <f t="shared" si="59"/>
        <v>80.476190476190482</v>
      </c>
      <c r="H938" s="5" t="s">
        <v>14</v>
      </c>
      <c r="I938">
        <v>21</v>
      </c>
      <c r="J938" t="s">
        <v>20</v>
      </c>
      <c r="K938" t="s">
        <v>21</v>
      </c>
      <c r="L938">
        <v>1563771600</v>
      </c>
      <c r="M938">
        <v>1564030800</v>
      </c>
      <c r="N938" s="12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ht="17" x14ac:dyDescent="0.2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7">
        <f t="shared" si="56"/>
        <v>0.49643859649122807</v>
      </c>
      <c r="G939" s="9">
        <f t="shared" si="59"/>
        <v>86.978483606557376</v>
      </c>
      <c r="H939" s="5" t="s">
        <v>63</v>
      </c>
      <c r="I939">
        <v>976</v>
      </c>
      <c r="J939" t="s">
        <v>20</v>
      </c>
      <c r="K939" t="s">
        <v>21</v>
      </c>
      <c r="L939">
        <v>1448517600</v>
      </c>
      <c r="M939">
        <v>1449295200</v>
      </c>
      <c r="N939" s="12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ht="17" x14ac:dyDescent="0.2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7">
        <f t="shared" si="56"/>
        <v>1.0970652173913042</v>
      </c>
      <c r="G940" s="9">
        <f t="shared" si="59"/>
        <v>105.13541666666667</v>
      </c>
      <c r="H940" s="5" t="s">
        <v>19</v>
      </c>
      <c r="I940">
        <v>96</v>
      </c>
      <c r="J940" t="s">
        <v>20</v>
      </c>
      <c r="K940" t="s">
        <v>21</v>
      </c>
      <c r="L940">
        <v>1528779600</v>
      </c>
      <c r="M940">
        <v>1531890000</v>
      </c>
      <c r="N940" s="12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4" x14ac:dyDescent="0.2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7">
        <f t="shared" si="56"/>
        <v>0.49217948717948717</v>
      </c>
      <c r="G941" s="9">
        <f t="shared" si="59"/>
        <v>57.298507462686565</v>
      </c>
      <c r="H941" s="5" t="s">
        <v>14</v>
      </c>
      <c r="I941">
        <v>67</v>
      </c>
      <c r="J941" t="s">
        <v>20</v>
      </c>
      <c r="K941" t="s">
        <v>21</v>
      </c>
      <c r="L941">
        <v>1304744400</v>
      </c>
      <c r="M941">
        <v>1306213200</v>
      </c>
      <c r="N941" s="12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ht="17" x14ac:dyDescent="0.2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7">
        <f t="shared" si="56"/>
        <v>0.62232323232323228</v>
      </c>
      <c r="G942" s="9">
        <f t="shared" si="59"/>
        <v>93.348484848484844</v>
      </c>
      <c r="H942" s="5" t="s">
        <v>42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ht="17" x14ac:dyDescent="0.2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7">
        <f t="shared" si="56"/>
        <v>0.1305813953488372</v>
      </c>
      <c r="G943" s="9">
        <f t="shared" si="59"/>
        <v>71.987179487179489</v>
      </c>
      <c r="H943" s="5" t="s">
        <v>14</v>
      </c>
      <c r="I943">
        <v>78</v>
      </c>
      <c r="J943" t="s">
        <v>20</v>
      </c>
      <c r="K943" t="s">
        <v>21</v>
      </c>
      <c r="L943">
        <v>1294552800</v>
      </c>
      <c r="M943">
        <v>1297576800</v>
      </c>
      <c r="N943" s="12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ht="17" x14ac:dyDescent="0.2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7">
        <f t="shared" si="56"/>
        <v>0.64635416666666667</v>
      </c>
      <c r="G944" s="9">
        <f t="shared" si="59"/>
        <v>92.611940298507463</v>
      </c>
      <c r="H944" s="5" t="s">
        <v>14</v>
      </c>
      <c r="I944">
        <v>67</v>
      </c>
      <c r="J944" t="s">
        <v>24</v>
      </c>
      <c r="K944" t="s">
        <v>25</v>
      </c>
      <c r="L944">
        <v>1295935200</v>
      </c>
      <c r="M944">
        <v>1296194400</v>
      </c>
      <c r="N944" s="12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ht="17" x14ac:dyDescent="0.2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7">
        <f t="shared" si="56"/>
        <v>1.5958666666666668</v>
      </c>
      <c r="G945" s="9">
        <f t="shared" si="59"/>
        <v>104.99122807017544</v>
      </c>
      <c r="H945" s="5" t="s">
        <v>19</v>
      </c>
      <c r="I945">
        <v>114</v>
      </c>
      <c r="J945" t="s">
        <v>20</v>
      </c>
      <c r="K945" t="s">
        <v>21</v>
      </c>
      <c r="L945">
        <v>1411534800</v>
      </c>
      <c r="M945">
        <v>1414558800</v>
      </c>
      <c r="N945" s="12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ht="17" x14ac:dyDescent="0.2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7">
        <f t="shared" si="56"/>
        <v>0.81420000000000003</v>
      </c>
      <c r="G946" s="9">
        <f t="shared" si="59"/>
        <v>30.958174904942965</v>
      </c>
      <c r="H946" s="5" t="s">
        <v>14</v>
      </c>
      <c r="I946">
        <v>263</v>
      </c>
      <c r="J946" t="s">
        <v>24</v>
      </c>
      <c r="K946" t="s">
        <v>25</v>
      </c>
      <c r="L946">
        <v>1486706400</v>
      </c>
      <c r="M946">
        <v>1488348000</v>
      </c>
      <c r="N946" s="12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ht="17" x14ac:dyDescent="0.2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7">
        <f t="shared" si="56"/>
        <v>0.32444767441860467</v>
      </c>
      <c r="G947" s="9">
        <f t="shared" si="59"/>
        <v>33.001182732111175</v>
      </c>
      <c r="H947" s="5" t="s">
        <v>14</v>
      </c>
      <c r="I947">
        <v>1691</v>
      </c>
      <c r="J947" t="s">
        <v>20</v>
      </c>
      <c r="K947" t="s">
        <v>21</v>
      </c>
      <c r="L947">
        <v>1333602000</v>
      </c>
      <c r="M947">
        <v>1334898000</v>
      </c>
      <c r="N947" s="12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4" x14ac:dyDescent="0.2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7">
        <f t="shared" si="56"/>
        <v>9.9141184124918666E-2</v>
      </c>
      <c r="G948" s="9">
        <f t="shared" si="59"/>
        <v>84.187845303867405</v>
      </c>
      <c r="H948" s="5" t="s">
        <v>14</v>
      </c>
      <c r="I948">
        <v>181</v>
      </c>
      <c r="J948" t="s">
        <v>20</v>
      </c>
      <c r="K948" t="s">
        <v>21</v>
      </c>
      <c r="L948">
        <v>1308200400</v>
      </c>
      <c r="M948">
        <v>1308373200</v>
      </c>
      <c r="N948" s="12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ht="17" x14ac:dyDescent="0.2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7">
        <f t="shared" si="56"/>
        <v>0.26694444444444443</v>
      </c>
      <c r="G949" s="9">
        <f t="shared" si="59"/>
        <v>73.92307692307692</v>
      </c>
      <c r="H949" s="5" t="s">
        <v>14</v>
      </c>
      <c r="I949">
        <v>13</v>
      </c>
      <c r="J949" t="s">
        <v>20</v>
      </c>
      <c r="K949" t="s">
        <v>21</v>
      </c>
      <c r="L949">
        <v>1411707600</v>
      </c>
      <c r="M949">
        <v>1412312400</v>
      </c>
      <c r="N949" s="12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ht="17" x14ac:dyDescent="0.2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7">
        <f t="shared" si="56"/>
        <v>0.62957446808510642</v>
      </c>
      <c r="G950" s="9">
        <f t="shared" si="59"/>
        <v>36.987499999999997</v>
      </c>
      <c r="H950" s="5" t="s">
        <v>63</v>
      </c>
      <c r="I950">
        <v>160</v>
      </c>
      <c r="J950" t="s">
        <v>20</v>
      </c>
      <c r="K950" t="s">
        <v>21</v>
      </c>
      <c r="L950">
        <v>1418364000</v>
      </c>
      <c r="M950">
        <v>1419228000</v>
      </c>
      <c r="N950" s="12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4" x14ac:dyDescent="0.2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7">
        <f t="shared" si="56"/>
        <v>1.6135593220338984</v>
      </c>
      <c r="G951" s="9">
        <f t="shared" si="59"/>
        <v>46.896551724137929</v>
      </c>
      <c r="H951" s="5" t="s">
        <v>19</v>
      </c>
      <c r="I951">
        <v>203</v>
      </c>
      <c r="J951" t="s">
        <v>20</v>
      </c>
      <c r="K951" t="s">
        <v>21</v>
      </c>
      <c r="L951">
        <v>1429333200</v>
      </c>
      <c r="M951">
        <v>1430974800</v>
      </c>
      <c r="N951" s="12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ht="17" x14ac:dyDescent="0.2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7">
        <f t="shared" si="56"/>
        <v>0.05</v>
      </c>
      <c r="G952" s="9">
        <f t="shared" si="59"/>
        <v>5</v>
      </c>
      <c r="H952" s="5" t="s">
        <v>14</v>
      </c>
      <c r="I952">
        <v>1</v>
      </c>
      <c r="J952" t="s">
        <v>20</v>
      </c>
      <c r="K952" t="s">
        <v>21</v>
      </c>
      <c r="L952">
        <v>1555390800</v>
      </c>
      <c r="M952">
        <v>1555822800</v>
      </c>
      <c r="N952" s="12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ht="17" x14ac:dyDescent="0.2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7">
        <f t="shared" si="56"/>
        <v>10.969379310344827</v>
      </c>
      <c r="G953" s="9">
        <f t="shared" si="59"/>
        <v>102.02437459910199</v>
      </c>
      <c r="H953" s="5" t="s">
        <v>19</v>
      </c>
      <c r="I953">
        <v>1559</v>
      </c>
      <c r="J953" t="s">
        <v>20</v>
      </c>
      <c r="K953" t="s">
        <v>21</v>
      </c>
      <c r="L953">
        <v>1482732000</v>
      </c>
      <c r="M953">
        <v>1482818400</v>
      </c>
      <c r="N953" s="12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ht="17" x14ac:dyDescent="0.2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7">
        <f t="shared" si="56"/>
        <v>0.70094158075601376</v>
      </c>
      <c r="G954" s="9">
        <f t="shared" si="59"/>
        <v>45.007502206531335</v>
      </c>
      <c r="H954" s="5" t="s">
        <v>63</v>
      </c>
      <c r="I954">
        <v>2266</v>
      </c>
      <c r="J954" t="s">
        <v>20</v>
      </c>
      <c r="K954" t="s">
        <v>21</v>
      </c>
      <c r="L954">
        <v>1470718800</v>
      </c>
      <c r="M954">
        <v>1471928400</v>
      </c>
      <c r="N954" s="12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4" x14ac:dyDescent="0.2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7">
        <f t="shared" si="56"/>
        <v>0.6</v>
      </c>
      <c r="G955" s="9">
        <f t="shared" si="59"/>
        <v>94.285714285714292</v>
      </c>
      <c r="H955" s="5" t="s">
        <v>14</v>
      </c>
      <c r="I955">
        <v>21</v>
      </c>
      <c r="J955" t="s">
        <v>20</v>
      </c>
      <c r="K955" t="s">
        <v>21</v>
      </c>
      <c r="L955">
        <v>1450591200</v>
      </c>
      <c r="M955">
        <v>1453701600</v>
      </c>
      <c r="N955" s="12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ht="17" x14ac:dyDescent="0.2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7">
        <f t="shared" si="56"/>
        <v>3.6709859154929578</v>
      </c>
      <c r="G956" s="9">
        <f t="shared" si="59"/>
        <v>101.02325581395348</v>
      </c>
      <c r="H956" s="5" t="s">
        <v>19</v>
      </c>
      <c r="I956">
        <v>1548</v>
      </c>
      <c r="J956" t="s">
        <v>24</v>
      </c>
      <c r="K956" t="s">
        <v>25</v>
      </c>
      <c r="L956">
        <v>1348290000</v>
      </c>
      <c r="M956">
        <v>1350363600</v>
      </c>
      <c r="N956" s="12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4" x14ac:dyDescent="0.2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7">
        <f t="shared" si="56"/>
        <v>11.09</v>
      </c>
      <c r="G957" s="9">
        <f t="shared" si="59"/>
        <v>97.037499999999994</v>
      </c>
      <c r="H957" s="5" t="s">
        <v>19</v>
      </c>
      <c r="I957">
        <v>80</v>
      </c>
      <c r="J957" t="s">
        <v>20</v>
      </c>
      <c r="K957" t="s">
        <v>21</v>
      </c>
      <c r="L957">
        <v>1353823200</v>
      </c>
      <c r="M957">
        <v>1353996000</v>
      </c>
      <c r="N957" s="12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ht="17" x14ac:dyDescent="0.2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7">
        <f t="shared" si="56"/>
        <v>0.19028784648187633</v>
      </c>
      <c r="G958" s="9">
        <f t="shared" si="59"/>
        <v>43.00963855421687</v>
      </c>
      <c r="H958" s="5" t="s">
        <v>14</v>
      </c>
      <c r="I958">
        <v>830</v>
      </c>
      <c r="J958" t="s">
        <v>20</v>
      </c>
      <c r="K958" t="s">
        <v>21</v>
      </c>
      <c r="L958">
        <v>1450764000</v>
      </c>
      <c r="M958">
        <v>1451109600</v>
      </c>
      <c r="N958" s="12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ht="17" x14ac:dyDescent="0.2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7">
        <f t="shared" si="56"/>
        <v>1.2687755102040816</v>
      </c>
      <c r="G959" s="9">
        <f t="shared" si="59"/>
        <v>94.916030534351151</v>
      </c>
      <c r="H959" s="5" t="s">
        <v>19</v>
      </c>
      <c r="I959">
        <v>131</v>
      </c>
      <c r="J959" t="s">
        <v>20</v>
      </c>
      <c r="K959" t="s">
        <v>21</v>
      </c>
      <c r="L959">
        <v>1329372000</v>
      </c>
      <c r="M959">
        <v>1329631200</v>
      </c>
      <c r="N959" s="12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4" x14ac:dyDescent="0.2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7">
        <f t="shared" si="56"/>
        <v>7.3463636363636367</v>
      </c>
      <c r="G960" s="9">
        <f t="shared" si="59"/>
        <v>72.151785714285708</v>
      </c>
      <c r="H960" s="5" t="s">
        <v>19</v>
      </c>
      <c r="I960">
        <v>112</v>
      </c>
      <c r="J960" t="s">
        <v>20</v>
      </c>
      <c r="K960" t="s">
        <v>21</v>
      </c>
      <c r="L960">
        <v>1277096400</v>
      </c>
      <c r="M960">
        <v>1278997200</v>
      </c>
      <c r="N960" s="12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ht="17" x14ac:dyDescent="0.2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7">
        <f t="shared" si="56"/>
        <v>4.5731034482758622E-2</v>
      </c>
      <c r="G961" s="9">
        <f t="shared" si="59"/>
        <v>51.007692307692309</v>
      </c>
      <c r="H961" s="5" t="s">
        <v>14</v>
      </c>
      <c r="I961">
        <v>130</v>
      </c>
      <c r="J961" t="s">
        <v>20</v>
      </c>
      <c r="K961" t="s">
        <v>21</v>
      </c>
      <c r="L961">
        <v>1277701200</v>
      </c>
      <c r="M961">
        <v>1280120400</v>
      </c>
      <c r="N961" s="12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ht="17" x14ac:dyDescent="0.2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7">
        <f t="shared" si="56"/>
        <v>0.85054545454545449</v>
      </c>
      <c r="G962" s="9">
        <f t="shared" si="59"/>
        <v>85.054545454545448</v>
      </c>
      <c r="H962" s="5" t="s">
        <v>14</v>
      </c>
      <c r="I962">
        <v>55</v>
      </c>
      <c r="J962" t="s">
        <v>20</v>
      </c>
      <c r="K962" t="s">
        <v>21</v>
      </c>
      <c r="L962">
        <v>1454911200</v>
      </c>
      <c r="M962">
        <v>1458104400</v>
      </c>
      <c r="N962" s="12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ht="34" x14ac:dyDescent="0.2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7">
        <f t="shared" ref="F963:F1001" si="60">E963/D963</f>
        <v>1.1929824561403508</v>
      </c>
      <c r="G963" s="9">
        <f t="shared" si="59"/>
        <v>43.87096774193548</v>
      </c>
      <c r="H963" s="5" t="s">
        <v>19</v>
      </c>
      <c r="I963">
        <v>155</v>
      </c>
      <c r="J963" t="s">
        <v>20</v>
      </c>
      <c r="K963" t="s">
        <v>21</v>
      </c>
      <c r="L963">
        <v>1297922400</v>
      </c>
      <c r="M963">
        <v>1298268000</v>
      </c>
      <c r="N963" s="12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ht="17" x14ac:dyDescent="0.2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7">
        <f t="shared" si="60"/>
        <v>2.9602777777777778</v>
      </c>
      <c r="G964" s="9">
        <f t="shared" ref="G964:G1001" si="63">SUM(E964/I964)</f>
        <v>40.063909774436091</v>
      </c>
      <c r="H964" s="5" t="s">
        <v>19</v>
      </c>
      <c r="I964">
        <v>266</v>
      </c>
      <c r="J964" t="s">
        <v>20</v>
      </c>
      <c r="K964" t="s">
        <v>21</v>
      </c>
      <c r="L964">
        <v>1384408800</v>
      </c>
      <c r="M964">
        <v>1386223200</v>
      </c>
      <c r="N964" s="12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ht="17" x14ac:dyDescent="0.2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7">
        <f t="shared" si="60"/>
        <v>0.84694915254237291</v>
      </c>
      <c r="G965" s="9">
        <f t="shared" si="63"/>
        <v>43.833333333333336</v>
      </c>
      <c r="H965" s="5" t="s">
        <v>14</v>
      </c>
      <c r="I965">
        <v>114</v>
      </c>
      <c r="J965" t="s">
        <v>94</v>
      </c>
      <c r="K965" t="s">
        <v>95</v>
      </c>
      <c r="L965">
        <v>1299304800</v>
      </c>
      <c r="M965">
        <v>1299823200</v>
      </c>
      <c r="N965" s="12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ht="17" x14ac:dyDescent="0.2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7">
        <f t="shared" si="60"/>
        <v>3.5578378378378379</v>
      </c>
      <c r="G966" s="9">
        <f t="shared" si="63"/>
        <v>84.92903225806451</v>
      </c>
      <c r="H966" s="5" t="s">
        <v>19</v>
      </c>
      <c r="I966">
        <v>155</v>
      </c>
      <c r="J966" t="s">
        <v>20</v>
      </c>
      <c r="K966" t="s">
        <v>21</v>
      </c>
      <c r="L966">
        <v>1431320400</v>
      </c>
      <c r="M966">
        <v>1431752400</v>
      </c>
      <c r="N966" s="12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ht="17" x14ac:dyDescent="0.2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7">
        <f t="shared" si="60"/>
        <v>3.8640909090909092</v>
      </c>
      <c r="G967" s="9">
        <f t="shared" si="63"/>
        <v>41.067632850241544</v>
      </c>
      <c r="H967" s="5" t="s">
        <v>19</v>
      </c>
      <c r="I967">
        <v>207</v>
      </c>
      <c r="J967" t="s">
        <v>36</v>
      </c>
      <c r="K967" t="s">
        <v>37</v>
      </c>
      <c r="L967">
        <v>1264399200</v>
      </c>
      <c r="M967">
        <v>1267855200</v>
      </c>
      <c r="N967" s="12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ht="17" x14ac:dyDescent="0.2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7">
        <f t="shared" si="60"/>
        <v>7.9223529411764702</v>
      </c>
      <c r="G968" s="9">
        <f t="shared" si="63"/>
        <v>54.971428571428568</v>
      </c>
      <c r="H968" s="5" t="s">
        <v>19</v>
      </c>
      <c r="I968">
        <v>245</v>
      </c>
      <c r="J968" t="s">
        <v>20</v>
      </c>
      <c r="K968" t="s">
        <v>21</v>
      </c>
      <c r="L968">
        <v>1497502800</v>
      </c>
      <c r="M968">
        <v>1497675600</v>
      </c>
      <c r="N968" s="12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ht="17" x14ac:dyDescent="0.2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7">
        <f t="shared" si="60"/>
        <v>1.3703393665158372</v>
      </c>
      <c r="G969" s="9">
        <f t="shared" si="63"/>
        <v>77.010807374443743</v>
      </c>
      <c r="H969" s="5" t="s">
        <v>19</v>
      </c>
      <c r="I969">
        <v>1573</v>
      </c>
      <c r="J969" t="s">
        <v>20</v>
      </c>
      <c r="K969" t="s">
        <v>21</v>
      </c>
      <c r="L969">
        <v>1333688400</v>
      </c>
      <c r="M969">
        <v>1336885200</v>
      </c>
      <c r="N969" s="12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4" x14ac:dyDescent="0.2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7">
        <f t="shared" si="60"/>
        <v>3.3820833333333336</v>
      </c>
      <c r="G970" s="9">
        <f t="shared" si="63"/>
        <v>71.201754385964918</v>
      </c>
      <c r="H970" s="5" t="s">
        <v>19</v>
      </c>
      <c r="I970">
        <v>114</v>
      </c>
      <c r="J970" t="s">
        <v>20</v>
      </c>
      <c r="K970" t="s">
        <v>21</v>
      </c>
      <c r="L970">
        <v>1293861600</v>
      </c>
      <c r="M970">
        <v>1295157600</v>
      </c>
      <c r="N970" s="12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ht="17" x14ac:dyDescent="0.2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7">
        <f t="shared" si="60"/>
        <v>1.0822784810126582</v>
      </c>
      <c r="G971" s="9">
        <f t="shared" si="63"/>
        <v>91.935483870967744</v>
      </c>
      <c r="H971" s="5" t="s">
        <v>19</v>
      </c>
      <c r="I971">
        <v>93</v>
      </c>
      <c r="J971" t="s">
        <v>20</v>
      </c>
      <c r="K971" t="s">
        <v>21</v>
      </c>
      <c r="L971">
        <v>1576994400</v>
      </c>
      <c r="M971">
        <v>1577599200</v>
      </c>
      <c r="N971" s="12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4" x14ac:dyDescent="0.2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7">
        <f t="shared" si="60"/>
        <v>0.60757639620653314</v>
      </c>
      <c r="G972" s="9">
        <f t="shared" si="63"/>
        <v>97.069023569023571</v>
      </c>
      <c r="H972" s="5" t="s">
        <v>14</v>
      </c>
      <c r="I972">
        <v>594</v>
      </c>
      <c r="J972" t="s">
        <v>20</v>
      </c>
      <c r="K972" t="s">
        <v>21</v>
      </c>
      <c r="L972">
        <v>1304917200</v>
      </c>
      <c r="M972">
        <v>1305003600</v>
      </c>
      <c r="N972" s="12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ht="17" x14ac:dyDescent="0.2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7">
        <f t="shared" si="60"/>
        <v>0.27725490196078434</v>
      </c>
      <c r="G973" s="9">
        <f t="shared" si="63"/>
        <v>58.916666666666664</v>
      </c>
      <c r="H973" s="5" t="s">
        <v>14</v>
      </c>
      <c r="I973">
        <v>24</v>
      </c>
      <c r="J973" t="s">
        <v>20</v>
      </c>
      <c r="K973" t="s">
        <v>21</v>
      </c>
      <c r="L973">
        <v>1381208400</v>
      </c>
      <c r="M973">
        <v>1381726800</v>
      </c>
      <c r="N973" s="12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4" x14ac:dyDescent="0.2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7">
        <f t="shared" si="60"/>
        <v>2.283934426229508</v>
      </c>
      <c r="G974" s="9">
        <f t="shared" si="63"/>
        <v>58.015466983938133</v>
      </c>
      <c r="H974" s="5" t="s">
        <v>19</v>
      </c>
      <c r="I974">
        <v>1681</v>
      </c>
      <c r="J974" t="s">
        <v>20</v>
      </c>
      <c r="K974" t="s">
        <v>21</v>
      </c>
      <c r="L974">
        <v>1401685200</v>
      </c>
      <c r="M974">
        <v>1402462800</v>
      </c>
      <c r="N974" s="12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ht="17" x14ac:dyDescent="0.2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7">
        <f t="shared" si="60"/>
        <v>0.21615194054500414</v>
      </c>
      <c r="G975" s="9">
        <f t="shared" si="63"/>
        <v>103.87301587301587</v>
      </c>
      <c r="H975" s="5" t="s">
        <v>14</v>
      </c>
      <c r="I975">
        <v>252</v>
      </c>
      <c r="J975" t="s">
        <v>20</v>
      </c>
      <c r="K975" t="s">
        <v>21</v>
      </c>
      <c r="L975">
        <v>1291960800</v>
      </c>
      <c r="M975">
        <v>1292133600</v>
      </c>
      <c r="N975" s="12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ht="17" x14ac:dyDescent="0.2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7">
        <f t="shared" si="60"/>
        <v>3.73875</v>
      </c>
      <c r="G976" s="9">
        <f t="shared" si="63"/>
        <v>93.46875</v>
      </c>
      <c r="H976" s="5" t="s">
        <v>19</v>
      </c>
      <c r="I976">
        <v>32</v>
      </c>
      <c r="J976" t="s">
        <v>20</v>
      </c>
      <c r="K976" t="s">
        <v>21</v>
      </c>
      <c r="L976">
        <v>1368853200</v>
      </c>
      <c r="M976">
        <v>1368939600</v>
      </c>
      <c r="N976" s="12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ht="17" x14ac:dyDescent="0.2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7">
        <f t="shared" si="60"/>
        <v>1.5492592592592593</v>
      </c>
      <c r="G977" s="9">
        <f t="shared" si="63"/>
        <v>61.970370370370368</v>
      </c>
      <c r="H977" s="5" t="s">
        <v>19</v>
      </c>
      <c r="I977">
        <v>135</v>
      </c>
      <c r="J977" t="s">
        <v>20</v>
      </c>
      <c r="K977" t="s">
        <v>21</v>
      </c>
      <c r="L977">
        <v>1448776800</v>
      </c>
      <c r="M977">
        <v>1452146400</v>
      </c>
      <c r="N977" s="12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4" x14ac:dyDescent="0.2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7">
        <f t="shared" si="60"/>
        <v>3.2214999999999998</v>
      </c>
      <c r="G978" s="9">
        <f t="shared" si="63"/>
        <v>92.042857142857144</v>
      </c>
      <c r="H978" s="5" t="s">
        <v>19</v>
      </c>
      <c r="I978">
        <v>140</v>
      </c>
      <c r="J978" t="s">
        <v>20</v>
      </c>
      <c r="K978" t="s">
        <v>21</v>
      </c>
      <c r="L978">
        <v>1296194400</v>
      </c>
      <c r="M978">
        <v>1296712800</v>
      </c>
      <c r="N978" s="12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ht="17" x14ac:dyDescent="0.2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7">
        <f t="shared" si="60"/>
        <v>0.73957142857142855</v>
      </c>
      <c r="G979" s="9">
        <f t="shared" si="63"/>
        <v>77.268656716417908</v>
      </c>
      <c r="H979" s="5" t="s">
        <v>14</v>
      </c>
      <c r="I979">
        <v>67</v>
      </c>
      <c r="J979" t="s">
        <v>20</v>
      </c>
      <c r="K979" t="s">
        <v>21</v>
      </c>
      <c r="L979">
        <v>1517983200</v>
      </c>
      <c r="M979">
        <v>1520748000</v>
      </c>
      <c r="N979" s="12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ht="17" x14ac:dyDescent="0.2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7">
        <f t="shared" si="60"/>
        <v>8.641</v>
      </c>
      <c r="G980" s="9">
        <f t="shared" si="63"/>
        <v>93.923913043478265</v>
      </c>
      <c r="H980" s="5" t="s">
        <v>19</v>
      </c>
      <c r="I980">
        <v>92</v>
      </c>
      <c r="J980" t="s">
        <v>20</v>
      </c>
      <c r="K980" t="s">
        <v>21</v>
      </c>
      <c r="L980">
        <v>1478930400</v>
      </c>
      <c r="M980">
        <v>1480831200</v>
      </c>
      <c r="N980" s="12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ht="17" x14ac:dyDescent="0.2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7">
        <f t="shared" si="60"/>
        <v>1.432624584717608</v>
      </c>
      <c r="G981" s="9">
        <f t="shared" si="63"/>
        <v>84.969458128078813</v>
      </c>
      <c r="H981" s="5" t="s">
        <v>19</v>
      </c>
      <c r="I981">
        <v>1015</v>
      </c>
      <c r="J981" t="s">
        <v>36</v>
      </c>
      <c r="K981" t="s">
        <v>37</v>
      </c>
      <c r="L981">
        <v>1426395600</v>
      </c>
      <c r="M981">
        <v>1426914000</v>
      </c>
      <c r="N981" s="12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ht="17" x14ac:dyDescent="0.2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7">
        <f t="shared" si="60"/>
        <v>0.40281762295081969</v>
      </c>
      <c r="G982" s="9">
        <f t="shared" si="63"/>
        <v>105.97035040431267</v>
      </c>
      <c r="H982" s="5" t="s">
        <v>14</v>
      </c>
      <c r="I982">
        <v>742</v>
      </c>
      <c r="J982" t="s">
        <v>20</v>
      </c>
      <c r="K982" t="s">
        <v>21</v>
      </c>
      <c r="L982">
        <v>1446181200</v>
      </c>
      <c r="M982">
        <v>1446616800</v>
      </c>
      <c r="N982" s="12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ht="17" x14ac:dyDescent="0.2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7">
        <f t="shared" si="60"/>
        <v>1.7822388059701493</v>
      </c>
      <c r="G983" s="9">
        <f t="shared" si="63"/>
        <v>36.969040247678016</v>
      </c>
      <c r="H983" s="5" t="s">
        <v>19</v>
      </c>
      <c r="I983">
        <v>323</v>
      </c>
      <c r="J983" t="s">
        <v>20</v>
      </c>
      <c r="K983" t="s">
        <v>21</v>
      </c>
      <c r="L983">
        <v>1514181600</v>
      </c>
      <c r="M983">
        <v>1517032800</v>
      </c>
      <c r="N983" s="12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ht="17" x14ac:dyDescent="0.2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7">
        <f t="shared" si="60"/>
        <v>0.84930555555555554</v>
      </c>
      <c r="G984" s="9">
        <f t="shared" si="63"/>
        <v>81.533333333333331</v>
      </c>
      <c r="H984" s="5" t="s">
        <v>14</v>
      </c>
      <c r="I984">
        <v>75</v>
      </c>
      <c r="J984" t="s">
        <v>20</v>
      </c>
      <c r="K984" t="s">
        <v>21</v>
      </c>
      <c r="L984">
        <v>1311051600</v>
      </c>
      <c r="M984">
        <v>1311224400</v>
      </c>
      <c r="N984" s="12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ht="17" x14ac:dyDescent="0.2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7">
        <f t="shared" si="60"/>
        <v>1.4593648334624323</v>
      </c>
      <c r="G985" s="9">
        <f t="shared" si="63"/>
        <v>80.999140154772135</v>
      </c>
      <c r="H985" s="5" t="s">
        <v>19</v>
      </c>
      <c r="I985">
        <v>2326</v>
      </c>
      <c r="J985" t="s">
        <v>20</v>
      </c>
      <c r="K985" t="s">
        <v>21</v>
      </c>
      <c r="L985">
        <v>1564894800</v>
      </c>
      <c r="M985">
        <v>1566190800</v>
      </c>
      <c r="N985" s="12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4" x14ac:dyDescent="0.2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7">
        <f t="shared" si="60"/>
        <v>1.5246153846153847</v>
      </c>
      <c r="G986" s="9">
        <f t="shared" si="63"/>
        <v>26.010498687664043</v>
      </c>
      <c r="H986" s="5" t="s">
        <v>19</v>
      </c>
      <c r="I986">
        <v>381</v>
      </c>
      <c r="J986" t="s">
        <v>20</v>
      </c>
      <c r="K986" t="s">
        <v>21</v>
      </c>
      <c r="L986">
        <v>1567918800</v>
      </c>
      <c r="M986">
        <v>1570165200</v>
      </c>
      <c r="N986" s="12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ht="17" x14ac:dyDescent="0.2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7">
        <f t="shared" si="60"/>
        <v>0.67129542790152408</v>
      </c>
      <c r="G987" s="9">
        <f t="shared" si="63"/>
        <v>25.998410896708286</v>
      </c>
      <c r="H987" s="5" t="s">
        <v>14</v>
      </c>
      <c r="I987">
        <v>4405</v>
      </c>
      <c r="J987" t="s">
        <v>20</v>
      </c>
      <c r="K987" t="s">
        <v>21</v>
      </c>
      <c r="L987">
        <v>1386309600</v>
      </c>
      <c r="M987">
        <v>1388556000</v>
      </c>
      <c r="N987" s="12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ht="34" x14ac:dyDescent="0.2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7">
        <f t="shared" si="60"/>
        <v>0.40307692307692305</v>
      </c>
      <c r="G988" s="9">
        <f t="shared" si="63"/>
        <v>34.173913043478258</v>
      </c>
      <c r="H988" s="5" t="s">
        <v>14</v>
      </c>
      <c r="I988">
        <v>92</v>
      </c>
      <c r="J988" t="s">
        <v>20</v>
      </c>
      <c r="K988" t="s">
        <v>21</v>
      </c>
      <c r="L988">
        <v>1301979600</v>
      </c>
      <c r="M988">
        <v>1303189200</v>
      </c>
      <c r="N988" s="12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ht="17" x14ac:dyDescent="0.2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7">
        <f t="shared" si="60"/>
        <v>2.1679032258064517</v>
      </c>
      <c r="G989" s="9">
        <f t="shared" si="63"/>
        <v>28.002083333333335</v>
      </c>
      <c r="H989" s="5" t="s">
        <v>19</v>
      </c>
      <c r="I989">
        <v>480</v>
      </c>
      <c r="J989" t="s">
        <v>20</v>
      </c>
      <c r="K989" t="s">
        <v>21</v>
      </c>
      <c r="L989">
        <v>1493269200</v>
      </c>
      <c r="M989">
        <v>1494478800</v>
      </c>
      <c r="N989" s="12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ht="17" x14ac:dyDescent="0.2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7">
        <f t="shared" si="60"/>
        <v>0.52117021276595743</v>
      </c>
      <c r="G990" s="9">
        <f t="shared" si="63"/>
        <v>76.546875</v>
      </c>
      <c r="H990" s="5" t="s">
        <v>14</v>
      </c>
      <c r="I990">
        <v>64</v>
      </c>
      <c r="J990" t="s">
        <v>20</v>
      </c>
      <c r="K990" t="s">
        <v>21</v>
      </c>
      <c r="L990">
        <v>1478930400</v>
      </c>
      <c r="M990">
        <v>1480744800</v>
      </c>
      <c r="N990" s="12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ht="17" x14ac:dyDescent="0.2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7">
        <f t="shared" si="60"/>
        <v>4.9958333333333336</v>
      </c>
      <c r="G991" s="9">
        <f t="shared" si="63"/>
        <v>53.053097345132741</v>
      </c>
      <c r="H991" s="5" t="s">
        <v>19</v>
      </c>
      <c r="I991">
        <v>226</v>
      </c>
      <c r="J991" t="s">
        <v>20</v>
      </c>
      <c r="K991" t="s">
        <v>21</v>
      </c>
      <c r="L991">
        <v>1555390800</v>
      </c>
      <c r="M991">
        <v>1555822800</v>
      </c>
      <c r="N991" s="12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ht="17" x14ac:dyDescent="0.2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7">
        <f t="shared" si="60"/>
        <v>0.87679487179487181</v>
      </c>
      <c r="G992" s="9">
        <f t="shared" si="63"/>
        <v>106.859375</v>
      </c>
      <c r="H992" s="5" t="s">
        <v>14</v>
      </c>
      <c r="I992">
        <v>64</v>
      </c>
      <c r="J992" t="s">
        <v>20</v>
      </c>
      <c r="K992" t="s">
        <v>21</v>
      </c>
      <c r="L992">
        <v>1456984800</v>
      </c>
      <c r="M992">
        <v>1458882000</v>
      </c>
      <c r="N992" s="12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ht="17" x14ac:dyDescent="0.2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7">
        <f t="shared" si="60"/>
        <v>1.131734693877551</v>
      </c>
      <c r="G993" s="9">
        <f t="shared" si="63"/>
        <v>46.020746887966808</v>
      </c>
      <c r="H993" s="5" t="s">
        <v>19</v>
      </c>
      <c r="I993">
        <v>241</v>
      </c>
      <c r="J993" t="s">
        <v>20</v>
      </c>
      <c r="K993" t="s">
        <v>21</v>
      </c>
      <c r="L993">
        <v>1411621200</v>
      </c>
      <c r="M993">
        <v>1411966800</v>
      </c>
      <c r="N993" s="12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ht="17" x14ac:dyDescent="0.2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7">
        <f t="shared" si="60"/>
        <v>4.2654838709677421</v>
      </c>
      <c r="G994" s="9">
        <f t="shared" si="63"/>
        <v>100.17424242424242</v>
      </c>
      <c r="H994" s="5" t="s">
        <v>19</v>
      </c>
      <c r="I994">
        <v>132</v>
      </c>
      <c r="J994" t="s">
        <v>20</v>
      </c>
      <c r="K994" t="s">
        <v>21</v>
      </c>
      <c r="L994">
        <v>1525669200</v>
      </c>
      <c r="M994">
        <v>1526878800</v>
      </c>
      <c r="N994" s="12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ht="17" x14ac:dyDescent="0.2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7">
        <f t="shared" si="60"/>
        <v>0.77632653061224488</v>
      </c>
      <c r="G995" s="9">
        <f t="shared" si="63"/>
        <v>101.44</v>
      </c>
      <c r="H995" s="5" t="s">
        <v>63</v>
      </c>
      <c r="I995">
        <v>75</v>
      </c>
      <c r="J995" t="s">
        <v>94</v>
      </c>
      <c r="K995" t="s">
        <v>95</v>
      </c>
      <c r="L995">
        <v>1450936800</v>
      </c>
      <c r="M995">
        <v>1452405600</v>
      </c>
      <c r="N995" s="12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ht="17" x14ac:dyDescent="0.2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7">
        <f t="shared" si="60"/>
        <v>0.52496810772501767</v>
      </c>
      <c r="G996" s="9">
        <f t="shared" si="63"/>
        <v>87.972684085510693</v>
      </c>
      <c r="H996" s="5" t="s">
        <v>14</v>
      </c>
      <c r="I996">
        <v>842</v>
      </c>
      <c r="J996" t="s">
        <v>20</v>
      </c>
      <c r="K996" t="s">
        <v>21</v>
      </c>
      <c r="L996">
        <v>1413522000</v>
      </c>
      <c r="M996">
        <v>1414040400</v>
      </c>
      <c r="N996" s="12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ht="17" x14ac:dyDescent="0.2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7">
        <f t="shared" si="60"/>
        <v>1.5746762589928058</v>
      </c>
      <c r="G997" s="9">
        <f t="shared" si="63"/>
        <v>74.995594713656388</v>
      </c>
      <c r="H997" s="5" t="s">
        <v>19</v>
      </c>
      <c r="I997">
        <v>2043</v>
      </c>
      <c r="J997" t="s">
        <v>20</v>
      </c>
      <c r="K997" t="s">
        <v>21</v>
      </c>
      <c r="L997">
        <v>1541307600</v>
      </c>
      <c r="M997">
        <v>1543816800</v>
      </c>
      <c r="N997" s="12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4" x14ac:dyDescent="0.2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7">
        <f t="shared" si="60"/>
        <v>0.72939393939393937</v>
      </c>
      <c r="G998" s="9">
        <f t="shared" si="63"/>
        <v>42.982142857142854</v>
      </c>
      <c r="H998" s="5" t="s">
        <v>14</v>
      </c>
      <c r="I998">
        <v>112</v>
      </c>
      <c r="J998" t="s">
        <v>20</v>
      </c>
      <c r="K998" t="s">
        <v>21</v>
      </c>
      <c r="L998">
        <v>1357106400</v>
      </c>
      <c r="M998">
        <v>1359698400</v>
      </c>
      <c r="N998" s="12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ht="17" x14ac:dyDescent="0.2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7">
        <f t="shared" si="60"/>
        <v>0.60565789473684206</v>
      </c>
      <c r="G999" s="9">
        <f t="shared" si="63"/>
        <v>33.115107913669064</v>
      </c>
      <c r="H999" s="5" t="s">
        <v>63</v>
      </c>
      <c r="I999">
        <v>139</v>
      </c>
      <c r="J999" t="s">
        <v>94</v>
      </c>
      <c r="K999" t="s">
        <v>95</v>
      </c>
      <c r="L999">
        <v>1390197600</v>
      </c>
      <c r="M999">
        <v>1390629600</v>
      </c>
      <c r="N999" s="12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ht="17" x14ac:dyDescent="0.2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7">
        <f t="shared" si="60"/>
        <v>0.5679129129129129</v>
      </c>
      <c r="G1000" s="9">
        <f t="shared" si="63"/>
        <v>101.13101604278074</v>
      </c>
      <c r="H1000" s="5" t="s">
        <v>14</v>
      </c>
      <c r="I1000">
        <v>374</v>
      </c>
      <c r="J1000" t="s">
        <v>20</v>
      </c>
      <c r="K1000" t="s">
        <v>21</v>
      </c>
      <c r="L1000">
        <v>1265868000</v>
      </c>
      <c r="M1000">
        <v>1267077600</v>
      </c>
      <c r="N1000" s="12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ht="17" x14ac:dyDescent="0.2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7">
        <f t="shared" si="60"/>
        <v>0.56542754275427543</v>
      </c>
      <c r="G1001" s="9">
        <f t="shared" si="63"/>
        <v>55.98841354723708</v>
      </c>
      <c r="H1001" s="5" t="s">
        <v>63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s="12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R1:R1001" xr:uid="{00000000-0001-0000-0000-000000000000}"/>
  <conditionalFormatting sqref="F1:G1 F1002:G1048576 F2:F1001">
    <cfRule type="colorScale" priority="1">
      <colorScale>
        <cfvo type="min"/>
        <cfvo type="percentile" val="50"/>
        <cfvo type="max"/>
        <color rgb="FFC00000"/>
        <color rgb="FF00B050"/>
        <color theme="4" tint="-0.249977111117893"/>
      </colorScale>
    </cfRule>
  </conditionalFormatting>
  <conditionalFormatting sqref="H1:H1048576">
    <cfRule type="containsText" dxfId="9" priority="2" operator="containsText" text="canceled">
      <formula>NOT(ISERROR(SEARCH("canceled",H1)))</formula>
    </cfRule>
    <cfRule type="containsText" dxfId="8" priority="3" operator="containsText" text="cancelled">
      <formula>NOT(ISERROR(SEARCH("cancelled",H1)))</formula>
    </cfRule>
    <cfRule type="containsText" dxfId="7" priority="4" operator="containsText" text="live">
      <formula>NOT(ISERROR(SEARCH("live",H1)))</formula>
    </cfRule>
    <cfRule type="containsText" dxfId="6" priority="5" operator="containsText" text="successful">
      <formula>NOT(ISERROR(SEARCH("successful",H1)))</formula>
    </cfRule>
    <cfRule type="containsText" dxfId="5" priority="6" operator="containsText" text="failed">
      <formula>NOT(ISERROR(SEARCH("failed",H1)))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65284-628F-634A-ACD8-04354FB1E273}">
  <dimension ref="A2:F15"/>
  <sheetViews>
    <sheetView zoomScaleNormal="100" workbookViewId="0">
      <selection activeCell="B2" sqref="B2:B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10" t="s">
        <v>6</v>
      </c>
      <c r="B2" t="s">
        <v>2044</v>
      </c>
    </row>
    <row r="4" spans="1:6" x14ac:dyDescent="0.2">
      <c r="A4" s="10" t="s">
        <v>2041</v>
      </c>
      <c r="B4" s="10" t="s">
        <v>2045</v>
      </c>
    </row>
    <row r="5" spans="1:6" x14ac:dyDescent="0.2">
      <c r="A5" s="10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1" t="s">
        <v>2016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11" t="s">
        <v>2008</v>
      </c>
      <c r="B7">
        <v>4</v>
      </c>
      <c r="C7">
        <v>20</v>
      </c>
      <c r="E7">
        <v>22</v>
      </c>
      <c r="F7">
        <v>46</v>
      </c>
    </row>
    <row r="8" spans="1:6" x14ac:dyDescent="0.2">
      <c r="A8" s="11" t="s">
        <v>2025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11" t="s">
        <v>2039</v>
      </c>
      <c r="E9">
        <v>4</v>
      </c>
      <c r="F9">
        <v>4</v>
      </c>
    </row>
    <row r="10" spans="1:6" x14ac:dyDescent="0.2">
      <c r="A10" s="11" t="s">
        <v>2010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11" t="s">
        <v>2029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11" t="s">
        <v>2022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11" t="s">
        <v>2012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11" t="s">
        <v>2014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11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0919-203A-404D-BB0A-C2C8545261D9}">
  <dimension ref="A1:F30"/>
  <sheetViews>
    <sheetView workbookViewId="0">
      <selection activeCell="F41" sqref="F4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2044</v>
      </c>
    </row>
    <row r="2" spans="1:6" x14ac:dyDescent="0.2">
      <c r="A2" s="10" t="s">
        <v>2006</v>
      </c>
      <c r="B2" t="s">
        <v>2044</v>
      </c>
    </row>
    <row r="4" spans="1:6" x14ac:dyDescent="0.2">
      <c r="A4" s="10" t="s">
        <v>2041</v>
      </c>
      <c r="B4" s="10" t="s">
        <v>2045</v>
      </c>
    </row>
    <row r="5" spans="1:6" x14ac:dyDescent="0.2">
      <c r="A5" s="10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1" t="s">
        <v>2024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2040</v>
      </c>
      <c r="E7">
        <v>4</v>
      </c>
      <c r="F7">
        <v>4</v>
      </c>
    </row>
    <row r="8" spans="1:6" x14ac:dyDescent="0.2">
      <c r="A8" s="11" t="s">
        <v>2017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2019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2018</v>
      </c>
      <c r="C10">
        <v>8</v>
      </c>
      <c r="E10">
        <v>10</v>
      </c>
      <c r="F10">
        <v>18</v>
      </c>
    </row>
    <row r="11" spans="1:6" x14ac:dyDescent="0.2">
      <c r="A11" s="11" t="s">
        <v>2028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2009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2020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2033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2032</v>
      </c>
      <c r="C15">
        <v>3</v>
      </c>
      <c r="E15">
        <v>4</v>
      </c>
      <c r="F15">
        <v>7</v>
      </c>
    </row>
    <row r="16" spans="1:6" x14ac:dyDescent="0.2">
      <c r="A16" s="11" t="s">
        <v>2036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2023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2030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2015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2031</v>
      </c>
      <c r="C20">
        <v>4</v>
      </c>
      <c r="E20">
        <v>4</v>
      </c>
      <c r="F20">
        <v>8</v>
      </c>
    </row>
    <row r="21" spans="1:6" x14ac:dyDescent="0.2">
      <c r="A21" s="11" t="s">
        <v>2011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2038</v>
      </c>
      <c r="C22">
        <v>9</v>
      </c>
      <c r="E22">
        <v>5</v>
      </c>
      <c r="F22">
        <v>14</v>
      </c>
    </row>
    <row r="23" spans="1:6" x14ac:dyDescent="0.2">
      <c r="A23" s="11" t="s">
        <v>2027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2035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2034</v>
      </c>
      <c r="C25">
        <v>7</v>
      </c>
      <c r="E25">
        <v>14</v>
      </c>
      <c r="F25">
        <v>21</v>
      </c>
    </row>
    <row r="26" spans="1:6" x14ac:dyDescent="0.2">
      <c r="A26" s="11" t="s">
        <v>2026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2021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2013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2037</v>
      </c>
      <c r="E29">
        <v>3</v>
      </c>
      <c r="F29">
        <v>3</v>
      </c>
    </row>
    <row r="30" spans="1:6" x14ac:dyDescent="0.2">
      <c r="A30" s="11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44D1-F619-8749-9EB2-433542B4CC0B}">
  <dimension ref="A1:F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1.83203125" bestFit="1" customWidth="1"/>
    <col min="8" max="8" width="15.6640625" bestFit="1" customWidth="1"/>
    <col min="9" max="9" width="21.83203125" bestFit="1" customWidth="1"/>
    <col min="10" max="10" width="20.5" bestFit="1" customWidth="1"/>
    <col min="11" max="11" width="26.6640625" bestFit="1" customWidth="1"/>
  </cols>
  <sheetData>
    <row r="1" spans="1:6" x14ac:dyDescent="0.2">
      <c r="A1" s="10" t="s">
        <v>2006</v>
      </c>
      <c r="B1" t="s">
        <v>2061</v>
      </c>
    </row>
    <row r="2" spans="1:6" x14ac:dyDescent="0.2">
      <c r="A2" s="10" t="s">
        <v>2060</v>
      </c>
      <c r="B2" t="s">
        <v>2044</v>
      </c>
    </row>
    <row r="4" spans="1:6" x14ac:dyDescent="0.2">
      <c r="A4" s="10" t="s">
        <v>2041</v>
      </c>
      <c r="B4" s="10" t="s">
        <v>2045</v>
      </c>
    </row>
    <row r="5" spans="1:6" x14ac:dyDescent="0.2">
      <c r="A5" s="10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14" t="s">
        <v>2048</v>
      </c>
      <c r="B6">
        <v>6</v>
      </c>
      <c r="C6">
        <v>28</v>
      </c>
      <c r="E6">
        <v>32</v>
      </c>
      <c r="F6">
        <v>66</v>
      </c>
    </row>
    <row r="7" spans="1:6" x14ac:dyDescent="0.2">
      <c r="A7" s="14" t="s">
        <v>2049</v>
      </c>
      <c r="B7">
        <v>3</v>
      </c>
      <c r="C7">
        <v>21</v>
      </c>
      <c r="E7">
        <v>36</v>
      </c>
      <c r="F7">
        <v>60</v>
      </c>
    </row>
    <row r="8" spans="1:6" x14ac:dyDescent="0.2">
      <c r="A8" s="14" t="s">
        <v>2050</v>
      </c>
      <c r="B8">
        <v>4</v>
      </c>
      <c r="C8">
        <v>24</v>
      </c>
      <c r="E8">
        <v>33</v>
      </c>
      <c r="F8">
        <v>61</v>
      </c>
    </row>
    <row r="9" spans="1:6" x14ac:dyDescent="0.2">
      <c r="A9" s="14" t="s">
        <v>2051</v>
      </c>
      <c r="B9">
        <v>1</v>
      </c>
      <c r="C9">
        <v>19</v>
      </c>
      <c r="E9">
        <v>27</v>
      </c>
      <c r="F9">
        <v>47</v>
      </c>
    </row>
    <row r="10" spans="1:6" x14ac:dyDescent="0.2">
      <c r="A10" s="14" t="s">
        <v>2052</v>
      </c>
      <c r="B10">
        <v>2</v>
      </c>
      <c r="C10">
        <v>27</v>
      </c>
      <c r="D10">
        <v>1</v>
      </c>
      <c r="E10">
        <v>27</v>
      </c>
      <c r="F10">
        <v>57</v>
      </c>
    </row>
    <row r="11" spans="1:6" x14ac:dyDescent="0.2">
      <c r="A11" s="14" t="s">
        <v>2053</v>
      </c>
      <c r="B11">
        <v>2</v>
      </c>
      <c r="C11">
        <v>21</v>
      </c>
      <c r="D11">
        <v>1</v>
      </c>
      <c r="E11">
        <v>37</v>
      </c>
      <c r="F11">
        <v>61</v>
      </c>
    </row>
    <row r="12" spans="1:6" x14ac:dyDescent="0.2">
      <c r="A12" s="14" t="s">
        <v>2054</v>
      </c>
      <c r="B12">
        <v>2</v>
      </c>
      <c r="C12">
        <v>23</v>
      </c>
      <c r="D12">
        <v>1</v>
      </c>
      <c r="E12">
        <v>41</v>
      </c>
      <c r="F12">
        <v>67</v>
      </c>
    </row>
    <row r="13" spans="1:6" x14ac:dyDescent="0.2">
      <c r="A13" s="14" t="s">
        <v>2055</v>
      </c>
      <c r="B13">
        <v>6</v>
      </c>
      <c r="C13">
        <v>22</v>
      </c>
      <c r="D13">
        <v>1</v>
      </c>
      <c r="E13">
        <v>30</v>
      </c>
      <c r="F13">
        <v>59</v>
      </c>
    </row>
    <row r="14" spans="1:6" x14ac:dyDescent="0.2">
      <c r="A14" s="14" t="s">
        <v>2056</v>
      </c>
      <c r="B14">
        <v>5</v>
      </c>
      <c r="C14">
        <v>14</v>
      </c>
      <c r="E14">
        <v>32</v>
      </c>
      <c r="F14">
        <v>51</v>
      </c>
    </row>
    <row r="15" spans="1:6" x14ac:dyDescent="0.2">
      <c r="A15" s="14" t="s">
        <v>2057</v>
      </c>
      <c r="B15">
        <v>5</v>
      </c>
      <c r="C15">
        <v>20</v>
      </c>
      <c r="D15">
        <v>1</v>
      </c>
      <c r="E15">
        <v>30</v>
      </c>
      <c r="F15">
        <v>56</v>
      </c>
    </row>
    <row r="16" spans="1:6" x14ac:dyDescent="0.2">
      <c r="A16" s="14" t="s">
        <v>2058</v>
      </c>
      <c r="B16">
        <v>3</v>
      </c>
      <c r="C16">
        <v>19</v>
      </c>
      <c r="D16">
        <v>2</v>
      </c>
      <c r="E16">
        <v>35</v>
      </c>
      <c r="F16">
        <v>59</v>
      </c>
    </row>
    <row r="17" spans="1:6" x14ac:dyDescent="0.2">
      <c r="A17" s="14" t="s">
        <v>2059</v>
      </c>
      <c r="B17">
        <v>5</v>
      </c>
      <c r="C17">
        <v>20</v>
      </c>
      <c r="E17">
        <v>28</v>
      </c>
      <c r="F17">
        <v>53</v>
      </c>
    </row>
    <row r="18" spans="1:6" x14ac:dyDescent="0.2">
      <c r="A18" s="14" t="s">
        <v>2043</v>
      </c>
      <c r="B18">
        <v>44</v>
      </c>
      <c r="C18">
        <v>258</v>
      </c>
      <c r="D18">
        <v>7</v>
      </c>
      <c r="E18">
        <v>388</v>
      </c>
      <c r="F18">
        <v>697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D7FC-53D5-8743-BC19-526AEAC926D3}">
  <dimension ref="A1:H13"/>
  <sheetViews>
    <sheetView workbookViewId="0">
      <selection activeCell="L11" sqref="L11"/>
    </sheetView>
  </sheetViews>
  <sheetFormatPr baseColWidth="10" defaultRowHeight="16" x14ac:dyDescent="0.2"/>
  <cols>
    <col min="1" max="1" width="17.6640625" customWidth="1"/>
    <col min="2" max="2" width="17" customWidth="1"/>
    <col min="3" max="3" width="13.1640625" customWidth="1"/>
    <col min="4" max="4" width="15.6640625" customWidth="1"/>
    <col min="5" max="5" width="12" customWidth="1"/>
    <col min="6" max="6" width="19" customWidth="1"/>
    <col min="7" max="7" width="15.6640625" customWidth="1"/>
    <col min="8" max="8" width="18" customWidth="1"/>
  </cols>
  <sheetData>
    <row r="1" spans="1:8" x14ac:dyDescent="0.2">
      <c r="A1" t="s">
        <v>2062</v>
      </c>
      <c r="B1" t="s">
        <v>2066</v>
      </c>
      <c r="C1" t="s">
        <v>2067</v>
      </c>
      <c r="D1" t="s">
        <v>2068</v>
      </c>
      <c r="E1" t="s">
        <v>2069</v>
      </c>
      <c r="F1" t="s">
        <v>2063</v>
      </c>
      <c r="G1" t="s">
        <v>2064</v>
      </c>
      <c r="H1" t="s">
        <v>2065</v>
      </c>
    </row>
    <row r="2" spans="1:8" x14ac:dyDescent="0.2">
      <c r="A2" t="s">
        <v>2080</v>
      </c>
      <c r="B2">
        <f>COUNTIFS(Crowdfunding!D:D,"&lt;=999", Crowdfunding!H:H,"SUCCESSFUL")</f>
        <v>30</v>
      </c>
      <c r="C2">
        <f>COUNTIFS(Crowdfunding!D:D,"&lt;=999", Crowdfunding!H:H,"FAILED")</f>
        <v>20</v>
      </c>
      <c r="D2">
        <f>COUNTIFS(Crowdfunding!D:D,"&lt;=999", Crowdfunding!H:H, "CANCELED")</f>
        <v>1</v>
      </c>
      <c r="E2">
        <f>SUM(B2,C2,D2)</f>
        <v>51</v>
      </c>
      <c r="F2" s="7">
        <f>SUM(B2/E2)</f>
        <v>0.58823529411764708</v>
      </c>
      <c r="G2" s="7">
        <f>SUM(C2/E2)</f>
        <v>0.39215686274509803</v>
      </c>
      <c r="H2" s="7">
        <f>SUM(D2/E2)</f>
        <v>1.9607843137254902E-2</v>
      </c>
    </row>
    <row r="3" spans="1:8" x14ac:dyDescent="0.2">
      <c r="A3" t="s">
        <v>2070</v>
      </c>
      <c r="B3">
        <f>COUNTIFS(Crowdfunding!D:D,"&gt;=1000", Crowdfunding!D:D,"&lt;=4999", Crowdfunding!H:H,"SUCCESSFUL")</f>
        <v>191</v>
      </c>
      <c r="C3">
        <f>COUNTIFS(Crowdfunding!D:D,"&gt;=1000", Crowdfunding!D:D,"&lt;=4999", Crowdfunding!H:H,"FAILED")</f>
        <v>38</v>
      </c>
      <c r="D3">
        <f>COUNTIFS(Crowdfunding!D:D,"&gt;=1000", Crowdfunding!D:D,"&lt;=4999", Crowdfunding!H:H,"CANCELED")</f>
        <v>2</v>
      </c>
      <c r="E3">
        <f t="shared" ref="E3:E13" si="0">SUM(B3,C3,D3)</f>
        <v>231</v>
      </c>
      <c r="F3" s="7">
        <f t="shared" ref="F3:F13" si="1">SUM(B3/E3)</f>
        <v>0.82683982683982682</v>
      </c>
      <c r="G3" s="7">
        <f t="shared" ref="G3:G13" si="2">SUM(C3/E3)</f>
        <v>0.16450216450216451</v>
      </c>
      <c r="H3" s="7">
        <f t="shared" ref="H3:H13" si="3">SUM(D3/E3)</f>
        <v>8.658008658008658E-3</v>
      </c>
    </row>
    <row r="4" spans="1:8" x14ac:dyDescent="0.2">
      <c r="A4" t="s">
        <v>2081</v>
      </c>
      <c r="B4">
        <f>COUNTIFS(Crowdfunding!D:D,"&gt;=5000", Crowdfunding!D:D,"&lt;=9999", Crowdfunding!H:H,"SUCCESSFUL")</f>
        <v>164</v>
      </c>
      <c r="C4">
        <f>COUNTIFS(Crowdfunding!D:D,"&gt;=5000", Crowdfunding!D:D,"&lt;=9999", Crowdfunding!D:D,"FAILED")</f>
        <v>0</v>
      </c>
      <c r="D4">
        <f>COUNTIFS(Crowdfunding!D:D,"&gt;=5000", Crowdfunding!D:D,"&lt;=9999", Crowdfunding!H:H,"CANCELED")</f>
        <v>25</v>
      </c>
      <c r="E4">
        <f t="shared" si="0"/>
        <v>189</v>
      </c>
      <c r="F4" s="7">
        <f t="shared" si="1"/>
        <v>0.86772486772486768</v>
      </c>
      <c r="G4" s="7">
        <f t="shared" si="2"/>
        <v>0</v>
      </c>
      <c r="H4" s="7">
        <f t="shared" si="3"/>
        <v>0.13227513227513227</v>
      </c>
    </row>
    <row r="5" spans="1:8" x14ac:dyDescent="0.2">
      <c r="A5" t="s">
        <v>2071</v>
      </c>
      <c r="B5">
        <f>COUNTIFS(Crowdfunding!D:D,"&gt;=10000", Crowdfunding!D:D,"&lt;=14999", Crowdfunding!H:H,"SUCCESSFUL")</f>
        <v>4</v>
      </c>
      <c r="C5">
        <f>COUNTIFS(Crowdfunding!D:D,"&gt;=10000", Crowdfunding!D:D,"&lt;=14999", Crowdfunding!H:H,"FAILED")</f>
        <v>5</v>
      </c>
      <c r="D5">
        <f>COUNTIFS(Crowdfunding!D:D,"&gt;=10000", Crowdfunding!D:D,"&lt;=14999", Crowdfunding!H:H,"CANCELED")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">
      <c r="A6" t="s">
        <v>2072</v>
      </c>
      <c r="B6">
        <f>COUNTIFS(Crowdfunding!D:D,"&gt;=15000", Crowdfunding!D:D,"&lt;=19999", Crowdfunding!H:H,"SUCCESSFUL")</f>
        <v>10</v>
      </c>
      <c r="C6">
        <f>COUNTIFS(Crowdfunding!D:D,"&gt;=15000", Crowdfunding!D:D,"&lt;=19999", Crowdfunding!H:H,"FAILED")</f>
        <v>0</v>
      </c>
      <c r="D6">
        <f>COUNTIFS(Crowdfunding!D:D,"&gt;=15000", Crowdfunding!D:D,"&lt;=19999", Crowdfunding!H:H,"CANCELED")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">
      <c r="A7" t="s">
        <v>2073</v>
      </c>
      <c r="B7">
        <f>COUNTIFS(Crowdfunding!D:D,"&gt;=20000", Crowdfunding!D:D,"&lt;=24999", Crowdfunding!H:H,"SUCCESSFUL")</f>
        <v>7</v>
      </c>
      <c r="C7">
        <f>COUNTIFS(Crowdfunding!D:D,"&gt;=20000", Crowdfunding!D:D,"&lt;=24999", Crowdfunding!H:H,"FAILED")</f>
        <v>0</v>
      </c>
      <c r="D7">
        <f>COUNTIFS(Crowdfunding!D:D,"&gt;=20000", Crowdfunding!D:D,"&lt;=24999", Crowdfunding!H:H,"CANCELED")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">
      <c r="A8" t="s">
        <v>2074</v>
      </c>
      <c r="B8">
        <f>COUNTIFS(Crowdfunding!D:D,"&gt;=25000", Crowdfunding!D:D,"&lt;=29999", Crowdfunding!H:H,"SUCCESSFUL")</f>
        <v>11</v>
      </c>
      <c r="C8">
        <f>COUNTIFS(Crowdfunding!D:D,"&gt;=25000", Crowdfunding!D:D,"&lt;=29999", Crowdfunding!H:H,"FAILED")</f>
        <v>3</v>
      </c>
      <c r="D8">
        <f>COUNTIFS(Crowdfunding!D:D,"&gt;=25000", Crowdfunding!D:D,"&lt;=29999", Crowdfunding!H:H,"CANCELED")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">
      <c r="A9" t="s">
        <v>2075</v>
      </c>
      <c r="B9">
        <f>COUNTIFS(Crowdfunding!D:D,"&gt;=30000", Crowdfunding!D:D,"&lt;=34999", Crowdfunding!H:H,"SUCCESSFUL")</f>
        <v>7</v>
      </c>
      <c r="C9">
        <f>COUNTIFS(Crowdfunding!D:D,"&gt;=30000", Crowdfunding!D:D,"&lt;=34999", Crowdfunding!H:H,"FAILED")</f>
        <v>0</v>
      </c>
      <c r="D9">
        <f>COUNTIFS(Crowdfunding!D:D,"&gt;=30000", Crowdfunding!D:D,"&lt;=34999", Crowdfunding!H:H,"CANCELED")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">
      <c r="A10" t="s">
        <v>2076</v>
      </c>
      <c r="B10">
        <f>COUNTIFS(Crowdfunding!D:D,"&gt;=35000", Crowdfunding!D:D,"&lt;=39999", Crowdfunding!H:H,"SUCCESSFUL")</f>
        <v>8</v>
      </c>
      <c r="C10">
        <f>COUNTIFS(Crowdfunding!D:D,"&gt;=35000", Crowdfunding!D:D,"&lt;=39999", Crowdfunding!H:H,"FAILED")</f>
        <v>3</v>
      </c>
      <c r="D10">
        <f>COUNTIFS(Crowdfunding!D:D,"&gt;=35000", Crowdfunding!D:D,"&lt;=39999", Crowdfunding!H:H,"CANCELED")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">
      <c r="A11" t="s">
        <v>2077</v>
      </c>
      <c r="B11">
        <f>COUNTIFS(Crowdfunding!D:D,"&gt;=40000", Crowdfunding!D:D,"&lt;=44999", Crowdfunding!H:H,"SUCCESSFUL")</f>
        <v>11</v>
      </c>
      <c r="C11">
        <f>COUNTIFS(Crowdfunding!D:D,"&gt;=40000", Crowdfunding!D:D,"&lt;=44999", Crowdfunding!H:H,"FAILED")</f>
        <v>3</v>
      </c>
      <c r="D11">
        <f>COUNTIFS(Crowdfunding!D:D,"&gt;=40000", Crowdfunding!D:D,"&lt;=44999", Crowdfunding!H:H,"CANCELED")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">
      <c r="A12" t="s">
        <v>2078</v>
      </c>
      <c r="B12">
        <f>COUNTIFS(Crowdfunding!D:D,"&gt;=45000", Crowdfunding!D:D,"&lt;=49999", Crowdfunding!H:H,"SUCCESSFUL")</f>
        <v>8</v>
      </c>
      <c r="C12">
        <f>COUNTIFS(Crowdfunding!D:D,"&gt;=45000", Crowdfunding!D:D,"&lt;=49999", Crowdfunding!H:H,"FAILED")</f>
        <v>3</v>
      </c>
      <c r="D12">
        <f>COUNTIFS(Crowdfunding!D:D,"&gt;=45000", Crowdfunding!D:D,"&lt;=49999", Crowdfunding!H:H,"CANCELED")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">
      <c r="A13" t="s">
        <v>2079</v>
      </c>
      <c r="B13">
        <f>COUNTIFS(Crowdfunding!D:D,"&gt;=50000", Crowdfunding!H:H,"SUCCESSFUL")</f>
        <v>114</v>
      </c>
      <c r="C13">
        <f>COUNTIFS(Crowdfunding!D:D,"&gt;=50000", Crowdfunding!H:H,"FAILED")</f>
        <v>163</v>
      </c>
      <c r="D13">
        <f>COUNTIFS(Crowdfunding!D:D,"&gt;=50000", Crowdfunding!H:H,"CANCELED")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66D5-3068-F94D-BA94-2BAFDB4581EB}">
  <dimension ref="A1:H566"/>
  <sheetViews>
    <sheetView tabSelected="1" zoomScale="66" zoomScaleNormal="90" workbookViewId="0">
      <selection activeCell="Z20" sqref="Z20"/>
    </sheetView>
  </sheetViews>
  <sheetFormatPr baseColWidth="10" defaultRowHeight="16" x14ac:dyDescent="0.2"/>
  <cols>
    <col min="1" max="1" width="10.83203125" style="5" customWidth="1"/>
    <col min="2" max="2" width="13" bestFit="1" customWidth="1"/>
    <col min="3" max="3" width="10.83203125" style="5"/>
    <col min="4" max="4" width="13" bestFit="1" customWidth="1"/>
    <col min="6" max="6" width="41.33203125" customWidth="1"/>
    <col min="7" max="7" width="22" customWidth="1"/>
    <col min="8" max="8" width="17.5" customWidth="1"/>
  </cols>
  <sheetData>
    <row r="1" spans="1:8" x14ac:dyDescent="0.2">
      <c r="A1" s="4" t="s">
        <v>4</v>
      </c>
      <c r="B1" s="1" t="s">
        <v>5</v>
      </c>
      <c r="C1" s="4" t="s">
        <v>4</v>
      </c>
      <c r="D1" s="1" t="s">
        <v>5</v>
      </c>
    </row>
    <row r="2" spans="1:8" x14ac:dyDescent="0.2">
      <c r="A2" s="5" t="s">
        <v>19</v>
      </c>
      <c r="B2">
        <v>158</v>
      </c>
      <c r="C2" s="5" t="s">
        <v>14</v>
      </c>
      <c r="D2">
        <v>0</v>
      </c>
    </row>
    <row r="3" spans="1:8" x14ac:dyDescent="0.2">
      <c r="A3" s="5" t="s">
        <v>19</v>
      </c>
      <c r="B3">
        <v>1425</v>
      </c>
      <c r="C3" s="5" t="s">
        <v>14</v>
      </c>
      <c r="D3">
        <v>24</v>
      </c>
    </row>
    <row r="4" spans="1:8" x14ac:dyDescent="0.2">
      <c r="A4" s="5" t="s">
        <v>19</v>
      </c>
      <c r="B4">
        <v>174</v>
      </c>
      <c r="C4" s="5" t="s">
        <v>14</v>
      </c>
      <c r="D4">
        <v>53</v>
      </c>
    </row>
    <row r="5" spans="1:8" x14ac:dyDescent="0.2">
      <c r="A5" s="5" t="s">
        <v>19</v>
      </c>
      <c r="B5">
        <v>227</v>
      </c>
      <c r="C5" s="5" t="s">
        <v>14</v>
      </c>
      <c r="D5">
        <v>18</v>
      </c>
    </row>
    <row r="6" spans="1:8" x14ac:dyDescent="0.2">
      <c r="A6" s="5" t="s">
        <v>19</v>
      </c>
      <c r="B6">
        <v>220</v>
      </c>
      <c r="C6" s="5" t="s">
        <v>14</v>
      </c>
      <c r="D6">
        <v>44</v>
      </c>
    </row>
    <row r="7" spans="1:8" x14ac:dyDescent="0.2">
      <c r="A7" s="5" t="s">
        <v>19</v>
      </c>
      <c r="B7">
        <v>98</v>
      </c>
      <c r="C7" s="5" t="s">
        <v>14</v>
      </c>
      <c r="D7">
        <v>27</v>
      </c>
    </row>
    <row r="8" spans="1:8" ht="17" thickBot="1" x14ac:dyDescent="0.25">
      <c r="A8" s="5" t="s">
        <v>19</v>
      </c>
      <c r="B8">
        <v>100</v>
      </c>
      <c r="C8" s="5" t="s">
        <v>14</v>
      </c>
      <c r="D8">
        <v>55</v>
      </c>
    </row>
    <row r="9" spans="1:8" x14ac:dyDescent="0.2">
      <c r="A9" s="5" t="s">
        <v>19</v>
      </c>
      <c r="B9">
        <v>1249</v>
      </c>
      <c r="C9" s="5" t="s">
        <v>14</v>
      </c>
      <c r="D9">
        <v>200</v>
      </c>
      <c r="F9" s="16"/>
      <c r="G9" s="17" t="s">
        <v>2082</v>
      </c>
      <c r="H9" s="18" t="s">
        <v>2083</v>
      </c>
    </row>
    <row r="10" spans="1:8" x14ac:dyDescent="0.2">
      <c r="A10" s="5" t="s">
        <v>19</v>
      </c>
      <c r="B10">
        <v>1396</v>
      </c>
      <c r="C10" s="5" t="s">
        <v>14</v>
      </c>
      <c r="D10">
        <v>452</v>
      </c>
      <c r="F10" s="19" t="s">
        <v>2084</v>
      </c>
      <c r="G10" s="24">
        <f>AVERAGE(B2:B566)</f>
        <v>851.14690265486729</v>
      </c>
      <c r="H10" s="20">
        <f>AVERAGE(D2:D365)</f>
        <v>585.61538461538464</v>
      </c>
    </row>
    <row r="11" spans="1:8" x14ac:dyDescent="0.2">
      <c r="A11" s="5" t="s">
        <v>19</v>
      </c>
      <c r="B11">
        <v>890</v>
      </c>
      <c r="C11" s="5" t="s">
        <v>14</v>
      </c>
      <c r="D11">
        <v>674</v>
      </c>
      <c r="F11" s="19" t="s">
        <v>2085</v>
      </c>
      <c r="G11" s="15">
        <f>MEDIAN(B2:B566)</f>
        <v>201</v>
      </c>
      <c r="H11" s="20">
        <f>MEDIAN(D2:D365)</f>
        <v>114.5</v>
      </c>
    </row>
    <row r="12" spans="1:8" x14ac:dyDescent="0.2">
      <c r="A12" s="5" t="s">
        <v>19</v>
      </c>
      <c r="B12">
        <v>142</v>
      </c>
      <c r="C12" s="5" t="s">
        <v>14</v>
      </c>
      <c r="D12">
        <v>558</v>
      </c>
      <c r="F12" s="19" t="s">
        <v>2086</v>
      </c>
      <c r="G12" s="15">
        <f>MIN(B2:B566)</f>
        <v>16</v>
      </c>
      <c r="H12" s="20">
        <f>MIN(D2:D365)</f>
        <v>0</v>
      </c>
    </row>
    <row r="13" spans="1:8" x14ac:dyDescent="0.2">
      <c r="A13" s="5" t="s">
        <v>19</v>
      </c>
      <c r="B13">
        <v>2673</v>
      </c>
      <c r="C13" s="5" t="s">
        <v>14</v>
      </c>
      <c r="D13">
        <v>15</v>
      </c>
      <c r="F13" s="19" t="s">
        <v>2087</v>
      </c>
      <c r="G13" s="15">
        <f>MAX(B2:B566)</f>
        <v>7295</v>
      </c>
      <c r="H13" s="20">
        <f>MAX(D2:D365)</f>
        <v>6080</v>
      </c>
    </row>
    <row r="14" spans="1:8" x14ac:dyDescent="0.2">
      <c r="A14" s="5" t="s">
        <v>19</v>
      </c>
      <c r="B14">
        <v>163</v>
      </c>
      <c r="C14" s="5" t="s">
        <v>14</v>
      </c>
      <c r="D14">
        <v>2307</v>
      </c>
      <c r="F14" s="19" t="s">
        <v>2088</v>
      </c>
      <c r="G14" s="15">
        <f>VAR(B2:B566)</f>
        <v>1606216.5936295739</v>
      </c>
      <c r="H14" s="20">
        <f>VAR(D2:D365)</f>
        <v>924113.45496927318</v>
      </c>
    </row>
    <row r="15" spans="1:8" ht="17" thickBot="1" x14ac:dyDescent="0.25">
      <c r="A15" s="5" t="s">
        <v>19</v>
      </c>
      <c r="B15">
        <v>2220</v>
      </c>
      <c r="C15" s="5" t="s">
        <v>14</v>
      </c>
      <c r="D15">
        <v>88</v>
      </c>
      <c r="F15" s="21" t="s">
        <v>2089</v>
      </c>
      <c r="G15" s="22">
        <f>STDEV(B2:B566)</f>
        <v>1267.366006183523</v>
      </c>
      <c r="H15" s="23">
        <f>STDEV(D2:D365)</f>
        <v>961.30819978260524</v>
      </c>
    </row>
    <row r="16" spans="1:8" x14ac:dyDescent="0.2">
      <c r="A16" s="5" t="s">
        <v>19</v>
      </c>
      <c r="B16">
        <v>1606</v>
      </c>
      <c r="C16" s="5" t="s">
        <v>14</v>
      </c>
      <c r="D16">
        <v>48</v>
      </c>
    </row>
    <row r="17" spans="1:8" ht="17" thickBot="1" x14ac:dyDescent="0.25">
      <c r="A17" s="5" t="s">
        <v>19</v>
      </c>
      <c r="B17">
        <v>129</v>
      </c>
      <c r="C17" s="5" t="s">
        <v>14</v>
      </c>
      <c r="D17">
        <v>1</v>
      </c>
    </row>
    <row r="18" spans="1:8" x14ac:dyDescent="0.2">
      <c r="A18" s="5" t="s">
        <v>19</v>
      </c>
      <c r="B18">
        <v>226</v>
      </c>
      <c r="C18" s="5" t="s">
        <v>14</v>
      </c>
      <c r="D18">
        <v>1467</v>
      </c>
      <c r="F18" s="32" t="s">
        <v>2095</v>
      </c>
      <c r="G18" s="25" t="s">
        <v>2082</v>
      </c>
      <c r="H18" s="26" t="s">
        <v>2083</v>
      </c>
    </row>
    <row r="19" spans="1:8" x14ac:dyDescent="0.2">
      <c r="A19" s="5" t="s">
        <v>19</v>
      </c>
      <c r="B19">
        <v>5419</v>
      </c>
      <c r="C19" s="5" t="s">
        <v>14</v>
      </c>
      <c r="D19">
        <v>75</v>
      </c>
      <c r="F19" s="27" t="s">
        <v>2090</v>
      </c>
      <c r="G19">
        <f>_xlfn.QUARTILE.EXC(B2:B566, 1)</f>
        <v>127.5</v>
      </c>
      <c r="H19" s="28">
        <f>_xlfn.QUARTILE.EXC(D2:D365, 1)</f>
        <v>38</v>
      </c>
    </row>
    <row r="20" spans="1:8" x14ac:dyDescent="0.2">
      <c r="A20" s="5" t="s">
        <v>19</v>
      </c>
      <c r="B20">
        <v>165</v>
      </c>
      <c r="C20" s="5" t="s">
        <v>14</v>
      </c>
      <c r="D20">
        <v>120</v>
      </c>
      <c r="F20" s="27" t="s">
        <v>2091</v>
      </c>
      <c r="G20">
        <f>MEDIAN(B2:B566)</f>
        <v>201</v>
      </c>
      <c r="H20" s="28">
        <f>MEDIAN(D2:D365)</f>
        <v>114.5</v>
      </c>
    </row>
    <row r="21" spans="1:8" x14ac:dyDescent="0.2">
      <c r="A21" s="5" t="s">
        <v>19</v>
      </c>
      <c r="B21">
        <v>1965</v>
      </c>
      <c r="C21" s="5" t="s">
        <v>14</v>
      </c>
      <c r="D21">
        <v>2253</v>
      </c>
      <c r="F21" s="27" t="s">
        <v>2092</v>
      </c>
      <c r="G21">
        <f>_xlfn.QUARTILE.EXC(B2:B566, 2)</f>
        <v>201</v>
      </c>
      <c r="H21" s="28">
        <f>_xlfn.QUARTILE.EXC(D2:D365, 2)</f>
        <v>114.5</v>
      </c>
    </row>
    <row r="22" spans="1:8" x14ac:dyDescent="0.2">
      <c r="A22" s="5" t="s">
        <v>19</v>
      </c>
      <c r="B22">
        <v>16</v>
      </c>
      <c r="C22" s="5" t="s">
        <v>14</v>
      </c>
      <c r="D22">
        <v>5</v>
      </c>
      <c r="F22" s="27" t="s">
        <v>2093</v>
      </c>
      <c r="G22">
        <f>_xlfn.QUARTILE.EXC(B2:B566, 3)</f>
        <v>1288.5</v>
      </c>
      <c r="H22" s="28">
        <f>_xlfn.QUARTILE.EXC(D2:D365, 3)</f>
        <v>789.5</v>
      </c>
    </row>
    <row r="23" spans="1:8" ht="17" thickBot="1" x14ac:dyDescent="0.25">
      <c r="A23" s="5" t="s">
        <v>19</v>
      </c>
      <c r="B23">
        <v>107</v>
      </c>
      <c r="C23" s="5" t="s">
        <v>14</v>
      </c>
      <c r="D23">
        <v>38</v>
      </c>
      <c r="F23" s="29" t="s">
        <v>2094</v>
      </c>
      <c r="G23" s="30">
        <f>G21-G19</f>
        <v>73.5</v>
      </c>
      <c r="H23" s="31">
        <f>H21-H19</f>
        <v>76.5</v>
      </c>
    </row>
    <row r="24" spans="1:8" x14ac:dyDescent="0.2">
      <c r="A24" s="5" t="s">
        <v>19</v>
      </c>
      <c r="B24">
        <v>134</v>
      </c>
      <c r="C24" s="5" t="s">
        <v>14</v>
      </c>
      <c r="D24">
        <v>12</v>
      </c>
    </row>
    <row r="25" spans="1:8" x14ac:dyDescent="0.2">
      <c r="A25" s="5" t="s">
        <v>19</v>
      </c>
      <c r="B25">
        <v>198</v>
      </c>
      <c r="C25" s="5" t="s">
        <v>14</v>
      </c>
      <c r="D25">
        <v>1684</v>
      </c>
    </row>
    <row r="26" spans="1:8" x14ac:dyDescent="0.2">
      <c r="A26" s="5" t="s">
        <v>19</v>
      </c>
      <c r="B26">
        <v>111</v>
      </c>
      <c r="C26" s="5" t="s">
        <v>14</v>
      </c>
      <c r="D26">
        <v>56</v>
      </c>
    </row>
    <row r="27" spans="1:8" x14ac:dyDescent="0.2">
      <c r="A27" s="5" t="s">
        <v>19</v>
      </c>
      <c r="B27">
        <v>222</v>
      </c>
      <c r="C27" s="5" t="s">
        <v>14</v>
      </c>
      <c r="D27">
        <v>838</v>
      </c>
    </row>
    <row r="28" spans="1:8" x14ac:dyDescent="0.2">
      <c r="A28" s="5" t="s">
        <v>19</v>
      </c>
      <c r="B28">
        <v>6212</v>
      </c>
      <c r="C28" s="5" t="s">
        <v>14</v>
      </c>
      <c r="D28">
        <v>1000</v>
      </c>
    </row>
    <row r="29" spans="1:8" x14ac:dyDescent="0.2">
      <c r="A29" s="5" t="s">
        <v>19</v>
      </c>
      <c r="B29">
        <v>98</v>
      </c>
      <c r="C29" s="5" t="s">
        <v>14</v>
      </c>
      <c r="D29">
        <v>1482</v>
      </c>
    </row>
    <row r="30" spans="1:8" x14ac:dyDescent="0.2">
      <c r="A30" s="5" t="s">
        <v>19</v>
      </c>
      <c r="B30">
        <v>92</v>
      </c>
      <c r="C30" s="5" t="s">
        <v>14</v>
      </c>
      <c r="D30">
        <v>106</v>
      </c>
    </row>
    <row r="31" spans="1:8" x14ac:dyDescent="0.2">
      <c r="A31" s="5" t="s">
        <v>19</v>
      </c>
      <c r="B31">
        <v>149</v>
      </c>
      <c r="C31" s="5" t="s">
        <v>14</v>
      </c>
      <c r="D31">
        <v>679</v>
      </c>
    </row>
    <row r="32" spans="1:8" x14ac:dyDescent="0.2">
      <c r="A32" s="5" t="s">
        <v>19</v>
      </c>
      <c r="B32">
        <v>2431</v>
      </c>
      <c r="C32" s="5" t="s">
        <v>14</v>
      </c>
      <c r="D32">
        <v>1220</v>
      </c>
    </row>
    <row r="33" spans="1:4" x14ac:dyDescent="0.2">
      <c r="A33" s="5" t="s">
        <v>19</v>
      </c>
      <c r="B33">
        <v>303</v>
      </c>
      <c r="C33" s="5" t="s">
        <v>14</v>
      </c>
      <c r="D33">
        <v>1</v>
      </c>
    </row>
    <row r="34" spans="1:4" x14ac:dyDescent="0.2">
      <c r="A34" s="5" t="s">
        <v>19</v>
      </c>
      <c r="B34">
        <v>209</v>
      </c>
      <c r="C34" s="5" t="s">
        <v>14</v>
      </c>
      <c r="D34">
        <v>37</v>
      </c>
    </row>
    <row r="35" spans="1:4" x14ac:dyDescent="0.2">
      <c r="A35" s="5" t="s">
        <v>19</v>
      </c>
      <c r="B35">
        <v>131</v>
      </c>
      <c r="C35" s="5" t="s">
        <v>14</v>
      </c>
      <c r="D35">
        <v>60</v>
      </c>
    </row>
    <row r="36" spans="1:4" x14ac:dyDescent="0.2">
      <c r="A36" s="5" t="s">
        <v>19</v>
      </c>
      <c r="B36">
        <v>164</v>
      </c>
      <c r="C36" s="5" t="s">
        <v>14</v>
      </c>
      <c r="D36">
        <v>296</v>
      </c>
    </row>
    <row r="37" spans="1:4" x14ac:dyDescent="0.2">
      <c r="A37" s="5" t="s">
        <v>19</v>
      </c>
      <c r="B37">
        <v>201</v>
      </c>
      <c r="C37" s="5" t="s">
        <v>14</v>
      </c>
      <c r="D37">
        <v>3304</v>
      </c>
    </row>
    <row r="38" spans="1:4" x14ac:dyDescent="0.2">
      <c r="A38" s="5" t="s">
        <v>19</v>
      </c>
      <c r="B38">
        <v>211</v>
      </c>
      <c r="C38" s="5" t="s">
        <v>14</v>
      </c>
      <c r="D38">
        <v>73</v>
      </c>
    </row>
    <row r="39" spans="1:4" x14ac:dyDescent="0.2">
      <c r="A39" s="5" t="s">
        <v>19</v>
      </c>
      <c r="B39">
        <v>128</v>
      </c>
      <c r="C39" s="5" t="s">
        <v>14</v>
      </c>
      <c r="D39">
        <v>3387</v>
      </c>
    </row>
    <row r="40" spans="1:4" x14ac:dyDescent="0.2">
      <c r="A40" s="5" t="s">
        <v>19</v>
      </c>
      <c r="B40">
        <v>1600</v>
      </c>
      <c r="C40" s="5" t="s">
        <v>14</v>
      </c>
      <c r="D40">
        <v>662</v>
      </c>
    </row>
    <row r="41" spans="1:4" x14ac:dyDescent="0.2">
      <c r="A41" s="5" t="s">
        <v>19</v>
      </c>
      <c r="B41">
        <v>249</v>
      </c>
      <c r="C41" s="5" t="s">
        <v>14</v>
      </c>
      <c r="D41">
        <v>774</v>
      </c>
    </row>
    <row r="42" spans="1:4" x14ac:dyDescent="0.2">
      <c r="A42" s="5" t="s">
        <v>19</v>
      </c>
      <c r="B42">
        <v>236</v>
      </c>
      <c r="C42" s="5" t="s">
        <v>14</v>
      </c>
      <c r="D42">
        <v>672</v>
      </c>
    </row>
    <row r="43" spans="1:4" x14ac:dyDescent="0.2">
      <c r="A43" s="5" t="s">
        <v>19</v>
      </c>
      <c r="B43">
        <v>4065</v>
      </c>
      <c r="C43" s="5" t="s">
        <v>14</v>
      </c>
      <c r="D43">
        <v>940</v>
      </c>
    </row>
    <row r="44" spans="1:4" x14ac:dyDescent="0.2">
      <c r="A44" s="5" t="s">
        <v>19</v>
      </c>
      <c r="B44">
        <v>246</v>
      </c>
      <c r="C44" s="5" t="s">
        <v>14</v>
      </c>
      <c r="D44">
        <v>117</v>
      </c>
    </row>
    <row r="45" spans="1:4" x14ac:dyDescent="0.2">
      <c r="A45" s="5" t="s">
        <v>19</v>
      </c>
      <c r="B45">
        <v>2475</v>
      </c>
      <c r="C45" s="5" t="s">
        <v>14</v>
      </c>
      <c r="D45">
        <v>115</v>
      </c>
    </row>
    <row r="46" spans="1:4" x14ac:dyDescent="0.2">
      <c r="A46" s="5" t="s">
        <v>19</v>
      </c>
      <c r="B46">
        <v>76</v>
      </c>
      <c r="C46" s="5" t="s">
        <v>14</v>
      </c>
      <c r="D46">
        <v>326</v>
      </c>
    </row>
    <row r="47" spans="1:4" x14ac:dyDescent="0.2">
      <c r="A47" s="5" t="s">
        <v>19</v>
      </c>
      <c r="B47">
        <v>54</v>
      </c>
      <c r="C47" s="5" t="s">
        <v>14</v>
      </c>
      <c r="D47">
        <v>1</v>
      </c>
    </row>
    <row r="48" spans="1:4" x14ac:dyDescent="0.2">
      <c r="A48" s="5" t="s">
        <v>19</v>
      </c>
      <c r="B48">
        <v>88</v>
      </c>
      <c r="C48" s="5" t="s">
        <v>14</v>
      </c>
      <c r="D48">
        <v>1467</v>
      </c>
    </row>
    <row r="49" spans="1:4" x14ac:dyDescent="0.2">
      <c r="A49" s="5" t="s">
        <v>19</v>
      </c>
      <c r="B49">
        <v>85</v>
      </c>
      <c r="C49" s="5" t="s">
        <v>14</v>
      </c>
      <c r="D49">
        <v>5681</v>
      </c>
    </row>
    <row r="50" spans="1:4" x14ac:dyDescent="0.2">
      <c r="A50" s="5" t="s">
        <v>19</v>
      </c>
      <c r="B50">
        <v>170</v>
      </c>
      <c r="C50" s="5" t="s">
        <v>14</v>
      </c>
      <c r="D50">
        <v>1059</v>
      </c>
    </row>
    <row r="51" spans="1:4" x14ac:dyDescent="0.2">
      <c r="A51" s="5" t="s">
        <v>19</v>
      </c>
      <c r="B51">
        <v>330</v>
      </c>
      <c r="C51" s="5" t="s">
        <v>14</v>
      </c>
      <c r="D51">
        <v>1194</v>
      </c>
    </row>
    <row r="52" spans="1:4" x14ac:dyDescent="0.2">
      <c r="A52" s="5" t="s">
        <v>19</v>
      </c>
      <c r="B52">
        <v>127</v>
      </c>
      <c r="C52" s="5" t="s">
        <v>14</v>
      </c>
      <c r="D52">
        <v>30</v>
      </c>
    </row>
    <row r="53" spans="1:4" x14ac:dyDescent="0.2">
      <c r="A53" s="5" t="s">
        <v>19</v>
      </c>
      <c r="B53">
        <v>411</v>
      </c>
      <c r="C53" s="5" t="s">
        <v>14</v>
      </c>
      <c r="D53">
        <v>75</v>
      </c>
    </row>
    <row r="54" spans="1:4" x14ac:dyDescent="0.2">
      <c r="A54" s="5" t="s">
        <v>19</v>
      </c>
      <c r="B54">
        <v>180</v>
      </c>
      <c r="C54" s="5" t="s">
        <v>14</v>
      </c>
      <c r="D54">
        <v>955</v>
      </c>
    </row>
    <row r="55" spans="1:4" x14ac:dyDescent="0.2">
      <c r="A55" s="5" t="s">
        <v>19</v>
      </c>
      <c r="B55">
        <v>374</v>
      </c>
      <c r="C55" s="5" t="s">
        <v>14</v>
      </c>
      <c r="D55">
        <v>67</v>
      </c>
    </row>
    <row r="56" spans="1:4" x14ac:dyDescent="0.2">
      <c r="A56" s="5" t="s">
        <v>19</v>
      </c>
      <c r="B56">
        <v>71</v>
      </c>
      <c r="C56" s="5" t="s">
        <v>14</v>
      </c>
      <c r="D56">
        <v>5</v>
      </c>
    </row>
    <row r="57" spans="1:4" x14ac:dyDescent="0.2">
      <c r="A57" s="5" t="s">
        <v>19</v>
      </c>
      <c r="B57">
        <v>203</v>
      </c>
      <c r="C57" s="5" t="s">
        <v>14</v>
      </c>
      <c r="D57">
        <v>26</v>
      </c>
    </row>
    <row r="58" spans="1:4" x14ac:dyDescent="0.2">
      <c r="A58" s="5" t="s">
        <v>19</v>
      </c>
      <c r="B58">
        <v>113</v>
      </c>
      <c r="C58" s="5" t="s">
        <v>14</v>
      </c>
      <c r="D58">
        <v>1130</v>
      </c>
    </row>
    <row r="59" spans="1:4" x14ac:dyDescent="0.2">
      <c r="A59" s="5" t="s">
        <v>19</v>
      </c>
      <c r="B59">
        <v>96</v>
      </c>
      <c r="C59" s="5" t="s">
        <v>14</v>
      </c>
      <c r="D59">
        <v>782</v>
      </c>
    </row>
    <row r="60" spans="1:4" x14ac:dyDescent="0.2">
      <c r="A60" s="5" t="s">
        <v>19</v>
      </c>
      <c r="B60">
        <v>498</v>
      </c>
      <c r="C60" s="5" t="s">
        <v>14</v>
      </c>
      <c r="D60">
        <v>210</v>
      </c>
    </row>
    <row r="61" spans="1:4" x14ac:dyDescent="0.2">
      <c r="A61" s="5" t="s">
        <v>19</v>
      </c>
      <c r="B61">
        <v>180</v>
      </c>
      <c r="C61" s="5" t="s">
        <v>14</v>
      </c>
      <c r="D61">
        <v>136</v>
      </c>
    </row>
    <row r="62" spans="1:4" x14ac:dyDescent="0.2">
      <c r="A62" s="5" t="s">
        <v>19</v>
      </c>
      <c r="B62">
        <v>27</v>
      </c>
      <c r="C62" s="5" t="s">
        <v>14</v>
      </c>
      <c r="D62">
        <v>86</v>
      </c>
    </row>
    <row r="63" spans="1:4" x14ac:dyDescent="0.2">
      <c r="A63" s="5" t="s">
        <v>19</v>
      </c>
      <c r="B63">
        <v>2331</v>
      </c>
      <c r="C63" s="5" t="s">
        <v>14</v>
      </c>
      <c r="D63">
        <v>19</v>
      </c>
    </row>
    <row r="64" spans="1:4" x14ac:dyDescent="0.2">
      <c r="A64" s="5" t="s">
        <v>19</v>
      </c>
      <c r="B64">
        <v>113</v>
      </c>
      <c r="C64" s="5" t="s">
        <v>14</v>
      </c>
      <c r="D64">
        <v>886</v>
      </c>
    </row>
    <row r="65" spans="1:4" x14ac:dyDescent="0.2">
      <c r="A65" s="5" t="s">
        <v>19</v>
      </c>
      <c r="B65">
        <v>164</v>
      </c>
      <c r="C65" s="5" t="s">
        <v>14</v>
      </c>
      <c r="D65">
        <v>35</v>
      </c>
    </row>
    <row r="66" spans="1:4" x14ac:dyDescent="0.2">
      <c r="A66" s="5" t="s">
        <v>19</v>
      </c>
      <c r="B66">
        <v>164</v>
      </c>
      <c r="C66" s="5" t="s">
        <v>14</v>
      </c>
      <c r="D66">
        <v>24</v>
      </c>
    </row>
    <row r="67" spans="1:4" x14ac:dyDescent="0.2">
      <c r="A67" s="5" t="s">
        <v>19</v>
      </c>
      <c r="B67">
        <v>336</v>
      </c>
      <c r="C67" s="5" t="s">
        <v>14</v>
      </c>
      <c r="D67">
        <v>86</v>
      </c>
    </row>
    <row r="68" spans="1:4" x14ac:dyDescent="0.2">
      <c r="A68" s="5" t="s">
        <v>19</v>
      </c>
      <c r="B68">
        <v>1917</v>
      </c>
      <c r="C68" s="5" t="s">
        <v>14</v>
      </c>
      <c r="D68">
        <v>243</v>
      </c>
    </row>
    <row r="69" spans="1:4" x14ac:dyDescent="0.2">
      <c r="A69" s="5" t="s">
        <v>19</v>
      </c>
      <c r="B69">
        <v>95</v>
      </c>
      <c r="C69" s="5" t="s">
        <v>14</v>
      </c>
      <c r="D69">
        <v>65</v>
      </c>
    </row>
    <row r="70" spans="1:4" x14ac:dyDescent="0.2">
      <c r="A70" s="5" t="s">
        <v>19</v>
      </c>
      <c r="B70">
        <v>147</v>
      </c>
      <c r="C70" s="5" t="s">
        <v>14</v>
      </c>
      <c r="D70">
        <v>100</v>
      </c>
    </row>
    <row r="71" spans="1:4" x14ac:dyDescent="0.2">
      <c r="A71" s="5" t="s">
        <v>19</v>
      </c>
      <c r="B71">
        <v>86</v>
      </c>
      <c r="C71" s="5" t="s">
        <v>14</v>
      </c>
      <c r="D71">
        <v>168</v>
      </c>
    </row>
    <row r="72" spans="1:4" x14ac:dyDescent="0.2">
      <c r="A72" s="5" t="s">
        <v>19</v>
      </c>
      <c r="B72">
        <v>83</v>
      </c>
      <c r="C72" s="5" t="s">
        <v>14</v>
      </c>
      <c r="D72">
        <v>13</v>
      </c>
    </row>
    <row r="73" spans="1:4" x14ac:dyDescent="0.2">
      <c r="A73" s="5" t="s">
        <v>19</v>
      </c>
      <c r="B73">
        <v>676</v>
      </c>
      <c r="C73" s="5" t="s">
        <v>14</v>
      </c>
      <c r="D73">
        <v>1</v>
      </c>
    </row>
    <row r="74" spans="1:4" x14ac:dyDescent="0.2">
      <c r="A74" s="5" t="s">
        <v>19</v>
      </c>
      <c r="B74">
        <v>361</v>
      </c>
      <c r="C74" s="5" t="s">
        <v>14</v>
      </c>
      <c r="D74">
        <v>40</v>
      </c>
    </row>
    <row r="75" spans="1:4" x14ac:dyDescent="0.2">
      <c r="A75" s="5" t="s">
        <v>19</v>
      </c>
      <c r="B75">
        <v>131</v>
      </c>
      <c r="C75" s="5" t="s">
        <v>14</v>
      </c>
      <c r="D75">
        <v>226</v>
      </c>
    </row>
    <row r="76" spans="1:4" x14ac:dyDescent="0.2">
      <c r="A76" s="5" t="s">
        <v>19</v>
      </c>
      <c r="B76">
        <v>126</v>
      </c>
      <c r="C76" s="5" t="s">
        <v>14</v>
      </c>
      <c r="D76">
        <v>1625</v>
      </c>
    </row>
    <row r="77" spans="1:4" x14ac:dyDescent="0.2">
      <c r="A77" s="5" t="s">
        <v>19</v>
      </c>
      <c r="B77">
        <v>275</v>
      </c>
      <c r="C77" s="5" t="s">
        <v>14</v>
      </c>
      <c r="D77">
        <v>143</v>
      </c>
    </row>
    <row r="78" spans="1:4" x14ac:dyDescent="0.2">
      <c r="A78" s="5" t="s">
        <v>19</v>
      </c>
      <c r="B78">
        <v>67</v>
      </c>
      <c r="C78" s="5" t="s">
        <v>14</v>
      </c>
      <c r="D78">
        <v>934</v>
      </c>
    </row>
    <row r="79" spans="1:4" x14ac:dyDescent="0.2">
      <c r="A79" s="5" t="s">
        <v>19</v>
      </c>
      <c r="B79">
        <v>154</v>
      </c>
      <c r="C79" s="5" t="s">
        <v>14</v>
      </c>
      <c r="D79">
        <v>17</v>
      </c>
    </row>
    <row r="80" spans="1:4" x14ac:dyDescent="0.2">
      <c r="A80" s="5" t="s">
        <v>19</v>
      </c>
      <c r="B80">
        <v>1782</v>
      </c>
      <c r="C80" s="5" t="s">
        <v>14</v>
      </c>
      <c r="D80">
        <v>2179</v>
      </c>
    </row>
    <row r="81" spans="1:4" x14ac:dyDescent="0.2">
      <c r="A81" s="5" t="s">
        <v>19</v>
      </c>
      <c r="B81">
        <v>903</v>
      </c>
      <c r="C81" s="5" t="s">
        <v>14</v>
      </c>
      <c r="D81">
        <v>931</v>
      </c>
    </row>
    <row r="82" spans="1:4" x14ac:dyDescent="0.2">
      <c r="A82" s="5" t="s">
        <v>19</v>
      </c>
      <c r="B82">
        <v>94</v>
      </c>
      <c r="C82" s="5" t="s">
        <v>14</v>
      </c>
      <c r="D82">
        <v>92</v>
      </c>
    </row>
    <row r="83" spans="1:4" x14ac:dyDescent="0.2">
      <c r="A83" s="5" t="s">
        <v>19</v>
      </c>
      <c r="B83">
        <v>180</v>
      </c>
      <c r="C83" s="5" t="s">
        <v>14</v>
      </c>
      <c r="D83">
        <v>57</v>
      </c>
    </row>
    <row r="84" spans="1:4" x14ac:dyDescent="0.2">
      <c r="A84" s="5" t="s">
        <v>19</v>
      </c>
      <c r="B84">
        <v>533</v>
      </c>
      <c r="C84" s="5" t="s">
        <v>14</v>
      </c>
      <c r="D84">
        <v>41</v>
      </c>
    </row>
    <row r="85" spans="1:4" x14ac:dyDescent="0.2">
      <c r="A85" s="5" t="s">
        <v>19</v>
      </c>
      <c r="B85">
        <v>2443</v>
      </c>
      <c r="C85" s="5" t="s">
        <v>14</v>
      </c>
      <c r="D85">
        <v>1</v>
      </c>
    </row>
    <row r="86" spans="1:4" x14ac:dyDescent="0.2">
      <c r="A86" s="5" t="s">
        <v>19</v>
      </c>
      <c r="B86">
        <v>89</v>
      </c>
      <c r="C86" s="5" t="s">
        <v>14</v>
      </c>
      <c r="D86">
        <v>101</v>
      </c>
    </row>
    <row r="87" spans="1:4" x14ac:dyDescent="0.2">
      <c r="A87" s="5" t="s">
        <v>19</v>
      </c>
      <c r="B87">
        <v>159</v>
      </c>
      <c r="C87" s="5" t="s">
        <v>14</v>
      </c>
      <c r="D87">
        <v>1335</v>
      </c>
    </row>
    <row r="88" spans="1:4" x14ac:dyDescent="0.2">
      <c r="A88" s="5" t="s">
        <v>19</v>
      </c>
      <c r="B88">
        <v>50</v>
      </c>
      <c r="C88" s="5" t="s">
        <v>14</v>
      </c>
      <c r="D88">
        <v>15</v>
      </c>
    </row>
    <row r="89" spans="1:4" x14ac:dyDescent="0.2">
      <c r="A89" s="5" t="s">
        <v>19</v>
      </c>
      <c r="B89">
        <v>186</v>
      </c>
      <c r="C89" s="5" t="s">
        <v>14</v>
      </c>
      <c r="D89">
        <v>454</v>
      </c>
    </row>
    <row r="90" spans="1:4" x14ac:dyDescent="0.2">
      <c r="A90" s="5" t="s">
        <v>19</v>
      </c>
      <c r="B90">
        <v>1071</v>
      </c>
      <c r="C90" s="5" t="s">
        <v>14</v>
      </c>
      <c r="D90">
        <v>3182</v>
      </c>
    </row>
    <row r="91" spans="1:4" x14ac:dyDescent="0.2">
      <c r="A91" s="5" t="s">
        <v>19</v>
      </c>
      <c r="B91">
        <v>117</v>
      </c>
      <c r="C91" s="5" t="s">
        <v>14</v>
      </c>
      <c r="D91">
        <v>15</v>
      </c>
    </row>
    <row r="92" spans="1:4" x14ac:dyDescent="0.2">
      <c r="A92" s="5" t="s">
        <v>19</v>
      </c>
      <c r="B92">
        <v>70</v>
      </c>
      <c r="C92" s="5" t="s">
        <v>14</v>
      </c>
      <c r="D92">
        <v>133</v>
      </c>
    </row>
    <row r="93" spans="1:4" x14ac:dyDescent="0.2">
      <c r="A93" s="5" t="s">
        <v>19</v>
      </c>
      <c r="B93">
        <v>135</v>
      </c>
      <c r="C93" s="5" t="s">
        <v>14</v>
      </c>
      <c r="D93">
        <v>2062</v>
      </c>
    </row>
    <row r="94" spans="1:4" x14ac:dyDescent="0.2">
      <c r="A94" s="5" t="s">
        <v>19</v>
      </c>
      <c r="B94">
        <v>768</v>
      </c>
      <c r="C94" s="5" t="s">
        <v>14</v>
      </c>
      <c r="D94">
        <v>29</v>
      </c>
    </row>
    <row r="95" spans="1:4" x14ac:dyDescent="0.2">
      <c r="A95" s="5" t="s">
        <v>19</v>
      </c>
      <c r="B95">
        <v>199</v>
      </c>
      <c r="C95" s="5" t="s">
        <v>14</v>
      </c>
      <c r="D95">
        <v>132</v>
      </c>
    </row>
    <row r="96" spans="1:4" x14ac:dyDescent="0.2">
      <c r="A96" s="5" t="s">
        <v>19</v>
      </c>
      <c r="B96">
        <v>107</v>
      </c>
      <c r="C96" s="5" t="s">
        <v>14</v>
      </c>
      <c r="D96">
        <v>137</v>
      </c>
    </row>
    <row r="97" spans="1:4" x14ac:dyDescent="0.2">
      <c r="A97" s="5" t="s">
        <v>19</v>
      </c>
      <c r="B97">
        <v>195</v>
      </c>
      <c r="C97" s="5" t="s">
        <v>14</v>
      </c>
      <c r="D97">
        <v>908</v>
      </c>
    </row>
    <row r="98" spans="1:4" x14ac:dyDescent="0.2">
      <c r="A98" s="5" t="s">
        <v>19</v>
      </c>
      <c r="B98">
        <v>3376</v>
      </c>
      <c r="C98" s="5" t="s">
        <v>14</v>
      </c>
      <c r="D98">
        <v>10</v>
      </c>
    </row>
    <row r="99" spans="1:4" x14ac:dyDescent="0.2">
      <c r="A99" s="5" t="s">
        <v>19</v>
      </c>
      <c r="B99">
        <v>41</v>
      </c>
      <c r="C99" s="5" t="s">
        <v>14</v>
      </c>
      <c r="D99">
        <v>1910</v>
      </c>
    </row>
    <row r="100" spans="1:4" x14ac:dyDescent="0.2">
      <c r="A100" s="5" t="s">
        <v>19</v>
      </c>
      <c r="B100">
        <v>1821</v>
      </c>
      <c r="C100" s="5" t="s">
        <v>14</v>
      </c>
      <c r="D100">
        <v>38</v>
      </c>
    </row>
    <row r="101" spans="1:4" x14ac:dyDescent="0.2">
      <c r="A101" s="5" t="s">
        <v>19</v>
      </c>
      <c r="B101">
        <v>164</v>
      </c>
      <c r="C101" s="5" t="s">
        <v>14</v>
      </c>
      <c r="D101">
        <v>104</v>
      </c>
    </row>
    <row r="102" spans="1:4" x14ac:dyDescent="0.2">
      <c r="A102" s="5" t="s">
        <v>19</v>
      </c>
      <c r="B102">
        <v>157</v>
      </c>
      <c r="C102" s="5" t="s">
        <v>14</v>
      </c>
      <c r="D102">
        <v>49</v>
      </c>
    </row>
    <row r="103" spans="1:4" x14ac:dyDescent="0.2">
      <c r="A103" s="5" t="s">
        <v>19</v>
      </c>
      <c r="B103">
        <v>246</v>
      </c>
      <c r="C103" s="5" t="s">
        <v>14</v>
      </c>
      <c r="D103">
        <v>1</v>
      </c>
    </row>
    <row r="104" spans="1:4" x14ac:dyDescent="0.2">
      <c r="A104" s="5" t="s">
        <v>19</v>
      </c>
      <c r="B104">
        <v>1396</v>
      </c>
      <c r="C104" s="5" t="s">
        <v>14</v>
      </c>
      <c r="D104">
        <v>245</v>
      </c>
    </row>
    <row r="105" spans="1:4" x14ac:dyDescent="0.2">
      <c r="A105" s="5" t="s">
        <v>19</v>
      </c>
      <c r="B105">
        <v>2506</v>
      </c>
      <c r="C105" s="5" t="s">
        <v>14</v>
      </c>
      <c r="D105">
        <v>32</v>
      </c>
    </row>
    <row r="106" spans="1:4" x14ac:dyDescent="0.2">
      <c r="A106" s="5" t="s">
        <v>19</v>
      </c>
      <c r="B106">
        <v>244</v>
      </c>
      <c r="C106" s="5" t="s">
        <v>14</v>
      </c>
      <c r="D106">
        <v>7</v>
      </c>
    </row>
    <row r="107" spans="1:4" x14ac:dyDescent="0.2">
      <c r="A107" s="5" t="s">
        <v>19</v>
      </c>
      <c r="B107">
        <v>146</v>
      </c>
      <c r="C107" s="5" t="s">
        <v>14</v>
      </c>
      <c r="D107">
        <v>803</v>
      </c>
    </row>
    <row r="108" spans="1:4" x14ac:dyDescent="0.2">
      <c r="A108" s="5" t="s">
        <v>19</v>
      </c>
      <c r="B108">
        <v>1267</v>
      </c>
      <c r="C108" s="5" t="s">
        <v>14</v>
      </c>
      <c r="D108">
        <v>16</v>
      </c>
    </row>
    <row r="109" spans="1:4" x14ac:dyDescent="0.2">
      <c r="A109" s="5" t="s">
        <v>19</v>
      </c>
      <c r="B109">
        <v>1561</v>
      </c>
      <c r="C109" s="5" t="s">
        <v>14</v>
      </c>
      <c r="D109">
        <v>31</v>
      </c>
    </row>
    <row r="110" spans="1:4" x14ac:dyDescent="0.2">
      <c r="A110" s="5" t="s">
        <v>19</v>
      </c>
      <c r="B110">
        <v>48</v>
      </c>
      <c r="C110" s="5" t="s">
        <v>14</v>
      </c>
      <c r="D110">
        <v>108</v>
      </c>
    </row>
    <row r="111" spans="1:4" x14ac:dyDescent="0.2">
      <c r="A111" s="5" t="s">
        <v>19</v>
      </c>
      <c r="B111">
        <v>2739</v>
      </c>
      <c r="C111" s="5" t="s">
        <v>14</v>
      </c>
      <c r="D111">
        <v>30</v>
      </c>
    </row>
    <row r="112" spans="1:4" x14ac:dyDescent="0.2">
      <c r="A112" s="5" t="s">
        <v>19</v>
      </c>
      <c r="B112">
        <v>3537</v>
      </c>
      <c r="C112" s="5" t="s">
        <v>14</v>
      </c>
      <c r="D112">
        <v>17</v>
      </c>
    </row>
    <row r="113" spans="1:4" x14ac:dyDescent="0.2">
      <c r="A113" s="5" t="s">
        <v>19</v>
      </c>
      <c r="B113">
        <v>2107</v>
      </c>
      <c r="C113" s="5" t="s">
        <v>14</v>
      </c>
      <c r="D113">
        <v>80</v>
      </c>
    </row>
    <row r="114" spans="1:4" x14ac:dyDescent="0.2">
      <c r="A114" s="5" t="s">
        <v>19</v>
      </c>
      <c r="B114">
        <v>3318</v>
      </c>
      <c r="C114" s="5" t="s">
        <v>14</v>
      </c>
      <c r="D114">
        <v>2468</v>
      </c>
    </row>
    <row r="115" spans="1:4" x14ac:dyDescent="0.2">
      <c r="A115" s="5" t="s">
        <v>19</v>
      </c>
      <c r="B115">
        <v>340</v>
      </c>
      <c r="C115" s="5" t="s">
        <v>14</v>
      </c>
      <c r="D115">
        <v>26</v>
      </c>
    </row>
    <row r="116" spans="1:4" x14ac:dyDescent="0.2">
      <c r="A116" s="5" t="s">
        <v>19</v>
      </c>
      <c r="B116">
        <v>1442</v>
      </c>
      <c r="C116" s="5" t="s">
        <v>14</v>
      </c>
      <c r="D116">
        <v>73</v>
      </c>
    </row>
    <row r="117" spans="1:4" x14ac:dyDescent="0.2">
      <c r="A117" s="5" t="s">
        <v>19</v>
      </c>
      <c r="B117">
        <v>126</v>
      </c>
      <c r="C117" s="5" t="s">
        <v>14</v>
      </c>
      <c r="D117">
        <v>128</v>
      </c>
    </row>
    <row r="118" spans="1:4" x14ac:dyDescent="0.2">
      <c r="A118" s="5" t="s">
        <v>19</v>
      </c>
      <c r="B118">
        <v>524</v>
      </c>
      <c r="C118" s="5" t="s">
        <v>14</v>
      </c>
      <c r="D118">
        <v>33</v>
      </c>
    </row>
    <row r="119" spans="1:4" x14ac:dyDescent="0.2">
      <c r="A119" s="5" t="s">
        <v>19</v>
      </c>
      <c r="B119">
        <v>1989</v>
      </c>
      <c r="C119" s="5" t="s">
        <v>14</v>
      </c>
      <c r="D119">
        <v>1072</v>
      </c>
    </row>
    <row r="120" spans="1:4" x14ac:dyDescent="0.2">
      <c r="A120" s="5" t="s">
        <v>19</v>
      </c>
      <c r="B120">
        <v>157</v>
      </c>
      <c r="C120" s="5" t="s">
        <v>14</v>
      </c>
      <c r="D120">
        <v>393</v>
      </c>
    </row>
    <row r="121" spans="1:4" x14ac:dyDescent="0.2">
      <c r="A121" s="5" t="s">
        <v>19</v>
      </c>
      <c r="B121">
        <v>4498</v>
      </c>
      <c r="C121" s="5" t="s">
        <v>14</v>
      </c>
      <c r="D121">
        <v>1257</v>
      </c>
    </row>
    <row r="122" spans="1:4" x14ac:dyDescent="0.2">
      <c r="A122" s="5" t="s">
        <v>19</v>
      </c>
      <c r="B122">
        <v>80</v>
      </c>
      <c r="C122" s="5" t="s">
        <v>14</v>
      </c>
      <c r="D122">
        <v>328</v>
      </c>
    </row>
    <row r="123" spans="1:4" x14ac:dyDescent="0.2">
      <c r="A123" s="5" t="s">
        <v>19</v>
      </c>
      <c r="B123">
        <v>43</v>
      </c>
      <c r="C123" s="5" t="s">
        <v>14</v>
      </c>
      <c r="D123">
        <v>147</v>
      </c>
    </row>
    <row r="124" spans="1:4" x14ac:dyDescent="0.2">
      <c r="A124" s="5" t="s">
        <v>19</v>
      </c>
      <c r="B124">
        <v>2053</v>
      </c>
      <c r="C124" s="5" t="s">
        <v>14</v>
      </c>
      <c r="D124">
        <v>830</v>
      </c>
    </row>
    <row r="125" spans="1:4" x14ac:dyDescent="0.2">
      <c r="A125" s="5" t="s">
        <v>19</v>
      </c>
      <c r="B125">
        <v>168</v>
      </c>
      <c r="C125" s="5" t="s">
        <v>14</v>
      </c>
      <c r="D125">
        <v>331</v>
      </c>
    </row>
    <row r="126" spans="1:4" x14ac:dyDescent="0.2">
      <c r="A126" s="5" t="s">
        <v>19</v>
      </c>
      <c r="B126">
        <v>4289</v>
      </c>
      <c r="C126" s="5" t="s">
        <v>14</v>
      </c>
      <c r="D126">
        <v>25</v>
      </c>
    </row>
    <row r="127" spans="1:4" x14ac:dyDescent="0.2">
      <c r="A127" s="5" t="s">
        <v>19</v>
      </c>
      <c r="B127">
        <v>165</v>
      </c>
      <c r="C127" s="5" t="s">
        <v>14</v>
      </c>
      <c r="D127">
        <v>3483</v>
      </c>
    </row>
    <row r="128" spans="1:4" x14ac:dyDescent="0.2">
      <c r="A128" s="5" t="s">
        <v>19</v>
      </c>
      <c r="B128">
        <v>1815</v>
      </c>
      <c r="C128" s="5" t="s">
        <v>14</v>
      </c>
      <c r="D128">
        <v>923</v>
      </c>
    </row>
    <row r="129" spans="1:4" x14ac:dyDescent="0.2">
      <c r="A129" s="5" t="s">
        <v>19</v>
      </c>
      <c r="B129">
        <v>397</v>
      </c>
      <c r="C129" s="5" t="s">
        <v>14</v>
      </c>
      <c r="D129">
        <v>1</v>
      </c>
    </row>
    <row r="130" spans="1:4" x14ac:dyDescent="0.2">
      <c r="A130" s="5" t="s">
        <v>19</v>
      </c>
      <c r="B130">
        <v>1539</v>
      </c>
      <c r="C130" s="5" t="s">
        <v>14</v>
      </c>
      <c r="D130">
        <v>33</v>
      </c>
    </row>
    <row r="131" spans="1:4" x14ac:dyDescent="0.2">
      <c r="A131" s="5" t="s">
        <v>19</v>
      </c>
      <c r="B131">
        <v>138</v>
      </c>
      <c r="C131" s="5" t="s">
        <v>14</v>
      </c>
      <c r="D131">
        <v>40</v>
      </c>
    </row>
    <row r="132" spans="1:4" x14ac:dyDescent="0.2">
      <c r="A132" s="5" t="s">
        <v>19</v>
      </c>
      <c r="B132">
        <v>3594</v>
      </c>
      <c r="C132" s="5" t="s">
        <v>14</v>
      </c>
      <c r="D132">
        <v>23</v>
      </c>
    </row>
    <row r="133" spans="1:4" x14ac:dyDescent="0.2">
      <c r="A133" s="5" t="s">
        <v>19</v>
      </c>
      <c r="B133">
        <v>5880</v>
      </c>
      <c r="C133" s="5" t="s">
        <v>14</v>
      </c>
      <c r="D133">
        <v>75</v>
      </c>
    </row>
    <row r="134" spans="1:4" x14ac:dyDescent="0.2">
      <c r="A134" s="5" t="s">
        <v>19</v>
      </c>
      <c r="B134">
        <v>112</v>
      </c>
      <c r="C134" s="5" t="s">
        <v>14</v>
      </c>
      <c r="D134">
        <v>2176</v>
      </c>
    </row>
    <row r="135" spans="1:4" x14ac:dyDescent="0.2">
      <c r="A135" s="5" t="s">
        <v>19</v>
      </c>
      <c r="B135">
        <v>943</v>
      </c>
      <c r="C135" s="5" t="s">
        <v>14</v>
      </c>
      <c r="D135">
        <v>441</v>
      </c>
    </row>
    <row r="136" spans="1:4" x14ac:dyDescent="0.2">
      <c r="A136" s="5" t="s">
        <v>19</v>
      </c>
      <c r="B136">
        <v>2468</v>
      </c>
      <c r="C136" s="5" t="s">
        <v>14</v>
      </c>
      <c r="D136">
        <v>25</v>
      </c>
    </row>
    <row r="137" spans="1:4" x14ac:dyDescent="0.2">
      <c r="A137" s="5" t="s">
        <v>19</v>
      </c>
      <c r="B137">
        <v>2551</v>
      </c>
      <c r="C137" s="5" t="s">
        <v>14</v>
      </c>
      <c r="D137">
        <v>127</v>
      </c>
    </row>
    <row r="138" spans="1:4" x14ac:dyDescent="0.2">
      <c r="A138" s="5" t="s">
        <v>19</v>
      </c>
      <c r="B138">
        <v>101</v>
      </c>
      <c r="C138" s="5" t="s">
        <v>14</v>
      </c>
      <c r="D138">
        <v>355</v>
      </c>
    </row>
    <row r="139" spans="1:4" x14ac:dyDescent="0.2">
      <c r="A139" s="5" t="s">
        <v>19</v>
      </c>
      <c r="B139">
        <v>92</v>
      </c>
      <c r="C139" s="5" t="s">
        <v>14</v>
      </c>
      <c r="D139">
        <v>44</v>
      </c>
    </row>
    <row r="140" spans="1:4" x14ac:dyDescent="0.2">
      <c r="A140" s="5" t="s">
        <v>19</v>
      </c>
      <c r="B140">
        <v>62</v>
      </c>
      <c r="C140" s="5" t="s">
        <v>14</v>
      </c>
      <c r="D140">
        <v>67</v>
      </c>
    </row>
    <row r="141" spans="1:4" x14ac:dyDescent="0.2">
      <c r="A141" s="5" t="s">
        <v>19</v>
      </c>
      <c r="B141">
        <v>149</v>
      </c>
      <c r="C141" s="5" t="s">
        <v>14</v>
      </c>
      <c r="D141">
        <v>1068</v>
      </c>
    </row>
    <row r="142" spans="1:4" x14ac:dyDescent="0.2">
      <c r="A142" s="5" t="s">
        <v>19</v>
      </c>
      <c r="B142">
        <v>329</v>
      </c>
      <c r="C142" s="5" t="s">
        <v>14</v>
      </c>
      <c r="D142">
        <v>424</v>
      </c>
    </row>
    <row r="143" spans="1:4" x14ac:dyDescent="0.2">
      <c r="A143" s="5" t="s">
        <v>19</v>
      </c>
      <c r="B143">
        <v>97</v>
      </c>
      <c r="C143" s="5" t="s">
        <v>14</v>
      </c>
      <c r="D143">
        <v>151</v>
      </c>
    </row>
    <row r="144" spans="1:4" x14ac:dyDescent="0.2">
      <c r="A144" s="5" t="s">
        <v>19</v>
      </c>
      <c r="B144">
        <v>1784</v>
      </c>
      <c r="C144" s="5" t="s">
        <v>14</v>
      </c>
      <c r="D144">
        <v>1608</v>
      </c>
    </row>
    <row r="145" spans="1:4" x14ac:dyDescent="0.2">
      <c r="A145" s="5" t="s">
        <v>19</v>
      </c>
      <c r="B145">
        <v>1684</v>
      </c>
      <c r="C145" s="5" t="s">
        <v>14</v>
      </c>
      <c r="D145">
        <v>941</v>
      </c>
    </row>
    <row r="146" spans="1:4" x14ac:dyDescent="0.2">
      <c r="A146" s="5" t="s">
        <v>19</v>
      </c>
      <c r="B146">
        <v>250</v>
      </c>
      <c r="C146" s="5" t="s">
        <v>14</v>
      </c>
      <c r="D146">
        <v>1</v>
      </c>
    </row>
    <row r="147" spans="1:4" x14ac:dyDescent="0.2">
      <c r="A147" s="5" t="s">
        <v>19</v>
      </c>
      <c r="B147">
        <v>238</v>
      </c>
      <c r="C147" s="5" t="s">
        <v>14</v>
      </c>
      <c r="D147">
        <v>40</v>
      </c>
    </row>
    <row r="148" spans="1:4" x14ac:dyDescent="0.2">
      <c r="A148" s="5" t="s">
        <v>19</v>
      </c>
      <c r="B148">
        <v>53</v>
      </c>
      <c r="C148" s="5" t="s">
        <v>14</v>
      </c>
      <c r="D148">
        <v>3015</v>
      </c>
    </row>
    <row r="149" spans="1:4" x14ac:dyDescent="0.2">
      <c r="A149" s="5" t="s">
        <v>19</v>
      </c>
      <c r="B149">
        <v>214</v>
      </c>
      <c r="C149" s="5" t="s">
        <v>14</v>
      </c>
      <c r="D149">
        <v>435</v>
      </c>
    </row>
    <row r="150" spans="1:4" x14ac:dyDescent="0.2">
      <c r="A150" s="5" t="s">
        <v>19</v>
      </c>
      <c r="B150">
        <v>222</v>
      </c>
      <c r="C150" s="5" t="s">
        <v>14</v>
      </c>
      <c r="D150">
        <v>714</v>
      </c>
    </row>
    <row r="151" spans="1:4" x14ac:dyDescent="0.2">
      <c r="A151" s="5" t="s">
        <v>19</v>
      </c>
      <c r="B151">
        <v>1884</v>
      </c>
      <c r="C151" s="5" t="s">
        <v>14</v>
      </c>
      <c r="D151">
        <v>5497</v>
      </c>
    </row>
    <row r="152" spans="1:4" x14ac:dyDescent="0.2">
      <c r="A152" s="5" t="s">
        <v>19</v>
      </c>
      <c r="B152">
        <v>218</v>
      </c>
      <c r="C152" s="5" t="s">
        <v>14</v>
      </c>
      <c r="D152">
        <v>418</v>
      </c>
    </row>
    <row r="153" spans="1:4" x14ac:dyDescent="0.2">
      <c r="A153" s="5" t="s">
        <v>19</v>
      </c>
      <c r="B153">
        <v>6465</v>
      </c>
      <c r="C153" s="5" t="s">
        <v>14</v>
      </c>
      <c r="D153">
        <v>1439</v>
      </c>
    </row>
    <row r="154" spans="1:4" x14ac:dyDescent="0.2">
      <c r="A154" s="5" t="s">
        <v>19</v>
      </c>
      <c r="B154">
        <v>59</v>
      </c>
      <c r="C154" s="5" t="s">
        <v>14</v>
      </c>
      <c r="D154">
        <v>15</v>
      </c>
    </row>
    <row r="155" spans="1:4" x14ac:dyDescent="0.2">
      <c r="A155" s="5" t="s">
        <v>19</v>
      </c>
      <c r="B155">
        <v>88</v>
      </c>
      <c r="C155" s="5" t="s">
        <v>14</v>
      </c>
      <c r="D155">
        <v>1999</v>
      </c>
    </row>
    <row r="156" spans="1:4" x14ac:dyDescent="0.2">
      <c r="A156" s="5" t="s">
        <v>19</v>
      </c>
      <c r="B156">
        <v>1697</v>
      </c>
      <c r="C156" s="5" t="s">
        <v>14</v>
      </c>
      <c r="D156">
        <v>118</v>
      </c>
    </row>
    <row r="157" spans="1:4" x14ac:dyDescent="0.2">
      <c r="A157" s="5" t="s">
        <v>19</v>
      </c>
      <c r="B157">
        <v>92</v>
      </c>
      <c r="C157" s="5" t="s">
        <v>14</v>
      </c>
      <c r="D157">
        <v>162</v>
      </c>
    </row>
    <row r="158" spans="1:4" x14ac:dyDescent="0.2">
      <c r="A158" s="5" t="s">
        <v>19</v>
      </c>
      <c r="B158">
        <v>186</v>
      </c>
      <c r="C158" s="5" t="s">
        <v>14</v>
      </c>
      <c r="D158">
        <v>83</v>
      </c>
    </row>
    <row r="159" spans="1:4" x14ac:dyDescent="0.2">
      <c r="A159" s="5" t="s">
        <v>19</v>
      </c>
      <c r="B159">
        <v>138</v>
      </c>
      <c r="C159" s="5" t="s">
        <v>14</v>
      </c>
      <c r="D159">
        <v>747</v>
      </c>
    </row>
    <row r="160" spans="1:4" x14ac:dyDescent="0.2">
      <c r="A160" s="5" t="s">
        <v>19</v>
      </c>
      <c r="B160">
        <v>261</v>
      </c>
      <c r="C160" s="5" t="s">
        <v>14</v>
      </c>
      <c r="D160">
        <v>84</v>
      </c>
    </row>
    <row r="161" spans="1:4" x14ac:dyDescent="0.2">
      <c r="A161" s="5" t="s">
        <v>19</v>
      </c>
      <c r="B161">
        <v>107</v>
      </c>
      <c r="C161" s="5" t="s">
        <v>14</v>
      </c>
      <c r="D161">
        <v>91</v>
      </c>
    </row>
    <row r="162" spans="1:4" x14ac:dyDescent="0.2">
      <c r="A162" s="5" t="s">
        <v>19</v>
      </c>
      <c r="B162">
        <v>199</v>
      </c>
      <c r="C162" s="5" t="s">
        <v>14</v>
      </c>
      <c r="D162">
        <v>792</v>
      </c>
    </row>
    <row r="163" spans="1:4" x14ac:dyDescent="0.2">
      <c r="A163" s="5" t="s">
        <v>19</v>
      </c>
      <c r="B163">
        <v>5512</v>
      </c>
      <c r="C163" s="5" t="s">
        <v>14</v>
      </c>
      <c r="D163">
        <v>32</v>
      </c>
    </row>
    <row r="164" spans="1:4" x14ac:dyDescent="0.2">
      <c r="A164" s="5" t="s">
        <v>19</v>
      </c>
      <c r="B164">
        <v>86</v>
      </c>
      <c r="C164" s="5" t="s">
        <v>14</v>
      </c>
      <c r="D164">
        <v>186</v>
      </c>
    </row>
    <row r="165" spans="1:4" x14ac:dyDescent="0.2">
      <c r="A165" s="5" t="s">
        <v>19</v>
      </c>
      <c r="B165">
        <v>2768</v>
      </c>
      <c r="C165" s="5" t="s">
        <v>14</v>
      </c>
      <c r="D165">
        <v>605</v>
      </c>
    </row>
    <row r="166" spans="1:4" x14ac:dyDescent="0.2">
      <c r="A166" s="5" t="s">
        <v>19</v>
      </c>
      <c r="B166">
        <v>48</v>
      </c>
      <c r="C166" s="5" t="s">
        <v>14</v>
      </c>
      <c r="D166">
        <v>1</v>
      </c>
    </row>
    <row r="167" spans="1:4" x14ac:dyDescent="0.2">
      <c r="A167" s="5" t="s">
        <v>19</v>
      </c>
      <c r="B167">
        <v>87</v>
      </c>
      <c r="C167" s="5" t="s">
        <v>14</v>
      </c>
      <c r="D167">
        <v>31</v>
      </c>
    </row>
    <row r="168" spans="1:4" x14ac:dyDescent="0.2">
      <c r="A168" s="5" t="s">
        <v>19</v>
      </c>
      <c r="B168">
        <v>1894</v>
      </c>
      <c r="C168" s="5" t="s">
        <v>14</v>
      </c>
      <c r="D168">
        <v>1181</v>
      </c>
    </row>
    <row r="169" spans="1:4" x14ac:dyDescent="0.2">
      <c r="A169" s="5" t="s">
        <v>19</v>
      </c>
      <c r="B169">
        <v>282</v>
      </c>
      <c r="C169" s="5" t="s">
        <v>14</v>
      </c>
      <c r="D169">
        <v>39</v>
      </c>
    </row>
    <row r="170" spans="1:4" x14ac:dyDescent="0.2">
      <c r="A170" s="5" t="s">
        <v>19</v>
      </c>
      <c r="B170">
        <v>116</v>
      </c>
      <c r="C170" s="5" t="s">
        <v>14</v>
      </c>
      <c r="D170">
        <v>46</v>
      </c>
    </row>
    <row r="171" spans="1:4" x14ac:dyDescent="0.2">
      <c r="A171" s="5" t="s">
        <v>19</v>
      </c>
      <c r="B171">
        <v>83</v>
      </c>
      <c r="C171" s="5" t="s">
        <v>14</v>
      </c>
      <c r="D171">
        <v>105</v>
      </c>
    </row>
    <row r="172" spans="1:4" x14ac:dyDescent="0.2">
      <c r="A172" s="5" t="s">
        <v>19</v>
      </c>
      <c r="B172">
        <v>91</v>
      </c>
      <c r="C172" s="5" t="s">
        <v>14</v>
      </c>
      <c r="D172">
        <v>535</v>
      </c>
    </row>
    <row r="173" spans="1:4" x14ac:dyDescent="0.2">
      <c r="A173" s="5" t="s">
        <v>19</v>
      </c>
      <c r="B173">
        <v>546</v>
      </c>
      <c r="C173" s="5" t="s">
        <v>14</v>
      </c>
      <c r="D173">
        <v>16</v>
      </c>
    </row>
    <row r="174" spans="1:4" x14ac:dyDescent="0.2">
      <c r="A174" s="5" t="s">
        <v>19</v>
      </c>
      <c r="B174">
        <v>393</v>
      </c>
      <c r="C174" s="5" t="s">
        <v>14</v>
      </c>
      <c r="D174">
        <v>575</v>
      </c>
    </row>
    <row r="175" spans="1:4" x14ac:dyDescent="0.2">
      <c r="A175" s="5" t="s">
        <v>19</v>
      </c>
      <c r="B175">
        <v>133</v>
      </c>
      <c r="C175" s="5" t="s">
        <v>14</v>
      </c>
      <c r="D175">
        <v>1120</v>
      </c>
    </row>
    <row r="176" spans="1:4" x14ac:dyDescent="0.2">
      <c r="A176" s="5" t="s">
        <v>19</v>
      </c>
      <c r="B176">
        <v>254</v>
      </c>
      <c r="C176" s="5" t="s">
        <v>14</v>
      </c>
      <c r="D176">
        <v>113</v>
      </c>
    </row>
    <row r="177" spans="1:4" x14ac:dyDescent="0.2">
      <c r="A177" s="5" t="s">
        <v>19</v>
      </c>
      <c r="B177">
        <v>176</v>
      </c>
      <c r="C177" s="5" t="s">
        <v>14</v>
      </c>
      <c r="D177">
        <v>1538</v>
      </c>
    </row>
    <row r="178" spans="1:4" x14ac:dyDescent="0.2">
      <c r="A178" s="5" t="s">
        <v>19</v>
      </c>
      <c r="B178">
        <v>337</v>
      </c>
      <c r="C178" s="5" t="s">
        <v>14</v>
      </c>
      <c r="D178">
        <v>9</v>
      </c>
    </row>
    <row r="179" spans="1:4" x14ac:dyDescent="0.2">
      <c r="A179" s="5" t="s">
        <v>19</v>
      </c>
      <c r="B179">
        <v>107</v>
      </c>
      <c r="C179" s="5" t="s">
        <v>14</v>
      </c>
      <c r="D179">
        <v>554</v>
      </c>
    </row>
    <row r="180" spans="1:4" x14ac:dyDescent="0.2">
      <c r="A180" s="5" t="s">
        <v>19</v>
      </c>
      <c r="B180">
        <v>183</v>
      </c>
      <c r="C180" s="5" t="s">
        <v>14</v>
      </c>
      <c r="D180">
        <v>648</v>
      </c>
    </row>
    <row r="181" spans="1:4" x14ac:dyDescent="0.2">
      <c r="A181" s="5" t="s">
        <v>19</v>
      </c>
      <c r="B181">
        <v>72</v>
      </c>
      <c r="C181" s="5" t="s">
        <v>14</v>
      </c>
      <c r="D181">
        <v>21</v>
      </c>
    </row>
    <row r="182" spans="1:4" x14ac:dyDescent="0.2">
      <c r="A182" s="5" t="s">
        <v>19</v>
      </c>
      <c r="B182">
        <v>295</v>
      </c>
      <c r="C182" s="5" t="s">
        <v>14</v>
      </c>
      <c r="D182">
        <v>54</v>
      </c>
    </row>
    <row r="183" spans="1:4" x14ac:dyDescent="0.2">
      <c r="A183" s="5" t="s">
        <v>19</v>
      </c>
      <c r="B183">
        <v>142</v>
      </c>
      <c r="C183" s="5" t="s">
        <v>14</v>
      </c>
      <c r="D183">
        <v>120</v>
      </c>
    </row>
    <row r="184" spans="1:4" x14ac:dyDescent="0.2">
      <c r="A184" s="5" t="s">
        <v>19</v>
      </c>
      <c r="B184">
        <v>85</v>
      </c>
      <c r="C184" s="5" t="s">
        <v>14</v>
      </c>
      <c r="D184">
        <v>579</v>
      </c>
    </row>
    <row r="185" spans="1:4" x14ac:dyDescent="0.2">
      <c r="A185" s="5" t="s">
        <v>19</v>
      </c>
      <c r="B185">
        <v>659</v>
      </c>
      <c r="C185" s="5" t="s">
        <v>14</v>
      </c>
      <c r="D185">
        <v>2072</v>
      </c>
    </row>
    <row r="186" spans="1:4" x14ac:dyDescent="0.2">
      <c r="A186" s="5" t="s">
        <v>19</v>
      </c>
      <c r="B186">
        <v>121</v>
      </c>
      <c r="C186" s="5" t="s">
        <v>14</v>
      </c>
      <c r="D186">
        <v>0</v>
      </c>
    </row>
    <row r="187" spans="1:4" x14ac:dyDescent="0.2">
      <c r="A187" s="5" t="s">
        <v>19</v>
      </c>
      <c r="B187">
        <v>3742</v>
      </c>
      <c r="C187" s="5" t="s">
        <v>14</v>
      </c>
      <c r="D187">
        <v>1796</v>
      </c>
    </row>
    <row r="188" spans="1:4" x14ac:dyDescent="0.2">
      <c r="A188" s="5" t="s">
        <v>19</v>
      </c>
      <c r="B188">
        <v>223</v>
      </c>
      <c r="C188" s="5" t="s">
        <v>14</v>
      </c>
      <c r="D188">
        <v>62</v>
      </c>
    </row>
    <row r="189" spans="1:4" x14ac:dyDescent="0.2">
      <c r="A189" s="5" t="s">
        <v>19</v>
      </c>
      <c r="B189">
        <v>133</v>
      </c>
      <c r="C189" s="5" t="s">
        <v>14</v>
      </c>
      <c r="D189">
        <v>347</v>
      </c>
    </row>
    <row r="190" spans="1:4" x14ac:dyDescent="0.2">
      <c r="A190" s="5" t="s">
        <v>19</v>
      </c>
      <c r="B190">
        <v>5168</v>
      </c>
      <c r="C190" s="5" t="s">
        <v>14</v>
      </c>
      <c r="D190">
        <v>19</v>
      </c>
    </row>
    <row r="191" spans="1:4" x14ac:dyDescent="0.2">
      <c r="A191" s="5" t="s">
        <v>19</v>
      </c>
      <c r="B191">
        <v>307</v>
      </c>
      <c r="C191" s="5" t="s">
        <v>14</v>
      </c>
      <c r="D191">
        <v>1258</v>
      </c>
    </row>
    <row r="192" spans="1:4" x14ac:dyDescent="0.2">
      <c r="A192" s="5" t="s">
        <v>19</v>
      </c>
      <c r="B192">
        <v>2441</v>
      </c>
      <c r="C192" s="5" t="s">
        <v>14</v>
      </c>
      <c r="D192">
        <v>362</v>
      </c>
    </row>
    <row r="193" spans="1:4" x14ac:dyDescent="0.2">
      <c r="A193" s="5" t="s">
        <v>19</v>
      </c>
      <c r="B193">
        <v>1385</v>
      </c>
      <c r="C193" s="5" t="s">
        <v>14</v>
      </c>
      <c r="D193">
        <v>133</v>
      </c>
    </row>
    <row r="194" spans="1:4" x14ac:dyDescent="0.2">
      <c r="A194" s="5" t="s">
        <v>19</v>
      </c>
      <c r="B194">
        <v>190</v>
      </c>
      <c r="C194" s="5" t="s">
        <v>14</v>
      </c>
      <c r="D194">
        <v>846</v>
      </c>
    </row>
    <row r="195" spans="1:4" x14ac:dyDescent="0.2">
      <c r="A195" s="5" t="s">
        <v>19</v>
      </c>
      <c r="B195">
        <v>470</v>
      </c>
      <c r="C195" s="5" t="s">
        <v>14</v>
      </c>
      <c r="D195">
        <v>10</v>
      </c>
    </row>
    <row r="196" spans="1:4" x14ac:dyDescent="0.2">
      <c r="A196" s="5" t="s">
        <v>19</v>
      </c>
      <c r="B196">
        <v>253</v>
      </c>
      <c r="C196" s="5" t="s">
        <v>14</v>
      </c>
      <c r="D196">
        <v>191</v>
      </c>
    </row>
    <row r="197" spans="1:4" x14ac:dyDescent="0.2">
      <c r="A197" s="5" t="s">
        <v>19</v>
      </c>
      <c r="B197">
        <v>1113</v>
      </c>
      <c r="C197" s="5" t="s">
        <v>14</v>
      </c>
      <c r="D197">
        <v>1979</v>
      </c>
    </row>
    <row r="198" spans="1:4" x14ac:dyDescent="0.2">
      <c r="A198" s="5" t="s">
        <v>19</v>
      </c>
      <c r="B198">
        <v>2283</v>
      </c>
      <c r="C198" s="5" t="s">
        <v>14</v>
      </c>
      <c r="D198">
        <v>63</v>
      </c>
    </row>
    <row r="199" spans="1:4" x14ac:dyDescent="0.2">
      <c r="A199" s="5" t="s">
        <v>19</v>
      </c>
      <c r="B199">
        <v>1095</v>
      </c>
      <c r="C199" s="5" t="s">
        <v>14</v>
      </c>
      <c r="D199">
        <v>6080</v>
      </c>
    </row>
    <row r="200" spans="1:4" x14ac:dyDescent="0.2">
      <c r="A200" s="5" t="s">
        <v>19</v>
      </c>
      <c r="B200">
        <v>1690</v>
      </c>
      <c r="C200" s="5" t="s">
        <v>14</v>
      </c>
      <c r="D200">
        <v>80</v>
      </c>
    </row>
    <row r="201" spans="1:4" x14ac:dyDescent="0.2">
      <c r="A201" s="5" t="s">
        <v>19</v>
      </c>
      <c r="B201">
        <v>191</v>
      </c>
      <c r="C201" s="5" t="s">
        <v>14</v>
      </c>
      <c r="D201">
        <v>9</v>
      </c>
    </row>
    <row r="202" spans="1:4" x14ac:dyDescent="0.2">
      <c r="A202" s="5" t="s">
        <v>19</v>
      </c>
      <c r="B202">
        <v>2013</v>
      </c>
      <c r="C202" s="5" t="s">
        <v>14</v>
      </c>
      <c r="D202">
        <v>1784</v>
      </c>
    </row>
    <row r="203" spans="1:4" x14ac:dyDescent="0.2">
      <c r="A203" s="5" t="s">
        <v>19</v>
      </c>
      <c r="B203">
        <v>1703</v>
      </c>
      <c r="C203" s="5" t="s">
        <v>14</v>
      </c>
      <c r="D203">
        <v>243</v>
      </c>
    </row>
    <row r="204" spans="1:4" x14ac:dyDescent="0.2">
      <c r="A204" s="5" t="s">
        <v>19</v>
      </c>
      <c r="B204">
        <v>80</v>
      </c>
      <c r="C204" s="5" t="s">
        <v>14</v>
      </c>
      <c r="D204">
        <v>1296</v>
      </c>
    </row>
    <row r="205" spans="1:4" x14ac:dyDescent="0.2">
      <c r="A205" s="5" t="s">
        <v>19</v>
      </c>
      <c r="B205">
        <v>41</v>
      </c>
      <c r="C205" s="5" t="s">
        <v>14</v>
      </c>
      <c r="D205">
        <v>77</v>
      </c>
    </row>
    <row r="206" spans="1:4" x14ac:dyDescent="0.2">
      <c r="A206" s="5" t="s">
        <v>19</v>
      </c>
      <c r="B206">
        <v>187</v>
      </c>
      <c r="C206" s="5" t="s">
        <v>14</v>
      </c>
      <c r="D206">
        <v>395</v>
      </c>
    </row>
    <row r="207" spans="1:4" x14ac:dyDescent="0.2">
      <c r="A207" s="5" t="s">
        <v>19</v>
      </c>
      <c r="B207">
        <v>2875</v>
      </c>
      <c r="C207" s="5" t="s">
        <v>14</v>
      </c>
      <c r="D207">
        <v>49</v>
      </c>
    </row>
    <row r="208" spans="1:4" x14ac:dyDescent="0.2">
      <c r="A208" s="5" t="s">
        <v>19</v>
      </c>
      <c r="B208">
        <v>88</v>
      </c>
      <c r="C208" s="5" t="s">
        <v>14</v>
      </c>
      <c r="D208">
        <v>180</v>
      </c>
    </row>
    <row r="209" spans="1:4" x14ac:dyDescent="0.2">
      <c r="A209" s="5" t="s">
        <v>19</v>
      </c>
      <c r="B209">
        <v>191</v>
      </c>
      <c r="C209" s="5" t="s">
        <v>14</v>
      </c>
      <c r="D209">
        <v>2690</v>
      </c>
    </row>
    <row r="210" spans="1:4" x14ac:dyDescent="0.2">
      <c r="A210" s="5" t="s">
        <v>19</v>
      </c>
      <c r="B210">
        <v>139</v>
      </c>
      <c r="C210" s="5" t="s">
        <v>14</v>
      </c>
      <c r="D210">
        <v>2779</v>
      </c>
    </row>
    <row r="211" spans="1:4" x14ac:dyDescent="0.2">
      <c r="A211" s="5" t="s">
        <v>19</v>
      </c>
      <c r="B211">
        <v>186</v>
      </c>
      <c r="C211" s="5" t="s">
        <v>14</v>
      </c>
      <c r="D211">
        <v>92</v>
      </c>
    </row>
    <row r="212" spans="1:4" x14ac:dyDescent="0.2">
      <c r="A212" s="5" t="s">
        <v>19</v>
      </c>
      <c r="B212">
        <v>112</v>
      </c>
      <c r="C212" s="5" t="s">
        <v>14</v>
      </c>
      <c r="D212">
        <v>1028</v>
      </c>
    </row>
    <row r="213" spans="1:4" x14ac:dyDescent="0.2">
      <c r="A213" s="5" t="s">
        <v>19</v>
      </c>
      <c r="B213">
        <v>101</v>
      </c>
      <c r="C213" s="5" t="s">
        <v>14</v>
      </c>
      <c r="D213">
        <v>26</v>
      </c>
    </row>
    <row r="214" spans="1:4" x14ac:dyDescent="0.2">
      <c r="A214" s="5" t="s">
        <v>19</v>
      </c>
      <c r="B214">
        <v>206</v>
      </c>
      <c r="C214" s="5" t="s">
        <v>14</v>
      </c>
      <c r="D214">
        <v>1790</v>
      </c>
    </row>
    <row r="215" spans="1:4" x14ac:dyDescent="0.2">
      <c r="A215" s="5" t="s">
        <v>19</v>
      </c>
      <c r="B215">
        <v>154</v>
      </c>
      <c r="C215" s="5" t="s">
        <v>14</v>
      </c>
      <c r="D215">
        <v>37</v>
      </c>
    </row>
    <row r="216" spans="1:4" x14ac:dyDescent="0.2">
      <c r="A216" s="5" t="s">
        <v>19</v>
      </c>
      <c r="B216">
        <v>5966</v>
      </c>
      <c r="C216" s="5" t="s">
        <v>14</v>
      </c>
      <c r="D216">
        <v>35</v>
      </c>
    </row>
    <row r="217" spans="1:4" x14ac:dyDescent="0.2">
      <c r="A217" s="5" t="s">
        <v>19</v>
      </c>
      <c r="B217">
        <v>169</v>
      </c>
      <c r="C217" s="5" t="s">
        <v>14</v>
      </c>
      <c r="D217">
        <v>558</v>
      </c>
    </row>
    <row r="218" spans="1:4" x14ac:dyDescent="0.2">
      <c r="A218" s="5" t="s">
        <v>19</v>
      </c>
      <c r="B218">
        <v>2106</v>
      </c>
      <c r="C218" s="5" t="s">
        <v>14</v>
      </c>
      <c r="D218">
        <v>64</v>
      </c>
    </row>
    <row r="219" spans="1:4" x14ac:dyDescent="0.2">
      <c r="A219" s="5" t="s">
        <v>19</v>
      </c>
      <c r="B219">
        <v>131</v>
      </c>
      <c r="C219" s="5" t="s">
        <v>14</v>
      </c>
      <c r="D219">
        <v>245</v>
      </c>
    </row>
    <row r="220" spans="1:4" x14ac:dyDescent="0.2">
      <c r="A220" s="5" t="s">
        <v>19</v>
      </c>
      <c r="B220">
        <v>84</v>
      </c>
      <c r="C220" s="5" t="s">
        <v>14</v>
      </c>
      <c r="D220">
        <v>71</v>
      </c>
    </row>
    <row r="221" spans="1:4" x14ac:dyDescent="0.2">
      <c r="A221" s="5" t="s">
        <v>19</v>
      </c>
      <c r="B221">
        <v>155</v>
      </c>
      <c r="C221" s="5" t="s">
        <v>14</v>
      </c>
      <c r="D221">
        <v>42</v>
      </c>
    </row>
    <row r="222" spans="1:4" x14ac:dyDescent="0.2">
      <c r="A222" s="5" t="s">
        <v>19</v>
      </c>
      <c r="B222">
        <v>189</v>
      </c>
      <c r="C222" s="5" t="s">
        <v>14</v>
      </c>
      <c r="D222">
        <v>156</v>
      </c>
    </row>
    <row r="223" spans="1:4" x14ac:dyDescent="0.2">
      <c r="A223" s="5" t="s">
        <v>19</v>
      </c>
      <c r="B223">
        <v>4799</v>
      </c>
      <c r="C223" s="5" t="s">
        <v>14</v>
      </c>
      <c r="D223">
        <v>1368</v>
      </c>
    </row>
    <row r="224" spans="1:4" x14ac:dyDescent="0.2">
      <c r="A224" s="5" t="s">
        <v>19</v>
      </c>
      <c r="B224">
        <v>1137</v>
      </c>
      <c r="C224" s="5" t="s">
        <v>14</v>
      </c>
      <c r="D224">
        <v>102</v>
      </c>
    </row>
    <row r="225" spans="1:4" x14ac:dyDescent="0.2">
      <c r="A225" s="5" t="s">
        <v>19</v>
      </c>
      <c r="B225">
        <v>1152</v>
      </c>
      <c r="C225" s="5" t="s">
        <v>14</v>
      </c>
      <c r="D225">
        <v>86</v>
      </c>
    </row>
    <row r="226" spans="1:4" x14ac:dyDescent="0.2">
      <c r="A226" s="5" t="s">
        <v>19</v>
      </c>
      <c r="B226">
        <v>50</v>
      </c>
      <c r="C226" s="5" t="s">
        <v>14</v>
      </c>
      <c r="D226">
        <v>253</v>
      </c>
    </row>
    <row r="227" spans="1:4" x14ac:dyDescent="0.2">
      <c r="A227" s="5" t="s">
        <v>19</v>
      </c>
      <c r="B227">
        <v>3059</v>
      </c>
      <c r="C227" s="5" t="s">
        <v>14</v>
      </c>
      <c r="D227">
        <v>157</v>
      </c>
    </row>
    <row r="228" spans="1:4" x14ac:dyDescent="0.2">
      <c r="A228" s="5" t="s">
        <v>19</v>
      </c>
      <c r="B228">
        <v>34</v>
      </c>
      <c r="C228" s="5" t="s">
        <v>14</v>
      </c>
      <c r="D228">
        <v>183</v>
      </c>
    </row>
    <row r="229" spans="1:4" x14ac:dyDescent="0.2">
      <c r="A229" s="5" t="s">
        <v>19</v>
      </c>
      <c r="B229">
        <v>220</v>
      </c>
      <c r="C229" s="5" t="s">
        <v>14</v>
      </c>
      <c r="D229">
        <v>82</v>
      </c>
    </row>
    <row r="230" spans="1:4" x14ac:dyDescent="0.2">
      <c r="A230" s="5" t="s">
        <v>19</v>
      </c>
      <c r="B230">
        <v>1604</v>
      </c>
      <c r="C230" s="5" t="s">
        <v>14</v>
      </c>
      <c r="D230">
        <v>1</v>
      </c>
    </row>
    <row r="231" spans="1:4" x14ac:dyDescent="0.2">
      <c r="A231" s="5" t="s">
        <v>19</v>
      </c>
      <c r="B231">
        <v>454</v>
      </c>
      <c r="C231" s="5" t="s">
        <v>14</v>
      </c>
      <c r="D231">
        <v>1198</v>
      </c>
    </row>
    <row r="232" spans="1:4" x14ac:dyDescent="0.2">
      <c r="A232" s="5" t="s">
        <v>19</v>
      </c>
      <c r="B232">
        <v>123</v>
      </c>
      <c r="C232" s="5" t="s">
        <v>14</v>
      </c>
      <c r="D232">
        <v>648</v>
      </c>
    </row>
    <row r="233" spans="1:4" x14ac:dyDescent="0.2">
      <c r="A233" s="5" t="s">
        <v>19</v>
      </c>
      <c r="B233">
        <v>299</v>
      </c>
      <c r="C233" s="5" t="s">
        <v>14</v>
      </c>
      <c r="D233">
        <v>64</v>
      </c>
    </row>
    <row r="234" spans="1:4" x14ac:dyDescent="0.2">
      <c r="A234" s="5" t="s">
        <v>19</v>
      </c>
      <c r="B234">
        <v>2237</v>
      </c>
      <c r="C234" s="5" t="s">
        <v>14</v>
      </c>
      <c r="D234">
        <v>62</v>
      </c>
    </row>
    <row r="235" spans="1:4" x14ac:dyDescent="0.2">
      <c r="A235" s="5" t="s">
        <v>19</v>
      </c>
      <c r="B235">
        <v>645</v>
      </c>
      <c r="C235" s="5" t="s">
        <v>14</v>
      </c>
      <c r="D235">
        <v>750</v>
      </c>
    </row>
    <row r="236" spans="1:4" x14ac:dyDescent="0.2">
      <c r="A236" s="5" t="s">
        <v>19</v>
      </c>
      <c r="B236">
        <v>484</v>
      </c>
      <c r="C236" s="5" t="s">
        <v>14</v>
      </c>
      <c r="D236">
        <v>105</v>
      </c>
    </row>
    <row r="237" spans="1:4" x14ac:dyDescent="0.2">
      <c r="A237" s="5" t="s">
        <v>19</v>
      </c>
      <c r="B237">
        <v>154</v>
      </c>
      <c r="C237" s="5" t="s">
        <v>14</v>
      </c>
      <c r="D237">
        <v>2604</v>
      </c>
    </row>
    <row r="238" spans="1:4" x14ac:dyDescent="0.2">
      <c r="A238" s="5" t="s">
        <v>19</v>
      </c>
      <c r="B238">
        <v>82</v>
      </c>
      <c r="C238" s="5" t="s">
        <v>14</v>
      </c>
      <c r="D238">
        <v>65</v>
      </c>
    </row>
    <row r="239" spans="1:4" x14ac:dyDescent="0.2">
      <c r="A239" s="5" t="s">
        <v>19</v>
      </c>
      <c r="B239">
        <v>134</v>
      </c>
      <c r="C239" s="5" t="s">
        <v>14</v>
      </c>
      <c r="D239">
        <v>94</v>
      </c>
    </row>
    <row r="240" spans="1:4" x14ac:dyDescent="0.2">
      <c r="A240" s="5" t="s">
        <v>19</v>
      </c>
      <c r="B240">
        <v>5203</v>
      </c>
      <c r="C240" s="5" t="s">
        <v>14</v>
      </c>
      <c r="D240">
        <v>257</v>
      </c>
    </row>
    <row r="241" spans="1:4" x14ac:dyDescent="0.2">
      <c r="A241" s="5" t="s">
        <v>19</v>
      </c>
      <c r="B241">
        <v>94</v>
      </c>
      <c r="C241" s="5" t="s">
        <v>14</v>
      </c>
      <c r="D241">
        <v>2928</v>
      </c>
    </row>
    <row r="242" spans="1:4" x14ac:dyDescent="0.2">
      <c r="A242" s="5" t="s">
        <v>19</v>
      </c>
      <c r="B242">
        <v>205</v>
      </c>
      <c r="C242" s="5" t="s">
        <v>14</v>
      </c>
      <c r="D242">
        <v>4697</v>
      </c>
    </row>
    <row r="243" spans="1:4" x14ac:dyDescent="0.2">
      <c r="A243" s="5" t="s">
        <v>19</v>
      </c>
      <c r="B243">
        <v>92</v>
      </c>
      <c r="C243" s="5" t="s">
        <v>14</v>
      </c>
      <c r="D243">
        <v>2915</v>
      </c>
    </row>
    <row r="244" spans="1:4" x14ac:dyDescent="0.2">
      <c r="A244" s="5" t="s">
        <v>19</v>
      </c>
      <c r="B244">
        <v>219</v>
      </c>
      <c r="C244" s="5" t="s">
        <v>14</v>
      </c>
      <c r="D244">
        <v>18</v>
      </c>
    </row>
    <row r="245" spans="1:4" x14ac:dyDescent="0.2">
      <c r="A245" s="5" t="s">
        <v>19</v>
      </c>
      <c r="B245">
        <v>2526</v>
      </c>
      <c r="C245" s="5" t="s">
        <v>14</v>
      </c>
      <c r="D245">
        <v>602</v>
      </c>
    </row>
    <row r="246" spans="1:4" x14ac:dyDescent="0.2">
      <c r="A246" s="5" t="s">
        <v>19</v>
      </c>
      <c r="B246">
        <v>94</v>
      </c>
      <c r="C246" s="5" t="s">
        <v>14</v>
      </c>
      <c r="D246">
        <v>1</v>
      </c>
    </row>
    <row r="247" spans="1:4" x14ac:dyDescent="0.2">
      <c r="A247" s="5" t="s">
        <v>19</v>
      </c>
      <c r="B247">
        <v>1713</v>
      </c>
      <c r="C247" s="5" t="s">
        <v>14</v>
      </c>
      <c r="D247">
        <v>3868</v>
      </c>
    </row>
    <row r="248" spans="1:4" x14ac:dyDescent="0.2">
      <c r="A248" s="5" t="s">
        <v>19</v>
      </c>
      <c r="B248">
        <v>249</v>
      </c>
      <c r="C248" s="5" t="s">
        <v>14</v>
      </c>
      <c r="D248">
        <v>504</v>
      </c>
    </row>
    <row r="249" spans="1:4" x14ac:dyDescent="0.2">
      <c r="A249" s="5" t="s">
        <v>19</v>
      </c>
      <c r="B249">
        <v>192</v>
      </c>
      <c r="C249" s="5" t="s">
        <v>14</v>
      </c>
      <c r="D249">
        <v>14</v>
      </c>
    </row>
    <row r="250" spans="1:4" x14ac:dyDescent="0.2">
      <c r="A250" s="5" t="s">
        <v>19</v>
      </c>
      <c r="B250">
        <v>247</v>
      </c>
      <c r="C250" s="5" t="s">
        <v>14</v>
      </c>
      <c r="D250">
        <v>750</v>
      </c>
    </row>
    <row r="251" spans="1:4" x14ac:dyDescent="0.2">
      <c r="A251" s="5" t="s">
        <v>19</v>
      </c>
      <c r="B251">
        <v>2293</v>
      </c>
      <c r="C251" s="5" t="s">
        <v>14</v>
      </c>
      <c r="D251">
        <v>77</v>
      </c>
    </row>
    <row r="252" spans="1:4" x14ac:dyDescent="0.2">
      <c r="A252" s="5" t="s">
        <v>19</v>
      </c>
      <c r="B252">
        <v>3131</v>
      </c>
      <c r="C252" s="5" t="s">
        <v>14</v>
      </c>
      <c r="D252">
        <v>752</v>
      </c>
    </row>
    <row r="253" spans="1:4" x14ac:dyDescent="0.2">
      <c r="A253" s="5" t="s">
        <v>19</v>
      </c>
      <c r="B253">
        <v>143</v>
      </c>
      <c r="C253" s="5" t="s">
        <v>14</v>
      </c>
      <c r="D253">
        <v>131</v>
      </c>
    </row>
    <row r="254" spans="1:4" x14ac:dyDescent="0.2">
      <c r="A254" s="5" t="s">
        <v>19</v>
      </c>
      <c r="B254">
        <v>296</v>
      </c>
      <c r="C254" s="5" t="s">
        <v>14</v>
      </c>
      <c r="D254">
        <v>87</v>
      </c>
    </row>
    <row r="255" spans="1:4" x14ac:dyDescent="0.2">
      <c r="A255" s="5" t="s">
        <v>19</v>
      </c>
      <c r="B255">
        <v>170</v>
      </c>
      <c r="C255" s="5" t="s">
        <v>14</v>
      </c>
      <c r="D255">
        <v>1063</v>
      </c>
    </row>
    <row r="256" spans="1:4" x14ac:dyDescent="0.2">
      <c r="A256" s="5" t="s">
        <v>19</v>
      </c>
      <c r="B256">
        <v>86</v>
      </c>
      <c r="C256" s="5" t="s">
        <v>14</v>
      </c>
      <c r="D256">
        <v>76</v>
      </c>
    </row>
    <row r="257" spans="1:4" x14ac:dyDescent="0.2">
      <c r="A257" s="5" t="s">
        <v>19</v>
      </c>
      <c r="B257">
        <v>6286</v>
      </c>
      <c r="C257" s="5" t="s">
        <v>14</v>
      </c>
      <c r="D257">
        <v>4428</v>
      </c>
    </row>
    <row r="258" spans="1:4" x14ac:dyDescent="0.2">
      <c r="A258" s="5" t="s">
        <v>19</v>
      </c>
      <c r="B258">
        <v>3727</v>
      </c>
      <c r="C258" s="5" t="s">
        <v>14</v>
      </c>
      <c r="D258">
        <v>58</v>
      </c>
    </row>
    <row r="259" spans="1:4" x14ac:dyDescent="0.2">
      <c r="A259" s="5" t="s">
        <v>19</v>
      </c>
      <c r="B259">
        <v>1605</v>
      </c>
      <c r="C259" s="5" t="s">
        <v>14</v>
      </c>
      <c r="D259">
        <v>111</v>
      </c>
    </row>
    <row r="260" spans="1:4" x14ac:dyDescent="0.2">
      <c r="A260" s="5" t="s">
        <v>19</v>
      </c>
      <c r="B260">
        <v>2120</v>
      </c>
      <c r="C260" s="5" t="s">
        <v>14</v>
      </c>
      <c r="D260">
        <v>2955</v>
      </c>
    </row>
    <row r="261" spans="1:4" x14ac:dyDescent="0.2">
      <c r="A261" s="5" t="s">
        <v>19</v>
      </c>
      <c r="B261">
        <v>50</v>
      </c>
      <c r="C261" s="5" t="s">
        <v>14</v>
      </c>
      <c r="D261">
        <v>1657</v>
      </c>
    </row>
    <row r="262" spans="1:4" x14ac:dyDescent="0.2">
      <c r="A262" s="5" t="s">
        <v>19</v>
      </c>
      <c r="B262">
        <v>2080</v>
      </c>
      <c r="C262" s="5" t="s">
        <v>14</v>
      </c>
      <c r="D262">
        <v>926</v>
      </c>
    </row>
    <row r="263" spans="1:4" x14ac:dyDescent="0.2">
      <c r="A263" s="5" t="s">
        <v>19</v>
      </c>
      <c r="B263">
        <v>2105</v>
      </c>
      <c r="C263" s="5" t="s">
        <v>14</v>
      </c>
      <c r="D263">
        <v>77</v>
      </c>
    </row>
    <row r="264" spans="1:4" x14ac:dyDescent="0.2">
      <c r="A264" s="5" t="s">
        <v>19</v>
      </c>
      <c r="B264">
        <v>2436</v>
      </c>
      <c r="C264" s="5" t="s">
        <v>14</v>
      </c>
      <c r="D264">
        <v>1748</v>
      </c>
    </row>
    <row r="265" spans="1:4" x14ac:dyDescent="0.2">
      <c r="A265" s="5" t="s">
        <v>19</v>
      </c>
      <c r="B265">
        <v>80</v>
      </c>
      <c r="C265" s="5" t="s">
        <v>14</v>
      </c>
      <c r="D265">
        <v>79</v>
      </c>
    </row>
    <row r="266" spans="1:4" x14ac:dyDescent="0.2">
      <c r="A266" s="5" t="s">
        <v>19</v>
      </c>
      <c r="B266">
        <v>42</v>
      </c>
      <c r="C266" s="5" t="s">
        <v>14</v>
      </c>
      <c r="D266">
        <v>889</v>
      </c>
    </row>
    <row r="267" spans="1:4" x14ac:dyDescent="0.2">
      <c r="A267" s="5" t="s">
        <v>19</v>
      </c>
      <c r="B267">
        <v>139</v>
      </c>
      <c r="C267" s="5" t="s">
        <v>14</v>
      </c>
      <c r="D267">
        <v>56</v>
      </c>
    </row>
    <row r="268" spans="1:4" x14ac:dyDescent="0.2">
      <c r="A268" s="5" t="s">
        <v>19</v>
      </c>
      <c r="B268">
        <v>159</v>
      </c>
      <c r="C268" s="5" t="s">
        <v>14</v>
      </c>
      <c r="D268">
        <v>1</v>
      </c>
    </row>
    <row r="269" spans="1:4" x14ac:dyDescent="0.2">
      <c r="A269" s="5" t="s">
        <v>19</v>
      </c>
      <c r="B269">
        <v>381</v>
      </c>
      <c r="C269" s="5" t="s">
        <v>14</v>
      </c>
      <c r="D269">
        <v>83</v>
      </c>
    </row>
    <row r="270" spans="1:4" x14ac:dyDescent="0.2">
      <c r="A270" s="5" t="s">
        <v>19</v>
      </c>
      <c r="B270">
        <v>194</v>
      </c>
      <c r="C270" s="5" t="s">
        <v>14</v>
      </c>
      <c r="D270">
        <v>2025</v>
      </c>
    </row>
    <row r="271" spans="1:4" x14ac:dyDescent="0.2">
      <c r="A271" s="5" t="s">
        <v>19</v>
      </c>
      <c r="B271">
        <v>106</v>
      </c>
      <c r="C271" s="5" t="s">
        <v>14</v>
      </c>
      <c r="D271">
        <v>14</v>
      </c>
    </row>
    <row r="272" spans="1:4" x14ac:dyDescent="0.2">
      <c r="A272" s="5" t="s">
        <v>19</v>
      </c>
      <c r="B272">
        <v>142</v>
      </c>
      <c r="C272" s="5" t="s">
        <v>14</v>
      </c>
      <c r="D272">
        <v>656</v>
      </c>
    </row>
    <row r="273" spans="1:4" x14ac:dyDescent="0.2">
      <c r="A273" s="5" t="s">
        <v>19</v>
      </c>
      <c r="B273">
        <v>211</v>
      </c>
      <c r="C273" s="5" t="s">
        <v>14</v>
      </c>
      <c r="D273">
        <v>1596</v>
      </c>
    </row>
    <row r="274" spans="1:4" x14ac:dyDescent="0.2">
      <c r="A274" s="5" t="s">
        <v>19</v>
      </c>
      <c r="B274">
        <v>2756</v>
      </c>
      <c r="C274" s="5" t="s">
        <v>14</v>
      </c>
      <c r="D274">
        <v>10</v>
      </c>
    </row>
    <row r="275" spans="1:4" x14ac:dyDescent="0.2">
      <c r="A275" s="5" t="s">
        <v>19</v>
      </c>
      <c r="B275">
        <v>173</v>
      </c>
      <c r="C275" s="5" t="s">
        <v>14</v>
      </c>
      <c r="D275">
        <v>1121</v>
      </c>
    </row>
    <row r="276" spans="1:4" x14ac:dyDescent="0.2">
      <c r="A276" s="5" t="s">
        <v>19</v>
      </c>
      <c r="B276">
        <v>87</v>
      </c>
      <c r="C276" s="5" t="s">
        <v>14</v>
      </c>
      <c r="D276">
        <v>15</v>
      </c>
    </row>
    <row r="277" spans="1:4" x14ac:dyDescent="0.2">
      <c r="A277" s="5" t="s">
        <v>19</v>
      </c>
      <c r="B277">
        <v>1572</v>
      </c>
      <c r="C277" s="5" t="s">
        <v>14</v>
      </c>
      <c r="D277">
        <v>191</v>
      </c>
    </row>
    <row r="278" spans="1:4" x14ac:dyDescent="0.2">
      <c r="A278" s="5" t="s">
        <v>19</v>
      </c>
      <c r="B278">
        <v>2346</v>
      </c>
      <c r="C278" s="5" t="s">
        <v>14</v>
      </c>
      <c r="D278">
        <v>16</v>
      </c>
    </row>
    <row r="279" spans="1:4" x14ac:dyDescent="0.2">
      <c r="A279" s="5" t="s">
        <v>19</v>
      </c>
      <c r="B279">
        <v>115</v>
      </c>
      <c r="C279" s="5" t="s">
        <v>14</v>
      </c>
      <c r="D279">
        <v>17</v>
      </c>
    </row>
    <row r="280" spans="1:4" x14ac:dyDescent="0.2">
      <c r="A280" s="5" t="s">
        <v>19</v>
      </c>
      <c r="B280">
        <v>85</v>
      </c>
      <c r="C280" s="5" t="s">
        <v>14</v>
      </c>
      <c r="D280">
        <v>34</v>
      </c>
    </row>
    <row r="281" spans="1:4" x14ac:dyDescent="0.2">
      <c r="A281" s="5" t="s">
        <v>19</v>
      </c>
      <c r="B281">
        <v>144</v>
      </c>
      <c r="C281" s="5" t="s">
        <v>14</v>
      </c>
      <c r="D281">
        <v>1</v>
      </c>
    </row>
    <row r="282" spans="1:4" x14ac:dyDescent="0.2">
      <c r="A282" s="5" t="s">
        <v>19</v>
      </c>
      <c r="B282">
        <v>2443</v>
      </c>
      <c r="C282" s="5" t="s">
        <v>14</v>
      </c>
      <c r="D282">
        <v>1274</v>
      </c>
    </row>
    <row r="283" spans="1:4" x14ac:dyDescent="0.2">
      <c r="A283" s="5" t="s">
        <v>19</v>
      </c>
      <c r="B283">
        <v>64</v>
      </c>
      <c r="C283" s="5" t="s">
        <v>14</v>
      </c>
      <c r="D283">
        <v>210</v>
      </c>
    </row>
    <row r="284" spans="1:4" x14ac:dyDescent="0.2">
      <c r="A284" s="5" t="s">
        <v>19</v>
      </c>
      <c r="B284">
        <v>268</v>
      </c>
      <c r="C284" s="5" t="s">
        <v>14</v>
      </c>
      <c r="D284">
        <v>248</v>
      </c>
    </row>
    <row r="285" spans="1:4" x14ac:dyDescent="0.2">
      <c r="A285" s="5" t="s">
        <v>19</v>
      </c>
      <c r="B285">
        <v>195</v>
      </c>
      <c r="C285" s="5" t="s">
        <v>14</v>
      </c>
      <c r="D285">
        <v>513</v>
      </c>
    </row>
    <row r="286" spans="1:4" x14ac:dyDescent="0.2">
      <c r="A286" s="5" t="s">
        <v>19</v>
      </c>
      <c r="B286">
        <v>186</v>
      </c>
      <c r="C286" s="5" t="s">
        <v>14</v>
      </c>
      <c r="D286">
        <v>3410</v>
      </c>
    </row>
    <row r="287" spans="1:4" x14ac:dyDescent="0.2">
      <c r="A287" s="5" t="s">
        <v>19</v>
      </c>
      <c r="B287">
        <v>460</v>
      </c>
      <c r="C287" s="5" t="s">
        <v>14</v>
      </c>
      <c r="D287">
        <v>10</v>
      </c>
    </row>
    <row r="288" spans="1:4" x14ac:dyDescent="0.2">
      <c r="A288" s="5" t="s">
        <v>19</v>
      </c>
      <c r="B288">
        <v>2528</v>
      </c>
      <c r="C288" s="5" t="s">
        <v>14</v>
      </c>
      <c r="D288">
        <v>2201</v>
      </c>
    </row>
    <row r="289" spans="1:4" x14ac:dyDescent="0.2">
      <c r="A289" s="5" t="s">
        <v>19</v>
      </c>
      <c r="B289">
        <v>3657</v>
      </c>
      <c r="C289" s="5" t="s">
        <v>14</v>
      </c>
      <c r="D289">
        <v>676</v>
      </c>
    </row>
    <row r="290" spans="1:4" x14ac:dyDescent="0.2">
      <c r="A290" s="5" t="s">
        <v>19</v>
      </c>
      <c r="B290">
        <v>131</v>
      </c>
      <c r="C290" s="5" t="s">
        <v>14</v>
      </c>
      <c r="D290">
        <v>831</v>
      </c>
    </row>
    <row r="291" spans="1:4" x14ac:dyDescent="0.2">
      <c r="A291" s="5" t="s">
        <v>19</v>
      </c>
      <c r="B291">
        <v>239</v>
      </c>
      <c r="C291" s="5" t="s">
        <v>14</v>
      </c>
      <c r="D291">
        <v>859</v>
      </c>
    </row>
    <row r="292" spans="1:4" x14ac:dyDescent="0.2">
      <c r="A292" s="5" t="s">
        <v>19</v>
      </c>
      <c r="B292">
        <v>78</v>
      </c>
      <c r="C292" s="5" t="s">
        <v>14</v>
      </c>
      <c r="D292">
        <v>45</v>
      </c>
    </row>
    <row r="293" spans="1:4" x14ac:dyDescent="0.2">
      <c r="A293" s="5" t="s">
        <v>19</v>
      </c>
      <c r="B293">
        <v>1773</v>
      </c>
      <c r="C293" s="5" t="s">
        <v>14</v>
      </c>
      <c r="D293">
        <v>6</v>
      </c>
    </row>
    <row r="294" spans="1:4" x14ac:dyDescent="0.2">
      <c r="A294" s="5" t="s">
        <v>19</v>
      </c>
      <c r="B294">
        <v>32</v>
      </c>
      <c r="C294" s="5" t="s">
        <v>14</v>
      </c>
      <c r="D294">
        <v>7</v>
      </c>
    </row>
    <row r="295" spans="1:4" x14ac:dyDescent="0.2">
      <c r="A295" s="5" t="s">
        <v>19</v>
      </c>
      <c r="B295">
        <v>369</v>
      </c>
      <c r="C295" s="5" t="s">
        <v>14</v>
      </c>
      <c r="D295">
        <v>31</v>
      </c>
    </row>
    <row r="296" spans="1:4" x14ac:dyDescent="0.2">
      <c r="A296" s="5" t="s">
        <v>19</v>
      </c>
      <c r="B296">
        <v>89</v>
      </c>
      <c r="C296" s="5" t="s">
        <v>14</v>
      </c>
      <c r="D296">
        <v>78</v>
      </c>
    </row>
    <row r="297" spans="1:4" x14ac:dyDescent="0.2">
      <c r="A297" s="5" t="s">
        <v>19</v>
      </c>
      <c r="B297">
        <v>147</v>
      </c>
      <c r="C297" s="5" t="s">
        <v>14</v>
      </c>
      <c r="D297">
        <v>1225</v>
      </c>
    </row>
    <row r="298" spans="1:4" x14ac:dyDescent="0.2">
      <c r="A298" s="5" t="s">
        <v>19</v>
      </c>
      <c r="B298">
        <v>126</v>
      </c>
      <c r="C298" s="5" t="s">
        <v>14</v>
      </c>
      <c r="D298">
        <v>1</v>
      </c>
    </row>
    <row r="299" spans="1:4" x14ac:dyDescent="0.2">
      <c r="A299" s="5" t="s">
        <v>19</v>
      </c>
      <c r="B299">
        <v>2218</v>
      </c>
      <c r="C299" s="5" t="s">
        <v>14</v>
      </c>
      <c r="D299">
        <v>67</v>
      </c>
    </row>
    <row r="300" spans="1:4" x14ac:dyDescent="0.2">
      <c r="A300" s="5" t="s">
        <v>19</v>
      </c>
      <c r="B300">
        <v>202</v>
      </c>
      <c r="C300" s="5" t="s">
        <v>14</v>
      </c>
      <c r="D300">
        <v>19</v>
      </c>
    </row>
    <row r="301" spans="1:4" x14ac:dyDescent="0.2">
      <c r="A301" s="5" t="s">
        <v>19</v>
      </c>
      <c r="B301">
        <v>140</v>
      </c>
      <c r="C301" s="5" t="s">
        <v>14</v>
      </c>
      <c r="D301">
        <v>2108</v>
      </c>
    </row>
    <row r="302" spans="1:4" x14ac:dyDescent="0.2">
      <c r="A302" s="5" t="s">
        <v>19</v>
      </c>
      <c r="B302">
        <v>1052</v>
      </c>
      <c r="C302" s="5" t="s">
        <v>14</v>
      </c>
      <c r="D302">
        <v>679</v>
      </c>
    </row>
    <row r="303" spans="1:4" x14ac:dyDescent="0.2">
      <c r="A303" s="5" t="s">
        <v>19</v>
      </c>
      <c r="B303">
        <v>247</v>
      </c>
      <c r="C303" s="5" t="s">
        <v>14</v>
      </c>
      <c r="D303">
        <v>36</v>
      </c>
    </row>
    <row r="304" spans="1:4" x14ac:dyDescent="0.2">
      <c r="A304" s="5" t="s">
        <v>19</v>
      </c>
      <c r="B304">
        <v>84</v>
      </c>
      <c r="C304" s="5" t="s">
        <v>14</v>
      </c>
      <c r="D304">
        <v>47</v>
      </c>
    </row>
    <row r="305" spans="1:4" x14ac:dyDescent="0.2">
      <c r="A305" s="5" t="s">
        <v>19</v>
      </c>
      <c r="B305">
        <v>88</v>
      </c>
      <c r="C305" s="5" t="s">
        <v>14</v>
      </c>
      <c r="D305">
        <v>70</v>
      </c>
    </row>
    <row r="306" spans="1:4" x14ac:dyDescent="0.2">
      <c r="A306" s="5" t="s">
        <v>19</v>
      </c>
      <c r="B306">
        <v>156</v>
      </c>
      <c r="C306" s="5" t="s">
        <v>14</v>
      </c>
      <c r="D306">
        <v>154</v>
      </c>
    </row>
    <row r="307" spans="1:4" x14ac:dyDescent="0.2">
      <c r="A307" s="5" t="s">
        <v>19</v>
      </c>
      <c r="B307">
        <v>2985</v>
      </c>
      <c r="C307" s="5" t="s">
        <v>14</v>
      </c>
      <c r="D307">
        <v>22</v>
      </c>
    </row>
    <row r="308" spans="1:4" x14ac:dyDescent="0.2">
      <c r="A308" s="5" t="s">
        <v>19</v>
      </c>
      <c r="B308">
        <v>762</v>
      </c>
      <c r="C308" s="5" t="s">
        <v>14</v>
      </c>
      <c r="D308">
        <v>1758</v>
      </c>
    </row>
    <row r="309" spans="1:4" x14ac:dyDescent="0.2">
      <c r="A309" s="5" t="s">
        <v>19</v>
      </c>
      <c r="B309">
        <v>554</v>
      </c>
      <c r="C309" s="5" t="s">
        <v>14</v>
      </c>
      <c r="D309">
        <v>94</v>
      </c>
    </row>
    <row r="310" spans="1:4" x14ac:dyDescent="0.2">
      <c r="A310" s="5" t="s">
        <v>19</v>
      </c>
      <c r="B310">
        <v>135</v>
      </c>
      <c r="C310" s="5" t="s">
        <v>14</v>
      </c>
      <c r="D310">
        <v>33</v>
      </c>
    </row>
    <row r="311" spans="1:4" x14ac:dyDescent="0.2">
      <c r="A311" s="5" t="s">
        <v>19</v>
      </c>
      <c r="B311">
        <v>122</v>
      </c>
      <c r="C311" s="5" t="s">
        <v>14</v>
      </c>
      <c r="D311">
        <v>1</v>
      </c>
    </row>
    <row r="312" spans="1:4" x14ac:dyDescent="0.2">
      <c r="A312" s="5" t="s">
        <v>19</v>
      </c>
      <c r="B312">
        <v>221</v>
      </c>
      <c r="C312" s="5" t="s">
        <v>14</v>
      </c>
      <c r="D312">
        <v>31</v>
      </c>
    </row>
    <row r="313" spans="1:4" x14ac:dyDescent="0.2">
      <c r="A313" s="5" t="s">
        <v>19</v>
      </c>
      <c r="B313">
        <v>126</v>
      </c>
      <c r="C313" s="5" t="s">
        <v>14</v>
      </c>
      <c r="D313">
        <v>35</v>
      </c>
    </row>
    <row r="314" spans="1:4" x14ac:dyDescent="0.2">
      <c r="A314" s="5" t="s">
        <v>19</v>
      </c>
      <c r="B314">
        <v>1022</v>
      </c>
      <c r="C314" s="5" t="s">
        <v>14</v>
      </c>
      <c r="D314">
        <v>63</v>
      </c>
    </row>
    <row r="315" spans="1:4" x14ac:dyDescent="0.2">
      <c r="A315" s="5" t="s">
        <v>19</v>
      </c>
      <c r="B315">
        <v>3177</v>
      </c>
      <c r="C315" s="5" t="s">
        <v>14</v>
      </c>
      <c r="D315">
        <v>526</v>
      </c>
    </row>
    <row r="316" spans="1:4" x14ac:dyDescent="0.2">
      <c r="A316" s="5" t="s">
        <v>19</v>
      </c>
      <c r="B316">
        <v>198</v>
      </c>
      <c r="C316" s="5" t="s">
        <v>14</v>
      </c>
      <c r="D316">
        <v>121</v>
      </c>
    </row>
    <row r="317" spans="1:4" x14ac:dyDescent="0.2">
      <c r="A317" s="5" t="s">
        <v>19</v>
      </c>
      <c r="B317">
        <v>85</v>
      </c>
      <c r="C317" s="5" t="s">
        <v>14</v>
      </c>
      <c r="D317">
        <v>67</v>
      </c>
    </row>
    <row r="318" spans="1:4" x14ac:dyDescent="0.2">
      <c r="A318" s="5" t="s">
        <v>19</v>
      </c>
      <c r="B318">
        <v>3596</v>
      </c>
      <c r="C318" s="5" t="s">
        <v>14</v>
      </c>
      <c r="D318">
        <v>57</v>
      </c>
    </row>
    <row r="319" spans="1:4" x14ac:dyDescent="0.2">
      <c r="A319" s="5" t="s">
        <v>19</v>
      </c>
      <c r="B319">
        <v>244</v>
      </c>
      <c r="C319" s="5" t="s">
        <v>14</v>
      </c>
      <c r="D319">
        <v>1229</v>
      </c>
    </row>
    <row r="320" spans="1:4" x14ac:dyDescent="0.2">
      <c r="A320" s="5" t="s">
        <v>19</v>
      </c>
      <c r="B320">
        <v>5180</v>
      </c>
      <c r="C320" s="5" t="s">
        <v>14</v>
      </c>
      <c r="D320">
        <v>12</v>
      </c>
    </row>
    <row r="321" spans="1:4" x14ac:dyDescent="0.2">
      <c r="A321" s="5" t="s">
        <v>19</v>
      </c>
      <c r="B321">
        <v>589</v>
      </c>
      <c r="C321" s="5" t="s">
        <v>14</v>
      </c>
      <c r="D321">
        <v>452</v>
      </c>
    </row>
    <row r="322" spans="1:4" x14ac:dyDescent="0.2">
      <c r="A322" s="5" t="s">
        <v>19</v>
      </c>
      <c r="B322">
        <v>2725</v>
      </c>
      <c r="C322" s="5" t="s">
        <v>14</v>
      </c>
      <c r="D322">
        <v>1886</v>
      </c>
    </row>
    <row r="323" spans="1:4" x14ac:dyDescent="0.2">
      <c r="A323" s="5" t="s">
        <v>19</v>
      </c>
      <c r="B323">
        <v>300</v>
      </c>
      <c r="C323" s="5" t="s">
        <v>14</v>
      </c>
      <c r="D323">
        <v>1825</v>
      </c>
    </row>
    <row r="324" spans="1:4" x14ac:dyDescent="0.2">
      <c r="A324" s="5" t="s">
        <v>19</v>
      </c>
      <c r="B324">
        <v>144</v>
      </c>
      <c r="C324" s="5" t="s">
        <v>14</v>
      </c>
      <c r="D324">
        <v>31</v>
      </c>
    </row>
    <row r="325" spans="1:4" x14ac:dyDescent="0.2">
      <c r="A325" s="5" t="s">
        <v>19</v>
      </c>
      <c r="B325">
        <v>87</v>
      </c>
      <c r="C325" s="5" t="s">
        <v>14</v>
      </c>
      <c r="D325">
        <v>107</v>
      </c>
    </row>
    <row r="326" spans="1:4" x14ac:dyDescent="0.2">
      <c r="A326" s="5" t="s">
        <v>19</v>
      </c>
      <c r="B326">
        <v>3116</v>
      </c>
      <c r="C326" s="5" t="s">
        <v>14</v>
      </c>
      <c r="D326">
        <v>27</v>
      </c>
    </row>
    <row r="327" spans="1:4" x14ac:dyDescent="0.2">
      <c r="A327" s="5" t="s">
        <v>19</v>
      </c>
      <c r="B327">
        <v>909</v>
      </c>
      <c r="C327" s="5" t="s">
        <v>14</v>
      </c>
      <c r="D327">
        <v>1221</v>
      </c>
    </row>
    <row r="328" spans="1:4" x14ac:dyDescent="0.2">
      <c r="A328" s="5" t="s">
        <v>19</v>
      </c>
      <c r="B328">
        <v>1613</v>
      </c>
      <c r="C328" s="5" t="s">
        <v>14</v>
      </c>
      <c r="D328">
        <v>1</v>
      </c>
    </row>
    <row r="329" spans="1:4" x14ac:dyDescent="0.2">
      <c r="A329" s="5" t="s">
        <v>19</v>
      </c>
      <c r="B329">
        <v>136</v>
      </c>
      <c r="C329" s="5" t="s">
        <v>14</v>
      </c>
      <c r="D329">
        <v>16</v>
      </c>
    </row>
    <row r="330" spans="1:4" x14ac:dyDescent="0.2">
      <c r="A330" s="5" t="s">
        <v>19</v>
      </c>
      <c r="B330">
        <v>130</v>
      </c>
      <c r="C330" s="5" t="s">
        <v>14</v>
      </c>
      <c r="D330">
        <v>41</v>
      </c>
    </row>
    <row r="331" spans="1:4" x14ac:dyDescent="0.2">
      <c r="A331" s="5" t="s">
        <v>19</v>
      </c>
      <c r="B331">
        <v>102</v>
      </c>
      <c r="C331" s="5" t="s">
        <v>14</v>
      </c>
      <c r="D331">
        <v>523</v>
      </c>
    </row>
    <row r="332" spans="1:4" x14ac:dyDescent="0.2">
      <c r="A332" s="5" t="s">
        <v>19</v>
      </c>
      <c r="B332">
        <v>4006</v>
      </c>
      <c r="C332" s="5" t="s">
        <v>14</v>
      </c>
      <c r="D332">
        <v>141</v>
      </c>
    </row>
    <row r="333" spans="1:4" x14ac:dyDescent="0.2">
      <c r="A333" s="5" t="s">
        <v>19</v>
      </c>
      <c r="B333">
        <v>1629</v>
      </c>
      <c r="C333" s="5" t="s">
        <v>14</v>
      </c>
      <c r="D333">
        <v>52</v>
      </c>
    </row>
    <row r="334" spans="1:4" x14ac:dyDescent="0.2">
      <c r="A334" s="5" t="s">
        <v>19</v>
      </c>
      <c r="B334">
        <v>2188</v>
      </c>
      <c r="C334" s="5" t="s">
        <v>14</v>
      </c>
      <c r="D334">
        <v>225</v>
      </c>
    </row>
    <row r="335" spans="1:4" x14ac:dyDescent="0.2">
      <c r="A335" s="5" t="s">
        <v>19</v>
      </c>
      <c r="B335">
        <v>2409</v>
      </c>
      <c r="C335" s="5" t="s">
        <v>14</v>
      </c>
      <c r="D335">
        <v>38</v>
      </c>
    </row>
    <row r="336" spans="1:4" x14ac:dyDescent="0.2">
      <c r="A336" s="5" t="s">
        <v>19</v>
      </c>
      <c r="B336">
        <v>194</v>
      </c>
      <c r="C336" s="5" t="s">
        <v>14</v>
      </c>
      <c r="D336">
        <v>15</v>
      </c>
    </row>
    <row r="337" spans="1:4" x14ac:dyDescent="0.2">
      <c r="A337" s="5" t="s">
        <v>19</v>
      </c>
      <c r="B337">
        <v>1140</v>
      </c>
      <c r="C337" s="5" t="s">
        <v>14</v>
      </c>
      <c r="D337">
        <v>37</v>
      </c>
    </row>
    <row r="338" spans="1:4" x14ac:dyDescent="0.2">
      <c r="A338" s="5" t="s">
        <v>19</v>
      </c>
      <c r="B338">
        <v>102</v>
      </c>
      <c r="C338" s="5" t="s">
        <v>14</v>
      </c>
      <c r="D338">
        <v>112</v>
      </c>
    </row>
    <row r="339" spans="1:4" x14ac:dyDescent="0.2">
      <c r="A339" s="5" t="s">
        <v>19</v>
      </c>
      <c r="B339">
        <v>2857</v>
      </c>
      <c r="C339" s="5" t="s">
        <v>14</v>
      </c>
      <c r="D339">
        <v>21</v>
      </c>
    </row>
    <row r="340" spans="1:4" x14ac:dyDescent="0.2">
      <c r="A340" s="5" t="s">
        <v>19</v>
      </c>
      <c r="B340">
        <v>107</v>
      </c>
      <c r="C340" s="5" t="s">
        <v>14</v>
      </c>
      <c r="D340">
        <v>67</v>
      </c>
    </row>
    <row r="341" spans="1:4" x14ac:dyDescent="0.2">
      <c r="A341" s="5" t="s">
        <v>19</v>
      </c>
      <c r="B341">
        <v>160</v>
      </c>
      <c r="C341" s="5" t="s">
        <v>14</v>
      </c>
      <c r="D341">
        <v>78</v>
      </c>
    </row>
    <row r="342" spans="1:4" x14ac:dyDescent="0.2">
      <c r="A342" s="5" t="s">
        <v>19</v>
      </c>
      <c r="B342">
        <v>2230</v>
      </c>
      <c r="C342" s="5" t="s">
        <v>14</v>
      </c>
      <c r="D342">
        <v>67</v>
      </c>
    </row>
    <row r="343" spans="1:4" x14ac:dyDescent="0.2">
      <c r="A343" s="5" t="s">
        <v>19</v>
      </c>
      <c r="B343">
        <v>316</v>
      </c>
      <c r="C343" s="5" t="s">
        <v>14</v>
      </c>
      <c r="D343">
        <v>263</v>
      </c>
    </row>
    <row r="344" spans="1:4" x14ac:dyDescent="0.2">
      <c r="A344" s="5" t="s">
        <v>19</v>
      </c>
      <c r="B344">
        <v>117</v>
      </c>
      <c r="C344" s="5" t="s">
        <v>14</v>
      </c>
      <c r="D344">
        <v>1691</v>
      </c>
    </row>
    <row r="345" spans="1:4" x14ac:dyDescent="0.2">
      <c r="A345" s="5" t="s">
        <v>19</v>
      </c>
      <c r="B345">
        <v>6406</v>
      </c>
      <c r="C345" s="5" t="s">
        <v>14</v>
      </c>
      <c r="D345">
        <v>181</v>
      </c>
    </row>
    <row r="346" spans="1:4" x14ac:dyDescent="0.2">
      <c r="A346" s="5" t="s">
        <v>19</v>
      </c>
      <c r="B346">
        <v>192</v>
      </c>
      <c r="C346" s="5" t="s">
        <v>14</v>
      </c>
      <c r="D346">
        <v>13</v>
      </c>
    </row>
    <row r="347" spans="1:4" x14ac:dyDescent="0.2">
      <c r="A347" s="5" t="s">
        <v>19</v>
      </c>
      <c r="B347">
        <v>26</v>
      </c>
      <c r="C347" s="5" t="s">
        <v>14</v>
      </c>
      <c r="D347">
        <v>1</v>
      </c>
    </row>
    <row r="348" spans="1:4" x14ac:dyDescent="0.2">
      <c r="A348" s="5" t="s">
        <v>19</v>
      </c>
      <c r="B348">
        <v>723</v>
      </c>
      <c r="C348" s="5" t="s">
        <v>14</v>
      </c>
      <c r="D348">
        <v>21</v>
      </c>
    </row>
    <row r="349" spans="1:4" x14ac:dyDescent="0.2">
      <c r="A349" s="5" t="s">
        <v>19</v>
      </c>
      <c r="B349">
        <v>170</v>
      </c>
      <c r="C349" s="5" t="s">
        <v>14</v>
      </c>
      <c r="D349">
        <v>830</v>
      </c>
    </row>
    <row r="350" spans="1:4" x14ac:dyDescent="0.2">
      <c r="A350" s="5" t="s">
        <v>19</v>
      </c>
      <c r="B350">
        <v>238</v>
      </c>
      <c r="C350" s="5" t="s">
        <v>14</v>
      </c>
      <c r="D350">
        <v>130</v>
      </c>
    </row>
    <row r="351" spans="1:4" x14ac:dyDescent="0.2">
      <c r="A351" s="5" t="s">
        <v>19</v>
      </c>
      <c r="B351">
        <v>55</v>
      </c>
      <c r="C351" s="5" t="s">
        <v>14</v>
      </c>
      <c r="D351">
        <v>55</v>
      </c>
    </row>
    <row r="352" spans="1:4" x14ac:dyDescent="0.2">
      <c r="A352" s="5" t="s">
        <v>19</v>
      </c>
      <c r="B352">
        <v>128</v>
      </c>
      <c r="C352" s="5" t="s">
        <v>14</v>
      </c>
      <c r="D352">
        <v>114</v>
      </c>
    </row>
    <row r="353" spans="1:4" x14ac:dyDescent="0.2">
      <c r="A353" s="5" t="s">
        <v>19</v>
      </c>
      <c r="B353">
        <v>2144</v>
      </c>
      <c r="C353" s="5" t="s">
        <v>14</v>
      </c>
      <c r="D353">
        <v>594</v>
      </c>
    </row>
    <row r="354" spans="1:4" x14ac:dyDescent="0.2">
      <c r="A354" s="5" t="s">
        <v>19</v>
      </c>
      <c r="B354">
        <v>2693</v>
      </c>
      <c r="C354" s="5" t="s">
        <v>14</v>
      </c>
      <c r="D354">
        <v>24</v>
      </c>
    </row>
    <row r="355" spans="1:4" x14ac:dyDescent="0.2">
      <c r="A355" s="5" t="s">
        <v>19</v>
      </c>
      <c r="B355">
        <v>432</v>
      </c>
      <c r="C355" s="5" t="s">
        <v>14</v>
      </c>
      <c r="D355">
        <v>252</v>
      </c>
    </row>
    <row r="356" spans="1:4" x14ac:dyDescent="0.2">
      <c r="A356" s="5" t="s">
        <v>19</v>
      </c>
      <c r="B356">
        <v>189</v>
      </c>
      <c r="C356" s="5" t="s">
        <v>14</v>
      </c>
      <c r="D356">
        <v>67</v>
      </c>
    </row>
    <row r="357" spans="1:4" x14ac:dyDescent="0.2">
      <c r="A357" s="5" t="s">
        <v>19</v>
      </c>
      <c r="B357">
        <v>154</v>
      </c>
      <c r="C357" s="5" t="s">
        <v>14</v>
      </c>
      <c r="D357">
        <v>742</v>
      </c>
    </row>
    <row r="358" spans="1:4" x14ac:dyDescent="0.2">
      <c r="A358" s="5" t="s">
        <v>19</v>
      </c>
      <c r="B358">
        <v>96</v>
      </c>
      <c r="C358" s="5" t="s">
        <v>14</v>
      </c>
      <c r="D358">
        <v>75</v>
      </c>
    </row>
    <row r="359" spans="1:4" x14ac:dyDescent="0.2">
      <c r="A359" s="5" t="s">
        <v>19</v>
      </c>
      <c r="B359">
        <v>3063</v>
      </c>
      <c r="C359" s="5" t="s">
        <v>14</v>
      </c>
      <c r="D359">
        <v>4405</v>
      </c>
    </row>
    <row r="360" spans="1:4" x14ac:dyDescent="0.2">
      <c r="A360" s="5" t="s">
        <v>19</v>
      </c>
      <c r="B360">
        <v>2266</v>
      </c>
      <c r="C360" s="5" t="s">
        <v>14</v>
      </c>
      <c r="D360">
        <v>92</v>
      </c>
    </row>
    <row r="361" spans="1:4" x14ac:dyDescent="0.2">
      <c r="A361" s="5" t="s">
        <v>19</v>
      </c>
      <c r="B361">
        <v>194</v>
      </c>
      <c r="C361" s="5" t="s">
        <v>14</v>
      </c>
      <c r="D361">
        <v>64</v>
      </c>
    </row>
    <row r="362" spans="1:4" x14ac:dyDescent="0.2">
      <c r="A362" s="5" t="s">
        <v>19</v>
      </c>
      <c r="B362">
        <v>129</v>
      </c>
      <c r="C362" s="5" t="s">
        <v>14</v>
      </c>
      <c r="D362">
        <v>64</v>
      </c>
    </row>
    <row r="363" spans="1:4" x14ac:dyDescent="0.2">
      <c r="A363" s="5" t="s">
        <v>19</v>
      </c>
      <c r="B363">
        <v>375</v>
      </c>
      <c r="C363" s="5" t="s">
        <v>14</v>
      </c>
      <c r="D363">
        <v>842</v>
      </c>
    </row>
    <row r="364" spans="1:4" x14ac:dyDescent="0.2">
      <c r="A364" s="5" t="s">
        <v>19</v>
      </c>
      <c r="B364">
        <v>409</v>
      </c>
      <c r="C364" s="5" t="s">
        <v>14</v>
      </c>
      <c r="D364">
        <v>112</v>
      </c>
    </row>
    <row r="365" spans="1:4" x14ac:dyDescent="0.2">
      <c r="A365" s="5" t="s">
        <v>19</v>
      </c>
      <c r="B365">
        <v>234</v>
      </c>
      <c r="C365" s="5" t="s">
        <v>14</v>
      </c>
      <c r="D365">
        <v>374</v>
      </c>
    </row>
    <row r="366" spans="1:4" x14ac:dyDescent="0.2">
      <c r="A366" s="5" t="s">
        <v>19</v>
      </c>
      <c r="B366">
        <v>3016</v>
      </c>
    </row>
    <row r="367" spans="1:4" x14ac:dyDescent="0.2">
      <c r="A367" s="5" t="s">
        <v>19</v>
      </c>
      <c r="B367">
        <v>264</v>
      </c>
    </row>
    <row r="368" spans="1:4" x14ac:dyDescent="0.2">
      <c r="A368" s="5" t="s">
        <v>19</v>
      </c>
      <c r="B368">
        <v>272</v>
      </c>
    </row>
    <row r="369" spans="1:2" x14ac:dyDescent="0.2">
      <c r="A369" s="5" t="s">
        <v>19</v>
      </c>
      <c r="B369">
        <v>419</v>
      </c>
    </row>
    <row r="370" spans="1:2" x14ac:dyDescent="0.2">
      <c r="A370" s="5" t="s">
        <v>19</v>
      </c>
      <c r="B370">
        <v>1621</v>
      </c>
    </row>
    <row r="371" spans="1:2" x14ac:dyDescent="0.2">
      <c r="A371" s="5" t="s">
        <v>19</v>
      </c>
      <c r="B371">
        <v>1101</v>
      </c>
    </row>
    <row r="372" spans="1:2" x14ac:dyDescent="0.2">
      <c r="A372" s="5" t="s">
        <v>19</v>
      </c>
      <c r="B372">
        <v>1073</v>
      </c>
    </row>
    <row r="373" spans="1:2" x14ac:dyDescent="0.2">
      <c r="A373" s="5" t="s">
        <v>19</v>
      </c>
      <c r="B373">
        <v>331</v>
      </c>
    </row>
    <row r="374" spans="1:2" x14ac:dyDescent="0.2">
      <c r="A374" s="5" t="s">
        <v>19</v>
      </c>
      <c r="B374">
        <v>1170</v>
      </c>
    </row>
    <row r="375" spans="1:2" x14ac:dyDescent="0.2">
      <c r="A375" s="5" t="s">
        <v>19</v>
      </c>
      <c r="B375">
        <v>363</v>
      </c>
    </row>
    <row r="376" spans="1:2" x14ac:dyDescent="0.2">
      <c r="A376" s="5" t="s">
        <v>19</v>
      </c>
      <c r="B376">
        <v>103</v>
      </c>
    </row>
    <row r="377" spans="1:2" x14ac:dyDescent="0.2">
      <c r="A377" s="5" t="s">
        <v>19</v>
      </c>
      <c r="B377">
        <v>147</v>
      </c>
    </row>
    <row r="378" spans="1:2" x14ac:dyDescent="0.2">
      <c r="A378" s="5" t="s">
        <v>19</v>
      </c>
      <c r="B378">
        <v>110</v>
      </c>
    </row>
    <row r="379" spans="1:2" x14ac:dyDescent="0.2">
      <c r="A379" s="5" t="s">
        <v>19</v>
      </c>
      <c r="B379">
        <v>134</v>
      </c>
    </row>
    <row r="380" spans="1:2" x14ac:dyDescent="0.2">
      <c r="A380" s="5" t="s">
        <v>19</v>
      </c>
      <c r="B380">
        <v>269</v>
      </c>
    </row>
    <row r="381" spans="1:2" x14ac:dyDescent="0.2">
      <c r="A381" s="5" t="s">
        <v>19</v>
      </c>
      <c r="B381">
        <v>175</v>
      </c>
    </row>
    <row r="382" spans="1:2" x14ac:dyDescent="0.2">
      <c r="A382" s="5" t="s">
        <v>19</v>
      </c>
      <c r="B382">
        <v>69</v>
      </c>
    </row>
    <row r="383" spans="1:2" x14ac:dyDescent="0.2">
      <c r="A383" s="5" t="s">
        <v>19</v>
      </c>
      <c r="B383">
        <v>190</v>
      </c>
    </row>
    <row r="384" spans="1:2" x14ac:dyDescent="0.2">
      <c r="A384" s="5" t="s">
        <v>19</v>
      </c>
      <c r="B384">
        <v>237</v>
      </c>
    </row>
    <row r="385" spans="1:2" x14ac:dyDescent="0.2">
      <c r="A385" s="5" t="s">
        <v>19</v>
      </c>
      <c r="B385">
        <v>196</v>
      </c>
    </row>
    <row r="386" spans="1:2" x14ac:dyDescent="0.2">
      <c r="A386" s="5" t="s">
        <v>19</v>
      </c>
      <c r="B386">
        <v>7295</v>
      </c>
    </row>
    <row r="387" spans="1:2" x14ac:dyDescent="0.2">
      <c r="A387" s="5" t="s">
        <v>19</v>
      </c>
      <c r="B387">
        <v>2893</v>
      </c>
    </row>
    <row r="388" spans="1:2" x14ac:dyDescent="0.2">
      <c r="A388" s="5" t="s">
        <v>19</v>
      </c>
      <c r="B388">
        <v>820</v>
      </c>
    </row>
    <row r="389" spans="1:2" x14ac:dyDescent="0.2">
      <c r="A389" s="5" t="s">
        <v>19</v>
      </c>
      <c r="B389">
        <v>2038</v>
      </c>
    </row>
    <row r="390" spans="1:2" x14ac:dyDescent="0.2">
      <c r="A390" s="5" t="s">
        <v>19</v>
      </c>
      <c r="B390">
        <v>116</v>
      </c>
    </row>
    <row r="391" spans="1:2" x14ac:dyDescent="0.2">
      <c r="A391" s="5" t="s">
        <v>19</v>
      </c>
      <c r="B391">
        <v>1345</v>
      </c>
    </row>
    <row r="392" spans="1:2" x14ac:dyDescent="0.2">
      <c r="A392" s="5" t="s">
        <v>19</v>
      </c>
      <c r="B392">
        <v>168</v>
      </c>
    </row>
    <row r="393" spans="1:2" x14ac:dyDescent="0.2">
      <c r="A393" s="5" t="s">
        <v>19</v>
      </c>
      <c r="B393">
        <v>137</v>
      </c>
    </row>
    <row r="394" spans="1:2" x14ac:dyDescent="0.2">
      <c r="A394" s="5" t="s">
        <v>19</v>
      </c>
      <c r="B394">
        <v>186</v>
      </c>
    </row>
    <row r="395" spans="1:2" x14ac:dyDescent="0.2">
      <c r="A395" s="5" t="s">
        <v>19</v>
      </c>
      <c r="B395">
        <v>125</v>
      </c>
    </row>
    <row r="396" spans="1:2" x14ac:dyDescent="0.2">
      <c r="A396" s="5" t="s">
        <v>19</v>
      </c>
      <c r="B396">
        <v>202</v>
      </c>
    </row>
    <row r="397" spans="1:2" x14ac:dyDescent="0.2">
      <c r="A397" s="5" t="s">
        <v>19</v>
      </c>
      <c r="B397">
        <v>103</v>
      </c>
    </row>
    <row r="398" spans="1:2" x14ac:dyDescent="0.2">
      <c r="A398" s="5" t="s">
        <v>19</v>
      </c>
      <c r="B398">
        <v>1785</v>
      </c>
    </row>
    <row r="399" spans="1:2" x14ac:dyDescent="0.2">
      <c r="A399" s="5" t="s">
        <v>19</v>
      </c>
      <c r="B399">
        <v>157</v>
      </c>
    </row>
    <row r="400" spans="1:2" x14ac:dyDescent="0.2">
      <c r="A400" s="5" t="s">
        <v>19</v>
      </c>
      <c r="B400">
        <v>555</v>
      </c>
    </row>
    <row r="401" spans="1:2" x14ac:dyDescent="0.2">
      <c r="A401" s="5" t="s">
        <v>19</v>
      </c>
      <c r="B401">
        <v>297</v>
      </c>
    </row>
    <row r="402" spans="1:2" x14ac:dyDescent="0.2">
      <c r="A402" s="5" t="s">
        <v>19</v>
      </c>
      <c r="B402">
        <v>123</v>
      </c>
    </row>
    <row r="403" spans="1:2" x14ac:dyDescent="0.2">
      <c r="A403" s="5" t="s">
        <v>19</v>
      </c>
      <c r="B403">
        <v>3036</v>
      </c>
    </row>
    <row r="404" spans="1:2" x14ac:dyDescent="0.2">
      <c r="A404" s="5" t="s">
        <v>19</v>
      </c>
      <c r="B404">
        <v>144</v>
      </c>
    </row>
    <row r="405" spans="1:2" x14ac:dyDescent="0.2">
      <c r="A405" s="5" t="s">
        <v>19</v>
      </c>
      <c r="B405">
        <v>121</v>
      </c>
    </row>
    <row r="406" spans="1:2" x14ac:dyDescent="0.2">
      <c r="A406" s="5" t="s">
        <v>19</v>
      </c>
      <c r="B406">
        <v>181</v>
      </c>
    </row>
    <row r="407" spans="1:2" x14ac:dyDescent="0.2">
      <c r="A407" s="5" t="s">
        <v>19</v>
      </c>
      <c r="B407">
        <v>122</v>
      </c>
    </row>
    <row r="408" spans="1:2" x14ac:dyDescent="0.2">
      <c r="A408" s="5" t="s">
        <v>19</v>
      </c>
      <c r="B408">
        <v>1071</v>
      </c>
    </row>
    <row r="409" spans="1:2" x14ac:dyDescent="0.2">
      <c r="A409" s="5" t="s">
        <v>19</v>
      </c>
      <c r="B409">
        <v>980</v>
      </c>
    </row>
    <row r="410" spans="1:2" x14ac:dyDescent="0.2">
      <c r="A410" s="5" t="s">
        <v>19</v>
      </c>
      <c r="B410">
        <v>536</v>
      </c>
    </row>
    <row r="411" spans="1:2" x14ac:dyDescent="0.2">
      <c r="A411" s="5" t="s">
        <v>19</v>
      </c>
      <c r="B411">
        <v>1991</v>
      </c>
    </row>
    <row r="412" spans="1:2" x14ac:dyDescent="0.2">
      <c r="A412" s="5" t="s">
        <v>19</v>
      </c>
      <c r="B412">
        <v>180</v>
      </c>
    </row>
    <row r="413" spans="1:2" x14ac:dyDescent="0.2">
      <c r="A413" s="5" t="s">
        <v>19</v>
      </c>
      <c r="B413">
        <v>130</v>
      </c>
    </row>
    <row r="414" spans="1:2" x14ac:dyDescent="0.2">
      <c r="A414" s="5" t="s">
        <v>19</v>
      </c>
      <c r="B414">
        <v>122</v>
      </c>
    </row>
    <row r="415" spans="1:2" x14ac:dyDescent="0.2">
      <c r="A415" s="5" t="s">
        <v>19</v>
      </c>
      <c r="B415">
        <v>140</v>
      </c>
    </row>
    <row r="416" spans="1:2" x14ac:dyDescent="0.2">
      <c r="A416" s="5" t="s">
        <v>19</v>
      </c>
      <c r="B416">
        <v>3388</v>
      </c>
    </row>
    <row r="417" spans="1:2" x14ac:dyDescent="0.2">
      <c r="A417" s="5" t="s">
        <v>19</v>
      </c>
      <c r="B417">
        <v>280</v>
      </c>
    </row>
    <row r="418" spans="1:2" x14ac:dyDescent="0.2">
      <c r="A418" s="5" t="s">
        <v>19</v>
      </c>
      <c r="B418">
        <v>366</v>
      </c>
    </row>
    <row r="419" spans="1:2" x14ac:dyDescent="0.2">
      <c r="A419" s="5" t="s">
        <v>19</v>
      </c>
      <c r="B419">
        <v>270</v>
      </c>
    </row>
    <row r="420" spans="1:2" x14ac:dyDescent="0.2">
      <c r="A420" s="5" t="s">
        <v>19</v>
      </c>
      <c r="B420">
        <v>137</v>
      </c>
    </row>
    <row r="421" spans="1:2" x14ac:dyDescent="0.2">
      <c r="A421" s="5" t="s">
        <v>19</v>
      </c>
      <c r="B421">
        <v>3205</v>
      </c>
    </row>
    <row r="422" spans="1:2" x14ac:dyDescent="0.2">
      <c r="A422" s="5" t="s">
        <v>19</v>
      </c>
      <c r="B422">
        <v>288</v>
      </c>
    </row>
    <row r="423" spans="1:2" x14ac:dyDescent="0.2">
      <c r="A423" s="5" t="s">
        <v>19</v>
      </c>
      <c r="B423">
        <v>148</v>
      </c>
    </row>
    <row r="424" spans="1:2" x14ac:dyDescent="0.2">
      <c r="A424" s="5" t="s">
        <v>19</v>
      </c>
      <c r="B424">
        <v>114</v>
      </c>
    </row>
    <row r="425" spans="1:2" x14ac:dyDescent="0.2">
      <c r="A425" s="5" t="s">
        <v>19</v>
      </c>
      <c r="B425">
        <v>1518</v>
      </c>
    </row>
    <row r="426" spans="1:2" x14ac:dyDescent="0.2">
      <c r="A426" s="5" t="s">
        <v>19</v>
      </c>
      <c r="B426">
        <v>166</v>
      </c>
    </row>
    <row r="427" spans="1:2" x14ac:dyDescent="0.2">
      <c r="A427" s="5" t="s">
        <v>19</v>
      </c>
      <c r="B427">
        <v>100</v>
      </c>
    </row>
    <row r="428" spans="1:2" x14ac:dyDescent="0.2">
      <c r="A428" s="5" t="s">
        <v>19</v>
      </c>
      <c r="B428">
        <v>235</v>
      </c>
    </row>
    <row r="429" spans="1:2" x14ac:dyDescent="0.2">
      <c r="A429" s="5" t="s">
        <v>19</v>
      </c>
      <c r="B429">
        <v>148</v>
      </c>
    </row>
    <row r="430" spans="1:2" x14ac:dyDescent="0.2">
      <c r="A430" s="5" t="s">
        <v>19</v>
      </c>
      <c r="B430">
        <v>198</v>
      </c>
    </row>
    <row r="431" spans="1:2" x14ac:dyDescent="0.2">
      <c r="A431" s="5" t="s">
        <v>19</v>
      </c>
      <c r="B431">
        <v>150</v>
      </c>
    </row>
    <row r="432" spans="1:2" x14ac:dyDescent="0.2">
      <c r="A432" s="5" t="s">
        <v>19</v>
      </c>
      <c r="B432">
        <v>216</v>
      </c>
    </row>
    <row r="433" spans="1:2" x14ac:dyDescent="0.2">
      <c r="A433" s="5" t="s">
        <v>19</v>
      </c>
      <c r="B433">
        <v>5139</v>
      </c>
    </row>
    <row r="434" spans="1:2" x14ac:dyDescent="0.2">
      <c r="A434" s="5" t="s">
        <v>19</v>
      </c>
      <c r="B434">
        <v>2353</v>
      </c>
    </row>
    <row r="435" spans="1:2" x14ac:dyDescent="0.2">
      <c r="A435" s="5" t="s">
        <v>19</v>
      </c>
      <c r="B435">
        <v>78</v>
      </c>
    </row>
    <row r="436" spans="1:2" x14ac:dyDescent="0.2">
      <c r="A436" s="5" t="s">
        <v>19</v>
      </c>
      <c r="B436">
        <v>174</v>
      </c>
    </row>
    <row r="437" spans="1:2" x14ac:dyDescent="0.2">
      <c r="A437" s="5" t="s">
        <v>19</v>
      </c>
      <c r="B437">
        <v>164</v>
      </c>
    </row>
    <row r="438" spans="1:2" x14ac:dyDescent="0.2">
      <c r="A438" s="5" t="s">
        <v>19</v>
      </c>
      <c r="B438">
        <v>161</v>
      </c>
    </row>
    <row r="439" spans="1:2" x14ac:dyDescent="0.2">
      <c r="A439" s="5" t="s">
        <v>19</v>
      </c>
      <c r="B439">
        <v>138</v>
      </c>
    </row>
    <row r="440" spans="1:2" x14ac:dyDescent="0.2">
      <c r="A440" s="5" t="s">
        <v>19</v>
      </c>
      <c r="B440">
        <v>3308</v>
      </c>
    </row>
    <row r="441" spans="1:2" x14ac:dyDescent="0.2">
      <c r="A441" s="5" t="s">
        <v>19</v>
      </c>
      <c r="B441">
        <v>127</v>
      </c>
    </row>
    <row r="442" spans="1:2" x14ac:dyDescent="0.2">
      <c r="A442" s="5" t="s">
        <v>19</v>
      </c>
      <c r="B442">
        <v>207</v>
      </c>
    </row>
    <row r="443" spans="1:2" x14ac:dyDescent="0.2">
      <c r="A443" s="5" t="s">
        <v>19</v>
      </c>
      <c r="B443">
        <v>181</v>
      </c>
    </row>
    <row r="444" spans="1:2" x14ac:dyDescent="0.2">
      <c r="A444" s="5" t="s">
        <v>19</v>
      </c>
      <c r="B444">
        <v>110</v>
      </c>
    </row>
    <row r="445" spans="1:2" x14ac:dyDescent="0.2">
      <c r="A445" s="5" t="s">
        <v>19</v>
      </c>
      <c r="B445">
        <v>185</v>
      </c>
    </row>
    <row r="446" spans="1:2" x14ac:dyDescent="0.2">
      <c r="A446" s="5" t="s">
        <v>19</v>
      </c>
      <c r="B446">
        <v>121</v>
      </c>
    </row>
    <row r="447" spans="1:2" x14ac:dyDescent="0.2">
      <c r="A447" s="5" t="s">
        <v>19</v>
      </c>
      <c r="B447">
        <v>106</v>
      </c>
    </row>
    <row r="448" spans="1:2" x14ac:dyDescent="0.2">
      <c r="A448" s="5" t="s">
        <v>19</v>
      </c>
      <c r="B448">
        <v>142</v>
      </c>
    </row>
    <row r="449" spans="1:2" x14ac:dyDescent="0.2">
      <c r="A449" s="5" t="s">
        <v>19</v>
      </c>
      <c r="B449">
        <v>233</v>
      </c>
    </row>
    <row r="450" spans="1:2" x14ac:dyDescent="0.2">
      <c r="A450" s="5" t="s">
        <v>19</v>
      </c>
      <c r="B450">
        <v>218</v>
      </c>
    </row>
    <row r="451" spans="1:2" x14ac:dyDescent="0.2">
      <c r="A451" s="5" t="s">
        <v>19</v>
      </c>
      <c r="B451">
        <v>76</v>
      </c>
    </row>
    <row r="452" spans="1:2" x14ac:dyDescent="0.2">
      <c r="A452" s="5" t="s">
        <v>19</v>
      </c>
      <c r="B452">
        <v>43</v>
      </c>
    </row>
    <row r="453" spans="1:2" x14ac:dyDescent="0.2">
      <c r="A453" s="5" t="s">
        <v>19</v>
      </c>
      <c r="B453">
        <v>221</v>
      </c>
    </row>
    <row r="454" spans="1:2" x14ac:dyDescent="0.2">
      <c r="A454" s="5" t="s">
        <v>19</v>
      </c>
      <c r="B454">
        <v>2805</v>
      </c>
    </row>
    <row r="455" spans="1:2" x14ac:dyDescent="0.2">
      <c r="A455" s="5" t="s">
        <v>19</v>
      </c>
      <c r="B455">
        <v>68</v>
      </c>
    </row>
    <row r="456" spans="1:2" x14ac:dyDescent="0.2">
      <c r="A456" s="5" t="s">
        <v>19</v>
      </c>
      <c r="B456">
        <v>183</v>
      </c>
    </row>
    <row r="457" spans="1:2" x14ac:dyDescent="0.2">
      <c r="A457" s="5" t="s">
        <v>19</v>
      </c>
      <c r="B457">
        <v>133</v>
      </c>
    </row>
    <row r="458" spans="1:2" x14ac:dyDescent="0.2">
      <c r="A458" s="5" t="s">
        <v>19</v>
      </c>
      <c r="B458">
        <v>2489</v>
      </c>
    </row>
    <row r="459" spans="1:2" x14ac:dyDescent="0.2">
      <c r="A459" s="5" t="s">
        <v>19</v>
      </c>
      <c r="B459">
        <v>69</v>
      </c>
    </row>
    <row r="460" spans="1:2" x14ac:dyDescent="0.2">
      <c r="A460" s="5" t="s">
        <v>19</v>
      </c>
      <c r="B460">
        <v>279</v>
      </c>
    </row>
    <row r="461" spans="1:2" x14ac:dyDescent="0.2">
      <c r="A461" s="5" t="s">
        <v>19</v>
      </c>
      <c r="B461">
        <v>210</v>
      </c>
    </row>
    <row r="462" spans="1:2" x14ac:dyDescent="0.2">
      <c r="A462" s="5" t="s">
        <v>19</v>
      </c>
      <c r="B462">
        <v>2100</v>
      </c>
    </row>
    <row r="463" spans="1:2" x14ac:dyDescent="0.2">
      <c r="A463" s="5" t="s">
        <v>19</v>
      </c>
      <c r="B463">
        <v>252</v>
      </c>
    </row>
    <row r="464" spans="1:2" x14ac:dyDescent="0.2">
      <c r="A464" s="5" t="s">
        <v>19</v>
      </c>
      <c r="B464">
        <v>1280</v>
      </c>
    </row>
    <row r="465" spans="1:2" x14ac:dyDescent="0.2">
      <c r="A465" s="5" t="s">
        <v>19</v>
      </c>
      <c r="B465">
        <v>157</v>
      </c>
    </row>
    <row r="466" spans="1:2" x14ac:dyDescent="0.2">
      <c r="A466" s="5" t="s">
        <v>19</v>
      </c>
      <c r="B466">
        <v>194</v>
      </c>
    </row>
    <row r="467" spans="1:2" x14ac:dyDescent="0.2">
      <c r="A467" s="5" t="s">
        <v>19</v>
      </c>
      <c r="B467">
        <v>82</v>
      </c>
    </row>
    <row r="468" spans="1:2" x14ac:dyDescent="0.2">
      <c r="A468" s="5" t="s">
        <v>19</v>
      </c>
      <c r="B468">
        <v>4233</v>
      </c>
    </row>
    <row r="469" spans="1:2" x14ac:dyDescent="0.2">
      <c r="A469" s="5" t="s">
        <v>19</v>
      </c>
      <c r="B469">
        <v>1297</v>
      </c>
    </row>
    <row r="470" spans="1:2" x14ac:dyDescent="0.2">
      <c r="A470" s="5" t="s">
        <v>19</v>
      </c>
      <c r="B470">
        <v>165</v>
      </c>
    </row>
    <row r="471" spans="1:2" x14ac:dyDescent="0.2">
      <c r="A471" s="5" t="s">
        <v>19</v>
      </c>
      <c r="B471">
        <v>119</v>
      </c>
    </row>
    <row r="472" spans="1:2" x14ac:dyDescent="0.2">
      <c r="A472" s="5" t="s">
        <v>19</v>
      </c>
      <c r="B472">
        <v>1797</v>
      </c>
    </row>
    <row r="473" spans="1:2" x14ac:dyDescent="0.2">
      <c r="A473" s="5" t="s">
        <v>19</v>
      </c>
      <c r="B473">
        <v>261</v>
      </c>
    </row>
    <row r="474" spans="1:2" x14ac:dyDescent="0.2">
      <c r="A474" s="5" t="s">
        <v>19</v>
      </c>
      <c r="B474">
        <v>157</v>
      </c>
    </row>
    <row r="475" spans="1:2" x14ac:dyDescent="0.2">
      <c r="A475" s="5" t="s">
        <v>19</v>
      </c>
      <c r="B475">
        <v>3533</v>
      </c>
    </row>
    <row r="476" spans="1:2" x14ac:dyDescent="0.2">
      <c r="A476" s="5" t="s">
        <v>19</v>
      </c>
      <c r="B476">
        <v>155</v>
      </c>
    </row>
    <row r="477" spans="1:2" x14ac:dyDescent="0.2">
      <c r="A477" s="5" t="s">
        <v>19</v>
      </c>
      <c r="B477">
        <v>132</v>
      </c>
    </row>
    <row r="478" spans="1:2" x14ac:dyDescent="0.2">
      <c r="A478" s="5" t="s">
        <v>19</v>
      </c>
      <c r="B478">
        <v>1354</v>
      </c>
    </row>
    <row r="479" spans="1:2" x14ac:dyDescent="0.2">
      <c r="A479" s="5" t="s">
        <v>19</v>
      </c>
      <c r="B479">
        <v>48</v>
      </c>
    </row>
    <row r="480" spans="1:2" x14ac:dyDescent="0.2">
      <c r="A480" s="5" t="s">
        <v>19</v>
      </c>
      <c r="B480">
        <v>110</v>
      </c>
    </row>
    <row r="481" spans="1:2" x14ac:dyDescent="0.2">
      <c r="A481" s="5" t="s">
        <v>19</v>
      </c>
      <c r="B481">
        <v>172</v>
      </c>
    </row>
    <row r="482" spans="1:2" x14ac:dyDescent="0.2">
      <c r="A482" s="5" t="s">
        <v>19</v>
      </c>
      <c r="B482">
        <v>307</v>
      </c>
    </row>
    <row r="483" spans="1:2" x14ac:dyDescent="0.2">
      <c r="A483" s="5" t="s">
        <v>19</v>
      </c>
      <c r="B483">
        <v>160</v>
      </c>
    </row>
    <row r="484" spans="1:2" x14ac:dyDescent="0.2">
      <c r="A484" s="5" t="s">
        <v>19</v>
      </c>
      <c r="B484">
        <v>1467</v>
      </c>
    </row>
    <row r="485" spans="1:2" x14ac:dyDescent="0.2">
      <c r="A485" s="5" t="s">
        <v>19</v>
      </c>
      <c r="B485">
        <v>2662</v>
      </c>
    </row>
    <row r="486" spans="1:2" x14ac:dyDescent="0.2">
      <c r="A486" s="5" t="s">
        <v>19</v>
      </c>
      <c r="B486">
        <v>452</v>
      </c>
    </row>
    <row r="487" spans="1:2" x14ac:dyDescent="0.2">
      <c r="A487" s="5" t="s">
        <v>19</v>
      </c>
      <c r="B487">
        <v>158</v>
      </c>
    </row>
    <row r="488" spans="1:2" x14ac:dyDescent="0.2">
      <c r="A488" s="5" t="s">
        <v>19</v>
      </c>
      <c r="B488">
        <v>225</v>
      </c>
    </row>
    <row r="489" spans="1:2" x14ac:dyDescent="0.2">
      <c r="A489" s="5" t="s">
        <v>19</v>
      </c>
      <c r="B489">
        <v>65</v>
      </c>
    </row>
    <row r="490" spans="1:2" x14ac:dyDescent="0.2">
      <c r="A490" s="5" t="s">
        <v>19</v>
      </c>
      <c r="B490">
        <v>163</v>
      </c>
    </row>
    <row r="491" spans="1:2" x14ac:dyDescent="0.2">
      <c r="A491" s="5" t="s">
        <v>19</v>
      </c>
      <c r="B491">
        <v>85</v>
      </c>
    </row>
    <row r="492" spans="1:2" x14ac:dyDescent="0.2">
      <c r="A492" s="5" t="s">
        <v>19</v>
      </c>
      <c r="B492">
        <v>217</v>
      </c>
    </row>
    <row r="493" spans="1:2" x14ac:dyDescent="0.2">
      <c r="A493" s="5" t="s">
        <v>19</v>
      </c>
      <c r="B493">
        <v>150</v>
      </c>
    </row>
    <row r="494" spans="1:2" x14ac:dyDescent="0.2">
      <c r="A494" s="5" t="s">
        <v>19</v>
      </c>
      <c r="B494">
        <v>3272</v>
      </c>
    </row>
    <row r="495" spans="1:2" x14ac:dyDescent="0.2">
      <c r="A495" s="5" t="s">
        <v>19</v>
      </c>
      <c r="B495">
        <v>300</v>
      </c>
    </row>
    <row r="496" spans="1:2" x14ac:dyDescent="0.2">
      <c r="A496" s="5" t="s">
        <v>19</v>
      </c>
      <c r="B496">
        <v>126</v>
      </c>
    </row>
    <row r="497" spans="1:2" x14ac:dyDescent="0.2">
      <c r="A497" s="5" t="s">
        <v>19</v>
      </c>
      <c r="B497">
        <v>2320</v>
      </c>
    </row>
    <row r="498" spans="1:2" x14ac:dyDescent="0.2">
      <c r="A498" s="5" t="s">
        <v>19</v>
      </c>
      <c r="B498">
        <v>81</v>
      </c>
    </row>
    <row r="499" spans="1:2" x14ac:dyDescent="0.2">
      <c r="A499" s="5" t="s">
        <v>19</v>
      </c>
      <c r="B499">
        <v>1887</v>
      </c>
    </row>
    <row r="500" spans="1:2" x14ac:dyDescent="0.2">
      <c r="A500" s="5" t="s">
        <v>19</v>
      </c>
      <c r="B500">
        <v>4358</v>
      </c>
    </row>
    <row r="501" spans="1:2" x14ac:dyDescent="0.2">
      <c r="A501" s="5" t="s">
        <v>19</v>
      </c>
      <c r="B501">
        <v>53</v>
      </c>
    </row>
    <row r="502" spans="1:2" x14ac:dyDescent="0.2">
      <c r="A502" s="5" t="s">
        <v>19</v>
      </c>
      <c r="B502">
        <v>2414</v>
      </c>
    </row>
    <row r="503" spans="1:2" x14ac:dyDescent="0.2">
      <c r="A503" s="5" t="s">
        <v>19</v>
      </c>
      <c r="B503">
        <v>80</v>
      </c>
    </row>
    <row r="504" spans="1:2" x14ac:dyDescent="0.2">
      <c r="A504" s="5" t="s">
        <v>19</v>
      </c>
      <c r="B504">
        <v>193</v>
      </c>
    </row>
    <row r="505" spans="1:2" x14ac:dyDescent="0.2">
      <c r="A505" s="5" t="s">
        <v>19</v>
      </c>
      <c r="B505">
        <v>52</v>
      </c>
    </row>
    <row r="506" spans="1:2" x14ac:dyDescent="0.2">
      <c r="A506" s="5" t="s">
        <v>19</v>
      </c>
      <c r="B506">
        <v>290</v>
      </c>
    </row>
    <row r="507" spans="1:2" x14ac:dyDescent="0.2">
      <c r="A507" s="5" t="s">
        <v>19</v>
      </c>
      <c r="B507">
        <v>122</v>
      </c>
    </row>
    <row r="508" spans="1:2" x14ac:dyDescent="0.2">
      <c r="A508" s="5" t="s">
        <v>19</v>
      </c>
      <c r="B508">
        <v>1470</v>
      </c>
    </row>
    <row r="509" spans="1:2" x14ac:dyDescent="0.2">
      <c r="A509" s="5" t="s">
        <v>19</v>
      </c>
      <c r="B509">
        <v>165</v>
      </c>
    </row>
    <row r="510" spans="1:2" x14ac:dyDescent="0.2">
      <c r="A510" s="5" t="s">
        <v>19</v>
      </c>
      <c r="B510">
        <v>182</v>
      </c>
    </row>
    <row r="511" spans="1:2" x14ac:dyDescent="0.2">
      <c r="A511" s="5" t="s">
        <v>19</v>
      </c>
      <c r="B511">
        <v>199</v>
      </c>
    </row>
    <row r="512" spans="1:2" x14ac:dyDescent="0.2">
      <c r="A512" s="5" t="s">
        <v>19</v>
      </c>
      <c r="B512">
        <v>56</v>
      </c>
    </row>
    <row r="513" spans="1:2" x14ac:dyDescent="0.2">
      <c r="A513" s="5" t="s">
        <v>19</v>
      </c>
      <c r="B513">
        <v>1460</v>
      </c>
    </row>
    <row r="514" spans="1:2" x14ac:dyDescent="0.2">
      <c r="A514" s="5" t="s">
        <v>19</v>
      </c>
      <c r="B514">
        <v>123</v>
      </c>
    </row>
    <row r="515" spans="1:2" x14ac:dyDescent="0.2">
      <c r="A515" s="5" t="s">
        <v>19</v>
      </c>
      <c r="B515">
        <v>159</v>
      </c>
    </row>
    <row r="516" spans="1:2" x14ac:dyDescent="0.2">
      <c r="A516" s="5" t="s">
        <v>19</v>
      </c>
      <c r="B516">
        <v>110</v>
      </c>
    </row>
    <row r="517" spans="1:2" x14ac:dyDescent="0.2">
      <c r="A517" s="5" t="s">
        <v>19</v>
      </c>
      <c r="B517">
        <v>236</v>
      </c>
    </row>
    <row r="518" spans="1:2" x14ac:dyDescent="0.2">
      <c r="A518" s="5" t="s">
        <v>19</v>
      </c>
      <c r="B518">
        <v>191</v>
      </c>
    </row>
    <row r="519" spans="1:2" x14ac:dyDescent="0.2">
      <c r="A519" s="5" t="s">
        <v>19</v>
      </c>
      <c r="B519">
        <v>3934</v>
      </c>
    </row>
    <row r="520" spans="1:2" x14ac:dyDescent="0.2">
      <c r="A520" s="5" t="s">
        <v>19</v>
      </c>
      <c r="B520">
        <v>80</v>
      </c>
    </row>
    <row r="521" spans="1:2" x14ac:dyDescent="0.2">
      <c r="A521" s="5" t="s">
        <v>19</v>
      </c>
      <c r="B521">
        <v>462</v>
      </c>
    </row>
    <row r="522" spans="1:2" x14ac:dyDescent="0.2">
      <c r="A522" s="5" t="s">
        <v>19</v>
      </c>
      <c r="B522">
        <v>179</v>
      </c>
    </row>
    <row r="523" spans="1:2" x14ac:dyDescent="0.2">
      <c r="A523" s="5" t="s">
        <v>19</v>
      </c>
      <c r="B523">
        <v>1866</v>
      </c>
    </row>
    <row r="524" spans="1:2" x14ac:dyDescent="0.2">
      <c r="A524" s="5" t="s">
        <v>19</v>
      </c>
      <c r="B524">
        <v>156</v>
      </c>
    </row>
    <row r="525" spans="1:2" x14ac:dyDescent="0.2">
      <c r="A525" s="5" t="s">
        <v>19</v>
      </c>
      <c r="B525">
        <v>255</v>
      </c>
    </row>
    <row r="526" spans="1:2" x14ac:dyDescent="0.2">
      <c r="A526" s="5" t="s">
        <v>19</v>
      </c>
      <c r="B526">
        <v>2261</v>
      </c>
    </row>
    <row r="527" spans="1:2" x14ac:dyDescent="0.2">
      <c r="A527" s="5" t="s">
        <v>19</v>
      </c>
      <c r="B527">
        <v>40</v>
      </c>
    </row>
    <row r="528" spans="1:2" x14ac:dyDescent="0.2">
      <c r="A528" s="5" t="s">
        <v>19</v>
      </c>
      <c r="B528">
        <v>2289</v>
      </c>
    </row>
    <row r="529" spans="1:2" x14ac:dyDescent="0.2">
      <c r="A529" s="5" t="s">
        <v>19</v>
      </c>
      <c r="B529">
        <v>65</v>
      </c>
    </row>
    <row r="530" spans="1:2" x14ac:dyDescent="0.2">
      <c r="A530" s="5" t="s">
        <v>19</v>
      </c>
      <c r="B530">
        <v>3777</v>
      </c>
    </row>
    <row r="531" spans="1:2" x14ac:dyDescent="0.2">
      <c r="A531" s="5" t="s">
        <v>19</v>
      </c>
      <c r="B531">
        <v>184</v>
      </c>
    </row>
    <row r="532" spans="1:2" x14ac:dyDescent="0.2">
      <c r="A532" s="5" t="s">
        <v>19</v>
      </c>
      <c r="B532">
        <v>85</v>
      </c>
    </row>
    <row r="533" spans="1:2" x14ac:dyDescent="0.2">
      <c r="A533" s="5" t="s">
        <v>19</v>
      </c>
      <c r="B533">
        <v>144</v>
      </c>
    </row>
    <row r="534" spans="1:2" x14ac:dyDescent="0.2">
      <c r="A534" s="5" t="s">
        <v>19</v>
      </c>
      <c r="B534">
        <v>1902</v>
      </c>
    </row>
    <row r="535" spans="1:2" x14ac:dyDescent="0.2">
      <c r="A535" s="5" t="s">
        <v>19</v>
      </c>
      <c r="B535">
        <v>105</v>
      </c>
    </row>
    <row r="536" spans="1:2" x14ac:dyDescent="0.2">
      <c r="A536" s="5" t="s">
        <v>19</v>
      </c>
      <c r="B536">
        <v>132</v>
      </c>
    </row>
    <row r="537" spans="1:2" x14ac:dyDescent="0.2">
      <c r="A537" s="5" t="s">
        <v>19</v>
      </c>
      <c r="B537">
        <v>96</v>
      </c>
    </row>
    <row r="538" spans="1:2" x14ac:dyDescent="0.2">
      <c r="A538" s="5" t="s">
        <v>19</v>
      </c>
      <c r="B538">
        <v>114</v>
      </c>
    </row>
    <row r="539" spans="1:2" x14ac:dyDescent="0.2">
      <c r="A539" s="5" t="s">
        <v>19</v>
      </c>
      <c r="B539">
        <v>203</v>
      </c>
    </row>
    <row r="540" spans="1:2" x14ac:dyDescent="0.2">
      <c r="A540" s="5" t="s">
        <v>19</v>
      </c>
      <c r="B540">
        <v>1559</v>
      </c>
    </row>
    <row r="541" spans="1:2" x14ac:dyDescent="0.2">
      <c r="A541" s="5" t="s">
        <v>19</v>
      </c>
      <c r="B541">
        <v>1548</v>
      </c>
    </row>
    <row r="542" spans="1:2" x14ac:dyDescent="0.2">
      <c r="A542" s="5" t="s">
        <v>19</v>
      </c>
      <c r="B542">
        <v>80</v>
      </c>
    </row>
    <row r="543" spans="1:2" x14ac:dyDescent="0.2">
      <c r="A543" s="5" t="s">
        <v>19</v>
      </c>
      <c r="B543">
        <v>131</v>
      </c>
    </row>
    <row r="544" spans="1:2" x14ac:dyDescent="0.2">
      <c r="A544" s="5" t="s">
        <v>19</v>
      </c>
      <c r="B544">
        <v>112</v>
      </c>
    </row>
    <row r="545" spans="1:2" x14ac:dyDescent="0.2">
      <c r="A545" s="5" t="s">
        <v>19</v>
      </c>
      <c r="B545">
        <v>155</v>
      </c>
    </row>
    <row r="546" spans="1:2" x14ac:dyDescent="0.2">
      <c r="A546" s="5" t="s">
        <v>19</v>
      </c>
      <c r="B546">
        <v>266</v>
      </c>
    </row>
    <row r="547" spans="1:2" x14ac:dyDescent="0.2">
      <c r="A547" s="5" t="s">
        <v>19</v>
      </c>
      <c r="B547">
        <v>155</v>
      </c>
    </row>
    <row r="548" spans="1:2" x14ac:dyDescent="0.2">
      <c r="A548" s="5" t="s">
        <v>19</v>
      </c>
      <c r="B548">
        <v>207</v>
      </c>
    </row>
    <row r="549" spans="1:2" x14ac:dyDescent="0.2">
      <c r="A549" s="5" t="s">
        <v>19</v>
      </c>
      <c r="B549">
        <v>245</v>
      </c>
    </row>
    <row r="550" spans="1:2" x14ac:dyDescent="0.2">
      <c r="A550" s="5" t="s">
        <v>19</v>
      </c>
      <c r="B550">
        <v>1573</v>
      </c>
    </row>
    <row r="551" spans="1:2" x14ac:dyDescent="0.2">
      <c r="A551" s="5" t="s">
        <v>19</v>
      </c>
      <c r="B551">
        <v>114</v>
      </c>
    </row>
    <row r="552" spans="1:2" x14ac:dyDescent="0.2">
      <c r="A552" s="5" t="s">
        <v>19</v>
      </c>
      <c r="B552">
        <v>93</v>
      </c>
    </row>
    <row r="553" spans="1:2" x14ac:dyDescent="0.2">
      <c r="A553" s="5" t="s">
        <v>19</v>
      </c>
      <c r="B553">
        <v>1681</v>
      </c>
    </row>
    <row r="554" spans="1:2" x14ac:dyDescent="0.2">
      <c r="A554" s="5" t="s">
        <v>19</v>
      </c>
      <c r="B554">
        <v>32</v>
      </c>
    </row>
    <row r="555" spans="1:2" x14ac:dyDescent="0.2">
      <c r="A555" s="5" t="s">
        <v>19</v>
      </c>
      <c r="B555">
        <v>135</v>
      </c>
    </row>
    <row r="556" spans="1:2" x14ac:dyDescent="0.2">
      <c r="A556" s="5" t="s">
        <v>19</v>
      </c>
      <c r="B556">
        <v>140</v>
      </c>
    </row>
    <row r="557" spans="1:2" x14ac:dyDescent="0.2">
      <c r="A557" s="5" t="s">
        <v>19</v>
      </c>
      <c r="B557">
        <v>92</v>
      </c>
    </row>
    <row r="558" spans="1:2" x14ac:dyDescent="0.2">
      <c r="A558" s="5" t="s">
        <v>19</v>
      </c>
      <c r="B558">
        <v>1015</v>
      </c>
    </row>
    <row r="559" spans="1:2" x14ac:dyDescent="0.2">
      <c r="A559" s="5" t="s">
        <v>19</v>
      </c>
      <c r="B559">
        <v>323</v>
      </c>
    </row>
    <row r="560" spans="1:2" x14ac:dyDescent="0.2">
      <c r="A560" s="5" t="s">
        <v>19</v>
      </c>
      <c r="B560">
        <v>2326</v>
      </c>
    </row>
    <row r="561" spans="1:2" x14ac:dyDescent="0.2">
      <c r="A561" s="5" t="s">
        <v>19</v>
      </c>
      <c r="B561">
        <v>381</v>
      </c>
    </row>
    <row r="562" spans="1:2" x14ac:dyDescent="0.2">
      <c r="A562" s="5" t="s">
        <v>19</v>
      </c>
      <c r="B562">
        <v>480</v>
      </c>
    </row>
    <row r="563" spans="1:2" x14ac:dyDescent="0.2">
      <c r="A563" s="5" t="s">
        <v>19</v>
      </c>
      <c r="B563">
        <v>226</v>
      </c>
    </row>
    <row r="564" spans="1:2" x14ac:dyDescent="0.2">
      <c r="A564" s="5" t="s">
        <v>19</v>
      </c>
      <c r="B564">
        <v>241</v>
      </c>
    </row>
    <row r="565" spans="1:2" x14ac:dyDescent="0.2">
      <c r="A565" s="5" t="s">
        <v>19</v>
      </c>
      <c r="B565">
        <v>132</v>
      </c>
    </row>
    <row r="566" spans="1:2" x14ac:dyDescent="0.2">
      <c r="A566" s="5" t="s">
        <v>19</v>
      </c>
      <c r="B566">
        <v>2043</v>
      </c>
    </row>
  </sheetData>
  <sortState xmlns:xlrd2="http://schemas.microsoft.com/office/spreadsheetml/2017/richdata2" ref="C2:D366">
    <sortCondition ref="C1:C366"/>
  </sortState>
  <conditionalFormatting sqref="A1:A1048576 C1:C1048576">
    <cfRule type="containsText" dxfId="4" priority="6" operator="containsText" text="canceled">
      <formula>NOT(ISERROR(SEARCH("canceled",A1)))</formula>
    </cfRule>
    <cfRule type="containsText" dxfId="3" priority="7" operator="containsText" text="cancelled">
      <formula>NOT(ISERROR(SEARCH("cancelled",A1)))</formula>
    </cfRule>
    <cfRule type="containsText" dxfId="2" priority="8" operator="containsText" text="live">
      <formula>NOT(ISERROR(SEARCH("live",A1)))</formula>
    </cfRule>
    <cfRule type="containsText" dxfId="1" priority="9" operator="containsText" text="successful">
      <formula>NOT(ISERROR(SEARCH("successful",A1)))</formula>
    </cfRule>
    <cfRule type="containsText" dxfId="0" priority="10" operator="containsText" text="failed">
      <formula>NOT(ISERROR(SEARCH("failed",A1)))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Success of campaigns - category</vt:lpstr>
      <vt:lpstr>Success of campaigns - sub-cat</vt:lpstr>
      <vt:lpstr>Success of campaigns - year</vt:lpstr>
      <vt:lpstr>Outcomes based on goals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Kay Lopilato</cp:lastModifiedBy>
  <dcterms:created xsi:type="dcterms:W3CDTF">2021-09-29T18:52:28Z</dcterms:created>
  <dcterms:modified xsi:type="dcterms:W3CDTF">2024-05-29T17:58:01Z</dcterms:modified>
</cp:coreProperties>
</file>