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C:\Users\uo294067\Desktop\"/>
    </mc:Choice>
  </mc:AlternateContent>
  <xr:revisionPtr revIDLastSave="0" documentId="11_4739FF9D461C14A20CDCA12F5622052856527242" xr6:coauthVersionLast="47" xr6:coauthVersionMax="47" xr10:uidLastSave="{00000000-0000-0000-0000-000000000000}"/>
  <bookViews>
    <workbookView xWindow="0" yWindow="0" windowWidth="21600" windowHeight="9600" xr2:uid="{00000000-000D-0000-FFFF-FFFF00000000}"/>
  </bookViews>
  <sheets>
    <sheet name="part1" sheetId="4" r:id="rId1"/>
    <sheet name="Part2.1" sheetId="2" r:id="rId2"/>
    <sheet name="Part 2.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G4" i="3"/>
  <c r="D2" i="3" s="1"/>
  <c r="A9" i="2" a="1"/>
  <c r="A9" i="2" s="1"/>
  <c r="B14" i="2" s="1"/>
  <c r="E6" i="2"/>
  <c r="E7" i="2" s="1"/>
  <c r="E3" i="2"/>
  <c r="B17" i="2" l="1"/>
  <c r="C3" i="3"/>
  <c r="C4" i="3"/>
  <c r="C5" i="3"/>
  <c r="C6" i="3"/>
  <c r="C7" i="3"/>
  <c r="C8" i="3"/>
  <c r="C9" i="3"/>
  <c r="C10" i="3"/>
  <c r="C11" i="3"/>
  <c r="C12" i="3"/>
  <c r="C13" i="3"/>
  <c r="C2" i="3"/>
  <c r="A10" i="2"/>
  <c r="B15" i="2" s="1"/>
  <c r="A11" i="2"/>
  <c r="B10" i="2"/>
  <c r="B11" i="2"/>
  <c r="B9" i="2"/>
  <c r="B18" i="2" l="1"/>
</calcChain>
</file>

<file path=xl/sharedStrings.xml><?xml version="1.0" encoding="utf-8"?>
<sst xmlns="http://schemas.openxmlformats.org/spreadsheetml/2006/main" count="29" uniqueCount="21">
  <si>
    <t>X(cm)</t>
  </si>
  <si>
    <t>B(mT)</t>
  </si>
  <si>
    <t>Distance(cm)</t>
  </si>
  <si>
    <t>length(cm)</t>
  </si>
  <si>
    <t>I(A)</t>
  </si>
  <si>
    <t>I (A)</t>
  </si>
  <si>
    <t>I max(A)</t>
  </si>
  <si>
    <t>nu0 (H/m)</t>
  </si>
  <si>
    <t>Din (cm)</t>
  </si>
  <si>
    <t>Dout(cm)</t>
  </si>
  <si>
    <t>D(cm)</t>
  </si>
  <si>
    <t>R(cm)</t>
  </si>
  <si>
    <t>delta R(cm)</t>
  </si>
  <si>
    <t>pedniente</t>
  </si>
  <si>
    <t>error pendiente</t>
  </si>
  <si>
    <t>N</t>
  </si>
  <si>
    <t>delta N</t>
  </si>
  <si>
    <t>Bexp(mT)</t>
  </si>
  <si>
    <t>Bteo(mT)</t>
  </si>
  <si>
    <t>n7merador</t>
  </si>
  <si>
    <t>denominador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</si>
</sst>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Curve of magnetic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9944444444444496E-2"/>
                  <c:y val="6.06396422669388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AB-4EAD-B42E-E2FD60524C91}"/>
                </c:ext>
              </c:extLst>
            </c:dLbl>
            <c:dLbl>
              <c:idx val="2"/>
              <c:layout>
                <c:manualLayout>
                  <c:x val="-4.8506999125109411E-2"/>
                  <c:y val="4.7171628798925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AB-4EAD-B42E-E2FD60524C91}"/>
                </c:ext>
              </c:extLst>
            </c:dLbl>
            <c:dLbl>
              <c:idx val="3"/>
              <c:layout>
                <c:manualLayout>
                  <c:x val="-4.2173665791776026E-2"/>
                  <c:y val="4.7171628798925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AB-4EAD-B42E-E2FD60524C91}"/>
                </c:ext>
              </c:extLst>
            </c:dLbl>
            <c:dLbl>
              <c:idx val="4"/>
              <c:layout>
                <c:manualLayout>
                  <c:x val="-4.0625546806649171E-3"/>
                  <c:y val="-1.1189762895799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AB-4EAD-B42E-E2FD60524C91}"/>
                </c:ext>
              </c:extLst>
            </c:dLbl>
            <c:dLbl>
              <c:idx val="5"/>
              <c:layout>
                <c:manualLayout>
                  <c:x val="-4.0173665791776031E-2"/>
                  <c:y val="5.1660966621596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AB-4EAD-B42E-E2FD60524C91}"/>
                </c:ext>
              </c:extLst>
            </c:dLbl>
            <c:dLbl>
              <c:idx val="6"/>
              <c:layout>
                <c:manualLayout>
                  <c:x val="-4.295144356955391E-2"/>
                  <c:y val="5.1660966621596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AB-4EAD-B42E-E2FD60524C91}"/>
                </c:ext>
              </c:extLst>
            </c:dLbl>
            <c:dLbl>
              <c:idx val="7"/>
              <c:layout>
                <c:manualLayout>
                  <c:x val="-4.5729221347331685E-2"/>
                  <c:y val="4.26822909762541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AB-4EAD-B42E-E2FD60524C91}"/>
                </c:ext>
              </c:extLst>
            </c:dLbl>
            <c:dLbl>
              <c:idx val="8"/>
              <c:layout>
                <c:manualLayout>
                  <c:x val="-3.9395888013998355E-2"/>
                  <c:y val="4.26822909762542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FAB-4EAD-B42E-E2FD60524C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part1!$D$2:$D$10</c:f>
              <c:numCache>
                <c:formatCode>General</c:formatCode>
                <c:ptCount val="9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part1!$E$2:$E$10</c:f>
              <c:numCache>
                <c:formatCode>General</c:formatCode>
                <c:ptCount val="9"/>
                <c:pt idx="0">
                  <c:v>0.7</c:v>
                </c:pt>
                <c:pt idx="1">
                  <c:v>2</c:v>
                </c:pt>
                <c:pt idx="2">
                  <c:v>2.2599999999999998</c:v>
                </c:pt>
                <c:pt idx="3">
                  <c:v>2.2999999999999998</c:v>
                </c:pt>
                <c:pt idx="4">
                  <c:v>2.34</c:v>
                </c:pt>
                <c:pt idx="5">
                  <c:v>2.31</c:v>
                </c:pt>
                <c:pt idx="6">
                  <c:v>2.29</c:v>
                </c:pt>
                <c:pt idx="7">
                  <c:v>2.19</c:v>
                </c:pt>
                <c:pt idx="8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B-4EAD-B42E-E2FD60524C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88155279"/>
        <c:axId val="1188152783"/>
      </c:scatterChart>
      <c:valAx>
        <c:axId val="11881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Distance(cm)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52783"/>
        <c:crosses val="autoZero"/>
        <c:crossBetween val="midCat"/>
      </c:valAx>
      <c:valAx>
        <c:axId val="118815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Center of the coil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760279965004369E-2"/>
                  <c:y val="0.34680555555555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Part2.1!$A$2:$A$7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Part2.1!$B$2:$B$7</c:f>
              <c:numCache>
                <c:formatCode>General</c:formatCode>
                <c:ptCount val="6"/>
                <c:pt idx="0">
                  <c:v>0.24</c:v>
                </c:pt>
                <c:pt idx="1">
                  <c:v>0.48</c:v>
                </c:pt>
                <c:pt idx="2">
                  <c:v>0.72</c:v>
                </c:pt>
                <c:pt idx="3">
                  <c:v>0.97</c:v>
                </c:pt>
                <c:pt idx="4">
                  <c:v>1.22</c:v>
                </c:pt>
                <c:pt idx="5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3-4BE5-BBE1-C42246861B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85143775"/>
        <c:axId val="1185140863"/>
      </c:scatterChart>
      <c:valAx>
        <c:axId val="118514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140863"/>
        <c:crosses val="autoZero"/>
        <c:crossBetween val="midCat"/>
      </c:valAx>
      <c:valAx>
        <c:axId val="118514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14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Axis of the coil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16158544703016"/>
          <c:y val="0.10086310956428142"/>
          <c:w val="0.75407942859302224"/>
          <c:h val="0.7963671983200058"/>
        </c:manualLayout>
      </c:layout>
      <c:scatterChart>
        <c:scatterStyle val="smoothMarker"/>
        <c:varyColors val="0"/>
        <c:ser>
          <c:idx val="0"/>
          <c:order val="0"/>
          <c:tx>
            <c:v>Bteo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6549008320422027E-2"/>
                  <c:y val="-7.9263837949147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57-451E-B640-CFA0FB5420AD}"/>
                </c:ext>
              </c:extLst>
            </c:dLbl>
            <c:dLbl>
              <c:idx val="1"/>
              <c:layout>
                <c:manualLayout>
                  <c:x val="-6.2969555148789935E-2"/>
                  <c:y val="-5.98463572729804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57-451E-B640-CFA0FB5420AD}"/>
                </c:ext>
              </c:extLst>
            </c:dLbl>
            <c:dLbl>
              <c:idx val="2"/>
              <c:layout>
                <c:manualLayout>
                  <c:x val="-5.0128461492054195E-2"/>
                  <c:y val="-6.9555097611063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57-451E-B640-CFA0FB5420AD}"/>
                </c:ext>
              </c:extLst>
            </c:dLbl>
            <c:dLbl>
              <c:idx val="3"/>
              <c:layout>
                <c:manualLayout>
                  <c:x val="-3.0866821006950783E-2"/>
                  <c:y val="-6.9555097611063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57-451E-B640-CFA0FB5420AD}"/>
                </c:ext>
              </c:extLst>
            </c:dLbl>
            <c:dLbl>
              <c:idx val="4"/>
              <c:layout>
                <c:manualLayout>
                  <c:x val="-2.4446274178582916E-2"/>
                  <c:y val="-5.33738637142582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57-451E-B640-CFA0FB5420AD}"/>
                </c:ext>
              </c:extLst>
            </c:dLbl>
            <c:dLbl>
              <c:idx val="5"/>
              <c:layout>
                <c:manualLayout>
                  <c:x val="-2.4446274178582875E-2"/>
                  <c:y val="-4.6901370155536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57-451E-B640-CFA0FB5420AD}"/>
                </c:ext>
              </c:extLst>
            </c:dLbl>
            <c:dLbl>
              <c:idx val="6"/>
              <c:layout>
                <c:manualLayout>
                  <c:x val="-5.1846336934793869E-3"/>
                  <c:y val="-3.39563830380916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57-451E-B640-CFA0FB5420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'Part 2.2'!$A$2:$A$8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xVal>
          <c:yVal>
            <c:numRef>
              <c:f>'Part 2.2'!$C$2:$C$8</c:f>
              <c:numCache>
                <c:formatCode>General</c:formatCode>
                <c:ptCount val="7"/>
                <c:pt idx="0">
                  <c:v>0.2457423109343935</c:v>
                </c:pt>
                <c:pt idx="1">
                  <c:v>0.35154604300910203</c:v>
                </c:pt>
                <c:pt idx="2">
                  <c:v>0.51089182605514416</c:v>
                </c:pt>
                <c:pt idx="3">
                  <c:v>0.74180285286909209</c:v>
                </c:pt>
                <c:pt idx="4">
                  <c:v>1.0398341812659362</c:v>
                </c:pt>
                <c:pt idx="5">
                  <c:v>1.3304368959562836</c:v>
                </c:pt>
                <c:pt idx="6">
                  <c:v>1.4587169811320759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57-451E-B640-CFA0FB5420AD}"/>
            </c:ext>
          </c:extLst>
        </c:ser>
        <c:ser>
          <c:idx val="1"/>
          <c:order val="1"/>
          <c:tx>
            <c:v>Bexp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0952428297995611E-2"/>
                  <c:y val="3.4004799328491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57-451E-B640-CFA0FB5420AD}"/>
                </c:ext>
              </c:extLst>
            </c:dLbl>
            <c:dLbl>
              <c:idx val="1"/>
              <c:layout>
                <c:manualLayout>
                  <c:x val="-3.5232792850240911E-2"/>
                  <c:y val="3.72410461078525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57-451E-B640-CFA0FB5420AD}"/>
                </c:ext>
              </c:extLst>
            </c:dLbl>
            <c:dLbl>
              <c:idx val="2"/>
              <c:layout>
                <c:manualLayout>
                  <c:x val="-3.5232792850240911E-2"/>
                  <c:y val="4.0477292887213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57-451E-B640-CFA0FB5420AD}"/>
                </c:ext>
              </c:extLst>
            </c:dLbl>
            <c:dLbl>
              <c:idx val="3"/>
              <c:layout>
                <c:manualLayout>
                  <c:x val="-3.5232792850240828E-2"/>
                  <c:y val="5.0186033225297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57-451E-B640-CFA0FB5420AD}"/>
                </c:ext>
              </c:extLst>
            </c:dLbl>
            <c:dLbl>
              <c:idx val="4"/>
              <c:layout>
                <c:manualLayout>
                  <c:x val="-3.7372975126363478E-2"/>
                  <c:y val="5.34222800046580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57-451E-B640-CFA0FB5420AD}"/>
                </c:ext>
              </c:extLst>
            </c:dLbl>
            <c:dLbl>
              <c:idx val="5"/>
              <c:layout>
                <c:manualLayout>
                  <c:x val="-4.1653339678608702E-2"/>
                  <c:y val="4.69497864459359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57-451E-B640-CFA0FB5420AD}"/>
                </c:ext>
              </c:extLst>
            </c:dLbl>
            <c:dLbl>
              <c:idx val="6"/>
              <c:layout>
                <c:manualLayout>
                  <c:x val="-1.8111334641259951E-2"/>
                  <c:y val="6.6367267122102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57-451E-B640-CFA0FB5420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'Part 2.2'!$A$2:$A$8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xVal>
          <c:yVal>
            <c:numRef>
              <c:f>'Part 2.2'!$B$2:$B$8</c:f>
              <c:numCache>
                <c:formatCode>General</c:formatCode>
                <c:ptCount val="7"/>
                <c:pt idx="0">
                  <c:v>0.19</c:v>
                </c:pt>
                <c:pt idx="1">
                  <c:v>0.28000000000000003</c:v>
                </c:pt>
                <c:pt idx="2">
                  <c:v>0.42</c:v>
                </c:pt>
                <c:pt idx="3">
                  <c:v>0.65</c:v>
                </c:pt>
                <c:pt idx="4">
                  <c:v>0.91</c:v>
                </c:pt>
                <c:pt idx="5">
                  <c:v>1.23</c:v>
                </c:pt>
                <c:pt idx="6">
                  <c:v>1.45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57-451E-B640-CFA0FB5420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5669679"/>
        <c:axId val="1235670927"/>
      </c:scatterChart>
      <c:valAx>
        <c:axId val="12356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670927"/>
        <c:crosses val="autoZero"/>
        <c:crossBetween val="midCat"/>
      </c:valAx>
      <c:valAx>
        <c:axId val="12356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B(mT)</a:t>
                </a:r>
              </a:p>
            </c:rich>
          </c:tx>
          <c:layout>
            <c:manualLayout>
              <c:xMode val="edge"/>
              <c:yMode val="edge"/>
              <c:x val="3.3014583217054555E-2"/>
              <c:y val="0.43049497502611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66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4838366827683"/>
          <c:y val="0.40022612955842557"/>
          <c:w val="0.10373860479757696"/>
          <c:h val="0.12968390478567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Bexp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4146772323316043E-2"/>
                  <c:y val="3.79784828876588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682-4AFD-B928-57FC10D816AC}"/>
                </c:ext>
              </c:extLst>
            </c:dLbl>
            <c:dLbl>
              <c:idx val="1"/>
              <c:layout>
                <c:manualLayout>
                  <c:x val="-5.2020243880998129E-2"/>
                  <c:y val="3.79784828876588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682-4AFD-B928-57FC10D816AC}"/>
                </c:ext>
              </c:extLst>
            </c:dLbl>
            <c:dLbl>
              <c:idx val="2"/>
              <c:layout>
                <c:manualLayout>
                  <c:x val="-7.3285528304177214E-2"/>
                  <c:y val="2.47771627556456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682-4AFD-B928-57FC10D816AC}"/>
                </c:ext>
              </c:extLst>
            </c:dLbl>
            <c:dLbl>
              <c:idx val="3"/>
              <c:layout>
                <c:manualLayout>
                  <c:x val="-7.1158999861859376E-2"/>
                  <c:y val="3.4678152854655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682-4AFD-B928-57FC10D816AC}"/>
                </c:ext>
              </c:extLst>
            </c:dLbl>
            <c:dLbl>
              <c:idx val="4"/>
              <c:layout>
                <c:manualLayout>
                  <c:x val="-8.6044698958084864E-2"/>
                  <c:y val="-1.15264676073906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682-4AFD-B928-57FC10D816AC}"/>
                </c:ext>
              </c:extLst>
            </c:dLbl>
            <c:dLbl>
              <c:idx val="5"/>
              <c:layout>
                <c:manualLayout>
                  <c:x val="-5.2020243880998206E-2"/>
                  <c:y val="4.12788129206621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682-4AFD-B928-57FC10D816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'Part 2.2'!$A$2:$A$13</c:f>
              <c:numCache>
                <c:formatCode>General</c:formatCode>
                <c:ptCount val="12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-5</c:v>
                </c:pt>
                <c:pt idx="8">
                  <c:v>-10</c:v>
                </c:pt>
                <c:pt idx="9">
                  <c:v>-15</c:v>
                </c:pt>
                <c:pt idx="10">
                  <c:v>-20</c:v>
                </c:pt>
                <c:pt idx="11">
                  <c:v>-25</c:v>
                </c:pt>
              </c:numCache>
            </c:numRef>
          </c:xVal>
          <c:yVal>
            <c:numRef>
              <c:f>'Part 2.2'!$B$2:$B$13</c:f>
              <c:numCache>
                <c:formatCode>General</c:formatCode>
                <c:ptCount val="12"/>
                <c:pt idx="0">
                  <c:v>0.19</c:v>
                </c:pt>
                <c:pt idx="1">
                  <c:v>0.28000000000000003</c:v>
                </c:pt>
                <c:pt idx="2">
                  <c:v>0.42</c:v>
                </c:pt>
                <c:pt idx="3">
                  <c:v>0.65</c:v>
                </c:pt>
                <c:pt idx="4">
                  <c:v>0.91</c:v>
                </c:pt>
                <c:pt idx="5">
                  <c:v>1.23</c:v>
                </c:pt>
                <c:pt idx="6">
                  <c:v>1.45</c:v>
                </c:pt>
                <c:pt idx="7">
                  <c:v>1.4</c:v>
                </c:pt>
                <c:pt idx="8">
                  <c:v>1.1299999999999999</c:v>
                </c:pt>
                <c:pt idx="9">
                  <c:v>0.81</c:v>
                </c:pt>
                <c:pt idx="10">
                  <c:v>0.56000000000000005</c:v>
                </c:pt>
                <c:pt idx="11">
                  <c:v>0.39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82-4AFD-B928-57FC10D816AC}"/>
            </c:ext>
          </c:extLst>
        </c:ser>
        <c:ser>
          <c:idx val="1"/>
          <c:order val="1"/>
          <c:tx>
            <c:v>Bteo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3545567569602478E-3"/>
                  <c:y val="-3.1328447805410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682-4AFD-B928-57FC10D816AC}"/>
                </c:ext>
              </c:extLst>
            </c:dLbl>
            <c:dLbl>
              <c:idx val="1"/>
              <c:layout>
                <c:manualLayout>
                  <c:x val="-2.0037256108536673E-2"/>
                  <c:y val="-5.77310880694368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682-4AFD-B928-57FC10D816AC}"/>
                </c:ext>
              </c:extLst>
            </c:dLbl>
            <c:dLbl>
              <c:idx val="2"/>
              <c:layout>
                <c:manualLayout>
                  <c:x val="-8.9850012767542817E-4"/>
                  <c:y val="-4.78300979704270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682-4AFD-B928-57FC10D816AC}"/>
                </c:ext>
              </c:extLst>
            </c:dLbl>
            <c:dLbl>
              <c:idx val="3"/>
              <c:layout>
                <c:manualLayout>
                  <c:x val="-7.2780854546292545E-3"/>
                  <c:y val="-6.10314181024401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682-4AFD-B928-57FC10D816AC}"/>
                </c:ext>
              </c:extLst>
            </c:dLbl>
            <c:dLbl>
              <c:idx val="4"/>
              <c:layout>
                <c:manualLayout>
                  <c:x val="-5.1515570123113379E-3"/>
                  <c:y val="-4.12294379044204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682-4AFD-B928-57FC10D816AC}"/>
                </c:ext>
              </c:extLst>
            </c:dLbl>
            <c:dLbl>
              <c:idx val="5"/>
              <c:layout>
                <c:manualLayout>
                  <c:x val="1.1860670526232069E-2"/>
                  <c:y val="-3.1328447805410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682-4AFD-B928-57FC10D816AC}"/>
                </c:ext>
              </c:extLst>
            </c:dLbl>
            <c:dLbl>
              <c:idx val="6"/>
              <c:layout>
                <c:manualLayout>
                  <c:x val="1.1860670526232069E-2"/>
                  <c:y val="-2.14274577064005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82-4AFD-B928-57FC10D816AC}"/>
                </c:ext>
              </c:extLst>
            </c:dLbl>
            <c:dLbl>
              <c:idx val="7"/>
              <c:layout>
                <c:manualLayout>
                  <c:x val="-1.7910727666218755E-2"/>
                  <c:y val="2.80774927886489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682-4AFD-B928-57FC10D816AC}"/>
                </c:ext>
              </c:extLst>
            </c:dLbl>
            <c:dLbl>
              <c:idx val="8"/>
              <c:layout>
                <c:manualLayout>
                  <c:x val="-2.4290312993172504E-2"/>
                  <c:y val="4.78794729866686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82-4AFD-B928-57FC10D816AC}"/>
                </c:ext>
              </c:extLst>
            </c:dLbl>
            <c:dLbl>
              <c:idx val="9"/>
              <c:layout>
                <c:manualLayout>
                  <c:x val="-2.2163784550854628E-2"/>
                  <c:y val="3.137782282165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82-4AFD-B928-57FC10D816AC}"/>
                </c:ext>
              </c:extLst>
            </c:dLbl>
            <c:dLbl>
              <c:idx val="10"/>
              <c:layout>
                <c:manualLayout>
                  <c:x val="-2.4290312993172504E-2"/>
                  <c:y val="4.78794729866687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82-4AFD-B928-57FC10D816AC}"/>
                </c:ext>
              </c:extLst>
            </c:dLbl>
            <c:dLbl>
              <c:idx val="11"/>
              <c:layout>
                <c:manualLayout>
                  <c:x val="-6.6820881839530832E-2"/>
                  <c:y val="4.12788129206621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82-4AFD-B928-57FC10D816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'Part 2.2'!$A$2:$A$13</c:f>
              <c:numCache>
                <c:formatCode>General</c:formatCode>
                <c:ptCount val="12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-5</c:v>
                </c:pt>
                <c:pt idx="8">
                  <c:v>-10</c:v>
                </c:pt>
                <c:pt idx="9">
                  <c:v>-15</c:v>
                </c:pt>
                <c:pt idx="10">
                  <c:v>-20</c:v>
                </c:pt>
                <c:pt idx="11">
                  <c:v>-25</c:v>
                </c:pt>
              </c:numCache>
            </c:numRef>
          </c:xVal>
          <c:yVal>
            <c:numRef>
              <c:f>'Part 2.2'!$C$2:$C$13</c:f>
              <c:numCache>
                <c:formatCode>General</c:formatCode>
                <c:ptCount val="12"/>
                <c:pt idx="0">
                  <c:v>0.2457423109343935</c:v>
                </c:pt>
                <c:pt idx="1">
                  <c:v>0.35154604300910203</c:v>
                </c:pt>
                <c:pt idx="2">
                  <c:v>0.51089182605514416</c:v>
                </c:pt>
                <c:pt idx="3">
                  <c:v>0.74180285286909209</c:v>
                </c:pt>
                <c:pt idx="4">
                  <c:v>1.0398341812659362</c:v>
                </c:pt>
                <c:pt idx="5">
                  <c:v>1.3304368959562836</c:v>
                </c:pt>
                <c:pt idx="6">
                  <c:v>1.4587169811320759</c:v>
                </c:pt>
                <c:pt idx="7">
                  <c:v>1.3304368959562836</c:v>
                </c:pt>
                <c:pt idx="8">
                  <c:v>1.0398341812659362</c:v>
                </c:pt>
                <c:pt idx="9">
                  <c:v>0.74180285286909209</c:v>
                </c:pt>
                <c:pt idx="10">
                  <c:v>0.51089182605514416</c:v>
                </c:pt>
                <c:pt idx="11">
                  <c:v>0.35154604300910203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82-4AFD-B928-57FC10D816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5817903"/>
        <c:axId val="1235815823"/>
      </c:scatterChart>
      <c:valAx>
        <c:axId val="123581790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X(cm)</a:t>
                </a:r>
              </a:p>
            </c:rich>
          </c:tx>
          <c:layout>
            <c:manualLayout>
              <c:xMode val="edge"/>
              <c:yMode val="edge"/>
              <c:x val="0.34040931486435011"/>
              <c:y val="0.91351472155089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15823"/>
        <c:crosses val="autoZero"/>
        <c:crossBetween val="midCat"/>
      </c:valAx>
      <c:valAx>
        <c:axId val="12358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17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4</xdr:row>
      <xdr:rowOff>142875</xdr:rowOff>
    </xdr:from>
    <xdr:to>
      <xdr:col>13</xdr:col>
      <xdr:colOff>104775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180975</xdr:rowOff>
    </xdr:from>
    <xdr:to>
      <xdr:col>11</xdr:col>
      <xdr:colOff>304800</xdr:colOff>
      <xdr:row>15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0</xdr:row>
      <xdr:rowOff>76200</xdr:rowOff>
    </xdr:from>
    <xdr:to>
      <xdr:col>15</xdr:col>
      <xdr:colOff>323850</xdr:colOff>
      <xdr:row>17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13</xdr:row>
      <xdr:rowOff>38100</xdr:rowOff>
    </xdr:from>
    <xdr:to>
      <xdr:col>7</xdr:col>
      <xdr:colOff>514350</xdr:colOff>
      <xdr:row>33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9" sqref="B19"/>
    </sheetView>
  </sheetViews>
  <sheetFormatPr defaultColWidth="11.42578125" defaultRowHeight="15"/>
  <cols>
    <col min="4" max="4" width="12.5703125" bestFit="1" customWidth="1"/>
  </cols>
  <sheetData>
    <row r="1" spans="1:8">
      <c r="A1" t="s">
        <v>0</v>
      </c>
      <c r="B1" t="s">
        <v>1</v>
      </c>
      <c r="D1" t="s">
        <v>2</v>
      </c>
      <c r="E1" t="s">
        <v>1</v>
      </c>
    </row>
    <row r="2" spans="1:8">
      <c r="A2">
        <v>1.1000000000000001</v>
      </c>
      <c r="B2">
        <v>0.7</v>
      </c>
      <c r="D2">
        <v>-8</v>
      </c>
      <c r="E2">
        <v>0.7</v>
      </c>
      <c r="G2" t="s">
        <v>3</v>
      </c>
      <c r="H2">
        <v>16</v>
      </c>
    </row>
    <row r="3" spans="1:8">
      <c r="A3">
        <v>1.3</v>
      </c>
      <c r="B3">
        <v>2</v>
      </c>
      <c r="D3">
        <v>-6</v>
      </c>
      <c r="E3">
        <v>2</v>
      </c>
      <c r="G3" t="s">
        <v>4</v>
      </c>
      <c r="H3">
        <v>2</v>
      </c>
    </row>
    <row r="4" spans="1:8">
      <c r="A4">
        <v>1.5</v>
      </c>
      <c r="B4">
        <v>2.2599999999999998</v>
      </c>
      <c r="D4">
        <v>-4</v>
      </c>
      <c r="E4">
        <v>2.2599999999999998</v>
      </c>
    </row>
    <row r="5" spans="1:8">
      <c r="A5">
        <v>1.7</v>
      </c>
      <c r="B5">
        <v>2.2999999999999998</v>
      </c>
      <c r="D5">
        <v>-2</v>
      </c>
      <c r="E5">
        <v>2.2999999999999998</v>
      </c>
    </row>
    <row r="6" spans="1:8">
      <c r="A6">
        <v>1.9</v>
      </c>
      <c r="B6">
        <v>2.34</v>
      </c>
      <c r="D6">
        <v>0</v>
      </c>
      <c r="E6">
        <v>2.34</v>
      </c>
    </row>
    <row r="7" spans="1:8">
      <c r="A7">
        <v>2.1</v>
      </c>
      <c r="B7">
        <v>2.31</v>
      </c>
      <c r="D7">
        <v>2</v>
      </c>
      <c r="E7">
        <v>2.31</v>
      </c>
    </row>
    <row r="8" spans="1:8">
      <c r="A8">
        <v>2.2999999999999998</v>
      </c>
      <c r="B8">
        <v>2.29</v>
      </c>
      <c r="D8">
        <v>4</v>
      </c>
      <c r="E8">
        <v>2.29</v>
      </c>
    </row>
    <row r="9" spans="1:8">
      <c r="A9">
        <v>2.5</v>
      </c>
      <c r="B9">
        <v>2.19</v>
      </c>
      <c r="D9">
        <v>6</v>
      </c>
      <c r="E9">
        <v>2.19</v>
      </c>
    </row>
    <row r="10" spans="1:8">
      <c r="A10">
        <v>2.7</v>
      </c>
      <c r="B10">
        <v>1.5</v>
      </c>
      <c r="D10">
        <v>8</v>
      </c>
      <c r="E10">
        <v>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6" sqref="D6:E7"/>
    </sheetView>
  </sheetViews>
  <sheetFormatPr defaultColWidth="11.42578125" defaultRowHeight="15"/>
  <cols>
    <col min="2" max="2" width="12" bestFit="1" customWidth="1"/>
  </cols>
  <sheetData>
    <row r="1" spans="1:5">
      <c r="A1" t="s">
        <v>5</v>
      </c>
      <c r="B1" t="s">
        <v>1</v>
      </c>
    </row>
    <row r="2" spans="1:5">
      <c r="A2">
        <v>0.5</v>
      </c>
      <c r="B2">
        <v>0.24</v>
      </c>
      <c r="D2" t="s">
        <v>6</v>
      </c>
      <c r="E2">
        <v>3</v>
      </c>
    </row>
    <row r="3" spans="1:5">
      <c r="A3">
        <v>1</v>
      </c>
      <c r="B3">
        <v>0.48</v>
      </c>
      <c r="D3" t="s">
        <v>7</v>
      </c>
      <c r="E3">
        <f>1.28*10^(-6)</f>
        <v>1.28E-6</v>
      </c>
    </row>
    <row r="4" spans="1:5">
      <c r="A4">
        <v>1.5</v>
      </c>
      <c r="B4">
        <v>0.72</v>
      </c>
      <c r="D4" t="s">
        <v>8</v>
      </c>
      <c r="E4">
        <v>41.5</v>
      </c>
    </row>
    <row r="5" spans="1:5">
      <c r="A5">
        <v>2</v>
      </c>
      <c r="B5">
        <v>0.97</v>
      </c>
      <c r="D5" t="s">
        <v>9</v>
      </c>
      <c r="E5">
        <v>38</v>
      </c>
    </row>
    <row r="6" spans="1:5">
      <c r="A6">
        <v>2.5</v>
      </c>
      <c r="B6">
        <v>1.22</v>
      </c>
      <c r="D6" t="s">
        <v>10</v>
      </c>
      <c r="E6">
        <f>(E4+E5)/2</f>
        <v>39.75</v>
      </c>
    </row>
    <row r="7" spans="1:5">
      <c r="A7">
        <v>3</v>
      </c>
      <c r="B7">
        <v>1.45</v>
      </c>
      <c r="D7" t="s">
        <v>11</v>
      </c>
      <c r="E7">
        <f>E6/2</f>
        <v>19.875</v>
      </c>
    </row>
    <row r="8" spans="1:5">
      <c r="D8" t="s">
        <v>12</v>
      </c>
      <c r="E8">
        <v>0.5</v>
      </c>
    </row>
    <row r="9" spans="1:5">
      <c r="A9">
        <f t="array" ref="A9:B11">LINEST(B2:B7,A2:A7,1,1)</f>
        <v>0.48685714285714288</v>
      </c>
      <c r="B9">
        <v>-5.3333333333334121E-3</v>
      </c>
    </row>
    <row r="10" spans="1:5">
      <c r="A10">
        <v>2.7004660721443542E-3</v>
      </c>
      <c r="B10">
        <v>5.2584021956097824E-3</v>
      </c>
    </row>
    <row r="11" spans="1:5">
      <c r="A11">
        <v>0.99987695020156286</v>
      </c>
      <c r="B11">
        <v>5.6484300389366658E-3</v>
      </c>
    </row>
    <row r="14" spans="1:5">
      <c r="A14" t="s">
        <v>13</v>
      </c>
      <c r="B14">
        <f>A9</f>
        <v>0.48685714285714288</v>
      </c>
    </row>
    <row r="15" spans="1:5">
      <c r="A15" t="s">
        <v>14</v>
      </c>
      <c r="B15">
        <f>A10</f>
        <v>2.7004660721443542E-3</v>
      </c>
    </row>
    <row r="17" spans="1:2">
      <c r="A17" t="s">
        <v>15</v>
      </c>
      <c r="B17">
        <f>(B14/1000*E6/100)/E3</f>
        <v>151.19196428571431</v>
      </c>
    </row>
    <row r="18" spans="1:2">
      <c r="A18" t="s">
        <v>16</v>
      </c>
      <c r="B18">
        <f>B17*((B15/B14)+(E8/E7))</f>
        <v>4.6421927283193831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J24" sqref="J24"/>
    </sheetView>
  </sheetViews>
  <sheetFormatPr defaultColWidth="11.42578125" defaultRowHeight="15"/>
  <cols>
    <col min="3" max="3" width="13" customWidth="1"/>
    <col min="4" max="4" width="12" bestFit="1" customWidth="1"/>
    <col min="5" max="5" width="13" bestFit="1" customWidth="1"/>
  </cols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7">
      <c r="A2">
        <v>30</v>
      </c>
      <c r="B2">
        <v>0.19</v>
      </c>
      <c r="C2">
        <f>$D$2/E2*1000</f>
        <v>0.2457423109343935</v>
      </c>
      <c r="D2">
        <f>$G$4*$G$3*(($G$6/100)^2)*$G$2</f>
        <v>2.2904585999999999E-5</v>
      </c>
      <c r="E2">
        <f>2*(((A2/100)^2)+(($G$6/100)^2))^(3/2)</f>
        <v>9.3205707689934192E-2</v>
      </c>
      <c r="F2" t="s">
        <v>4</v>
      </c>
      <c r="G2">
        <v>3</v>
      </c>
    </row>
    <row r="3" spans="1:7">
      <c r="A3">
        <v>25</v>
      </c>
      <c r="B3">
        <v>0.28000000000000003</v>
      </c>
      <c r="C3">
        <f t="shared" ref="C3:C13" si="0">$D$2/E3*1000</f>
        <v>0.35154604300910203</v>
      </c>
      <c r="E3">
        <f t="shared" ref="E3:E13" si="1">2*(((A3/100)^2)+(($G$6/100)^2))^(3/2)</f>
        <v>6.515387231767808E-2</v>
      </c>
      <c r="F3" t="s">
        <v>15</v>
      </c>
      <c r="G3">
        <v>151</v>
      </c>
    </row>
    <row r="4" spans="1:7">
      <c r="A4">
        <v>20</v>
      </c>
      <c r="B4">
        <v>0.42</v>
      </c>
      <c r="C4">
        <f t="shared" si="0"/>
        <v>0.51089182605514416</v>
      </c>
      <c r="E4">
        <f t="shared" si="1"/>
        <v>4.4832555214002867E-2</v>
      </c>
      <c r="F4" t="s">
        <v>7</v>
      </c>
      <c r="G4">
        <f>1.28*10^(-6)</f>
        <v>1.28E-6</v>
      </c>
    </row>
    <row r="5" spans="1:7">
      <c r="A5">
        <v>15</v>
      </c>
      <c r="B5">
        <v>0.65</v>
      </c>
      <c r="C5">
        <f t="shared" si="0"/>
        <v>0.74180285286909209</v>
      </c>
      <c r="E5">
        <f t="shared" si="1"/>
        <v>3.087691818845301E-2</v>
      </c>
      <c r="F5" t="s">
        <v>10</v>
      </c>
      <c r="G5">
        <v>39.75</v>
      </c>
    </row>
    <row r="6" spans="1:7">
      <c r="A6">
        <v>10</v>
      </c>
      <c r="B6">
        <v>0.91</v>
      </c>
      <c r="C6">
        <f t="shared" si="0"/>
        <v>1.0398341812659362</v>
      </c>
      <c r="E6">
        <f t="shared" si="1"/>
        <v>2.20271524178163E-2</v>
      </c>
      <c r="F6" t="s">
        <v>11</v>
      </c>
      <c r="G6">
        <v>19.875</v>
      </c>
    </row>
    <row r="7" spans="1:7">
      <c r="A7">
        <v>5</v>
      </c>
      <c r="B7">
        <v>1.23</v>
      </c>
      <c r="C7">
        <f t="shared" si="0"/>
        <v>1.3304368959562836</v>
      </c>
      <c r="E7">
        <f t="shared" si="1"/>
        <v>1.7215837947381019E-2</v>
      </c>
    </row>
    <row r="8" spans="1:7">
      <c r="A8">
        <v>0</v>
      </c>
      <c r="B8">
        <v>1.45</v>
      </c>
      <c r="C8">
        <f t="shared" si="0"/>
        <v>1.4587169811320759</v>
      </c>
      <c r="E8">
        <f t="shared" si="1"/>
        <v>1.5701871093749997E-2</v>
      </c>
    </row>
    <row r="9" spans="1:7">
      <c r="A9">
        <v>-5</v>
      </c>
      <c r="B9">
        <v>1.4</v>
      </c>
      <c r="C9">
        <f t="shared" si="0"/>
        <v>1.3304368959562836</v>
      </c>
      <c r="E9">
        <f t="shared" si="1"/>
        <v>1.7215837947381019E-2</v>
      </c>
    </row>
    <row r="10" spans="1:7">
      <c r="A10">
        <v>-10</v>
      </c>
      <c r="B10">
        <v>1.1299999999999999</v>
      </c>
      <c r="C10">
        <f t="shared" si="0"/>
        <v>1.0398341812659362</v>
      </c>
      <c r="E10">
        <f t="shared" si="1"/>
        <v>2.20271524178163E-2</v>
      </c>
    </row>
    <row r="11" spans="1:7">
      <c r="A11">
        <v>-15</v>
      </c>
      <c r="B11">
        <v>0.81</v>
      </c>
      <c r="C11">
        <f t="shared" si="0"/>
        <v>0.74180285286909209</v>
      </c>
      <c r="E11">
        <f t="shared" si="1"/>
        <v>3.087691818845301E-2</v>
      </c>
    </row>
    <row r="12" spans="1:7">
      <c r="A12">
        <v>-20</v>
      </c>
      <c r="B12">
        <v>0.56000000000000005</v>
      </c>
      <c r="C12">
        <f t="shared" si="0"/>
        <v>0.51089182605514416</v>
      </c>
      <c r="E12">
        <f t="shared" si="1"/>
        <v>4.4832555214002867E-2</v>
      </c>
    </row>
    <row r="13" spans="1:7">
      <c r="A13">
        <v>-25</v>
      </c>
      <c r="B13">
        <v>0.39</v>
      </c>
      <c r="C13">
        <f t="shared" si="0"/>
        <v>0.35154604300910203</v>
      </c>
      <c r="E13">
        <f t="shared" si="1"/>
        <v>6.515387231767808E-2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Díaz Álvarez</dc:creator>
  <cp:keywords/>
  <dc:description/>
  <cp:lastModifiedBy>Paula Díaz Álvarez</cp:lastModifiedBy>
  <cp:revision/>
  <dcterms:created xsi:type="dcterms:W3CDTF">2023-03-23T11:11:24Z</dcterms:created>
  <dcterms:modified xsi:type="dcterms:W3CDTF">2023-03-31T15:53:36Z</dcterms:modified>
  <cp:category/>
  <cp:contentStatus/>
</cp:coreProperties>
</file>