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4067\Desktop\"/>
    </mc:Choice>
  </mc:AlternateContent>
  <bookViews>
    <workbookView xWindow="0" yWindow="0" windowWidth="21600" windowHeight="9600" activeTab="2"/>
  </bookViews>
  <sheets>
    <sheet name="Parte 0" sheetId="1" r:id="rId1"/>
    <sheet name="Parte 1" sheetId="2" r:id="rId2"/>
    <sheet name="Parte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" l="1"/>
  <c r="H4" i="3"/>
  <c r="E13" i="3"/>
  <c r="B13" i="3"/>
  <c r="A9" i="3" a="1"/>
  <c r="A9" i="3"/>
  <c r="B9" i="3"/>
  <c r="A10" i="3"/>
  <c r="B10" i="3"/>
  <c r="A11" i="3"/>
  <c r="B11" i="3"/>
  <c r="E3" i="3"/>
  <c r="E4" i="3"/>
  <c r="E5" i="3"/>
  <c r="E6" i="3"/>
  <c r="E7" i="3"/>
  <c r="E2" i="3"/>
  <c r="B3" i="3"/>
  <c r="B4" i="3"/>
  <c r="B5" i="3"/>
  <c r="B6" i="3"/>
  <c r="B7" i="3"/>
  <c r="B2" i="3"/>
  <c r="D6" i="3"/>
  <c r="D3" i="3"/>
  <c r="D4" i="3"/>
  <c r="D5" i="3"/>
  <c r="D7" i="3"/>
  <c r="D2" i="3"/>
  <c r="A7" i="3"/>
  <c r="A6" i="3"/>
  <c r="A5" i="3"/>
  <c r="A4" i="3"/>
  <c r="A3" i="3"/>
  <c r="A2" i="3"/>
  <c r="D15" i="2"/>
  <c r="D14" i="2"/>
  <c r="B14" i="2"/>
  <c r="A10" i="2" a="1"/>
  <c r="A10" i="2" s="1"/>
  <c r="D3" i="2"/>
  <c r="D4" i="2"/>
  <c r="D5" i="2"/>
  <c r="D6" i="2"/>
  <c r="D7" i="2"/>
  <c r="D8" i="2"/>
  <c r="D2" i="2"/>
  <c r="G2" i="2"/>
  <c r="B3" i="2"/>
  <c r="B4" i="2"/>
  <c r="B5" i="2"/>
  <c r="B6" i="2"/>
  <c r="B7" i="2"/>
  <c r="B8" i="2"/>
  <c r="B2" i="2"/>
  <c r="G4" i="1"/>
  <c r="G2" i="1"/>
  <c r="D7" i="1"/>
  <c r="D6" i="1"/>
  <c r="D5" i="1"/>
  <c r="D4" i="1"/>
  <c r="D3" i="1"/>
  <c r="A12" i="2" l="1"/>
  <c r="B11" i="2"/>
  <c r="A11" i="2"/>
  <c r="B10" i="2"/>
  <c r="B12" i="2"/>
</calcChain>
</file>

<file path=xl/sharedStrings.xml><?xml version="1.0" encoding="utf-8"?>
<sst xmlns="http://schemas.openxmlformats.org/spreadsheetml/2006/main" count="29" uniqueCount="26">
  <si>
    <t>Harmonic</t>
  </si>
  <si>
    <t>Theoretical</t>
  </si>
  <si>
    <t>Experimental</t>
  </si>
  <si>
    <t>42,4-42,6</t>
  </si>
  <si>
    <t>(no se distingue en ese rango)</t>
  </si>
  <si>
    <t>l(m)</t>
  </si>
  <si>
    <t>linear density</t>
  </si>
  <si>
    <t>m(kg)</t>
  </si>
  <si>
    <t>L(m)</t>
  </si>
  <si>
    <t>1/L</t>
  </si>
  <si>
    <t>f2</t>
  </si>
  <si>
    <t>v (slope*2)</t>
  </si>
  <si>
    <t>delta v (delta a*2)</t>
  </si>
  <si>
    <t>slope (a)</t>
  </si>
  <si>
    <t>error (delta a)</t>
  </si>
  <si>
    <t>f1(Hz)</t>
  </si>
  <si>
    <t>f2(Hz)</t>
  </si>
  <si>
    <t>f1^2</t>
  </si>
  <si>
    <t>g(m/s^2)</t>
  </si>
  <si>
    <t>P(N)=m*g</t>
  </si>
  <si>
    <t>slope(a)</t>
  </si>
  <si>
    <t>delta(a)</t>
  </si>
  <si>
    <t>nu(kg/m)</t>
  </si>
  <si>
    <t>L0 (m)</t>
  </si>
  <si>
    <t>delta un</t>
  </si>
  <si>
    <t>delta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</si>
</sst>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f1 vs 1/L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73941382327209"/>
                  <c:y val="8.84259259259259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'Parte 1'!$B$2:$B$8</c:f>
              <c:numCache>
                <c:formatCode>General</c:formatCode>
                <c:ptCount val="7"/>
                <c:pt idx="0">
                  <c:v>0.625</c:v>
                </c:pt>
                <c:pt idx="1">
                  <c:v>0.66666666666666663</c:v>
                </c:pt>
                <c:pt idx="2">
                  <c:v>0.7142857142857143</c:v>
                </c:pt>
                <c:pt idx="3">
                  <c:v>0.76923076923076916</c:v>
                </c:pt>
                <c:pt idx="4">
                  <c:v>0.83333333333333337</c:v>
                </c:pt>
                <c:pt idx="5">
                  <c:v>0.90909090909090906</c:v>
                </c:pt>
                <c:pt idx="6">
                  <c:v>1.0000000000000009</c:v>
                </c:pt>
              </c:numCache>
            </c:numRef>
          </c:xVal>
          <c:yVal>
            <c:numRef>
              <c:f>'Parte 1'!$D$2:$D$8</c:f>
              <c:numCache>
                <c:formatCode>General</c:formatCode>
                <c:ptCount val="7"/>
                <c:pt idx="0">
                  <c:v>7.1</c:v>
                </c:pt>
                <c:pt idx="1">
                  <c:v>7.45</c:v>
                </c:pt>
                <c:pt idx="2">
                  <c:v>7.95</c:v>
                </c:pt>
                <c:pt idx="3">
                  <c:v>8.35</c:v>
                </c:pt>
                <c:pt idx="4">
                  <c:v>9.1</c:v>
                </c:pt>
                <c:pt idx="5">
                  <c:v>9.9499999999999993</c:v>
                </c:pt>
                <c:pt idx="6">
                  <c:v>10.6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0-4D1E-BD94-D02190F607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74808495"/>
        <c:axId val="455064399"/>
      </c:scatterChart>
      <c:valAx>
        <c:axId val="37480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1/L</a:t>
                </a:r>
                <a:r>
                  <a:rPr lang="es-ES" baseline="0"/>
                  <a:t> (m-1)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5064399"/>
        <c:crosses val="autoZero"/>
        <c:crossBetween val="midCat"/>
      </c:valAx>
      <c:valAx>
        <c:axId val="45506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f1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80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 vs f1^2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91666666666667"/>
                  <c:y val="0.281990740740740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'Parte 2'!$E$2:$E$7</c:f>
              <c:numCache>
                <c:formatCode>General</c:formatCode>
                <c:ptCount val="6"/>
                <c:pt idx="0">
                  <c:v>36.602499999999999</c:v>
                </c:pt>
                <c:pt idx="1">
                  <c:v>40.960000000000008</c:v>
                </c:pt>
                <c:pt idx="2">
                  <c:v>49.702500000000001</c:v>
                </c:pt>
                <c:pt idx="3">
                  <c:v>56.25</c:v>
                </c:pt>
                <c:pt idx="4">
                  <c:v>66.422499999999999</c:v>
                </c:pt>
                <c:pt idx="5">
                  <c:v>73.959999999999994</c:v>
                </c:pt>
              </c:numCache>
            </c:numRef>
          </c:xVal>
          <c:yVal>
            <c:numRef>
              <c:f>'Parte 2'!$B$2:$B$7</c:f>
              <c:numCache>
                <c:formatCode>General</c:formatCode>
                <c:ptCount val="6"/>
                <c:pt idx="0">
                  <c:v>1.47</c:v>
                </c:pt>
                <c:pt idx="1">
                  <c:v>1.6660000000000001</c:v>
                </c:pt>
                <c:pt idx="2">
                  <c:v>1.9600000000000002</c:v>
                </c:pt>
                <c:pt idx="3">
                  <c:v>2.1560000000000001</c:v>
                </c:pt>
                <c:pt idx="4">
                  <c:v>2.4500000000000002</c:v>
                </c:pt>
                <c:pt idx="5">
                  <c:v>2.6460000000000004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ED-428B-A255-DB31624A58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68737375"/>
        <c:axId val="368735711"/>
      </c:scatterChart>
      <c:valAx>
        <c:axId val="36873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f1^2(Hz^2)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8735711"/>
        <c:crosses val="autoZero"/>
        <c:crossBetween val="midCat"/>
      </c:valAx>
      <c:valAx>
        <c:axId val="36873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873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0</xdr:rowOff>
    </xdr:from>
    <xdr:to>
      <xdr:col>11</xdr:col>
      <xdr:colOff>9525</xdr:colOff>
      <xdr:row>18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142875</xdr:rowOff>
    </xdr:from>
    <xdr:to>
      <xdr:col>12</xdr:col>
      <xdr:colOff>9525</xdr:colOff>
      <xdr:row>21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baseColWidth="10" defaultRowHeight="15" x14ac:dyDescent="0.25"/>
  <cols>
    <col min="2" max="3" width="12.85546875" bestFit="1" customWidth="1"/>
    <col min="6" max="6" width="13.140625" bestFit="1" customWidth="1"/>
  </cols>
  <sheetData>
    <row r="1" spans="1:7" x14ac:dyDescent="0.25">
      <c r="A1" t="s">
        <v>0</v>
      </c>
      <c r="B1" t="s">
        <v>2</v>
      </c>
      <c r="D1" t="s">
        <v>1</v>
      </c>
    </row>
    <row r="2" spans="1:7" x14ac:dyDescent="0.25">
      <c r="A2">
        <v>1</v>
      </c>
      <c r="B2">
        <v>7.1</v>
      </c>
      <c r="D2">
        <v>7.1</v>
      </c>
      <c r="F2" t="s">
        <v>7</v>
      </c>
      <c r="G2">
        <f>200*10^(-3)</f>
        <v>0.2</v>
      </c>
    </row>
    <row r="3" spans="1:7" x14ac:dyDescent="0.25">
      <c r="A3">
        <v>2</v>
      </c>
      <c r="B3">
        <v>14.1</v>
      </c>
      <c r="D3">
        <f>D2*2</f>
        <v>14.2</v>
      </c>
      <c r="F3" t="s">
        <v>5</v>
      </c>
      <c r="G3">
        <v>1.58</v>
      </c>
    </row>
    <row r="4" spans="1:7" x14ac:dyDescent="0.25">
      <c r="A4">
        <v>3</v>
      </c>
      <c r="B4">
        <v>21.2</v>
      </c>
      <c r="D4">
        <f>D2*3</f>
        <v>21.299999999999997</v>
      </c>
      <c r="F4" t="s">
        <v>6</v>
      </c>
      <c r="G4">
        <f>G2/G3</f>
        <v>0.12658227848101267</v>
      </c>
    </row>
    <row r="5" spans="1:7" x14ac:dyDescent="0.25">
      <c r="A5">
        <v>4</v>
      </c>
      <c r="B5">
        <v>29.2</v>
      </c>
      <c r="D5">
        <f>D2*4</f>
        <v>28.4</v>
      </c>
    </row>
    <row r="6" spans="1:7" x14ac:dyDescent="0.25">
      <c r="A6">
        <v>5</v>
      </c>
      <c r="B6">
        <v>35.5</v>
      </c>
      <c r="D6">
        <f>D2*5</f>
        <v>35.5</v>
      </c>
    </row>
    <row r="7" spans="1:7" x14ac:dyDescent="0.25">
      <c r="A7">
        <v>6</v>
      </c>
      <c r="B7" t="s">
        <v>3</v>
      </c>
      <c r="C7" t="s">
        <v>4</v>
      </c>
      <c r="D7">
        <f>D2*6</f>
        <v>42.599999999999994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7" sqref="B17"/>
    </sheetView>
  </sheetViews>
  <sheetFormatPr baseColWidth="10" defaultRowHeight="15" x14ac:dyDescent="0.25"/>
  <cols>
    <col min="1" max="1" width="13.28515625" bestFit="1" customWidth="1"/>
    <col min="3" max="3" width="17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15</v>
      </c>
    </row>
    <row r="2" spans="1:7" x14ac:dyDescent="0.25">
      <c r="A2">
        <v>1.6</v>
      </c>
      <c r="B2">
        <f>1/A2</f>
        <v>0.625</v>
      </c>
      <c r="C2">
        <v>14.2</v>
      </c>
      <c r="D2">
        <f>C2/2</f>
        <v>7.1</v>
      </c>
      <c r="F2" t="s">
        <v>7</v>
      </c>
      <c r="G2">
        <f>200*10^(-3)</f>
        <v>0.2</v>
      </c>
    </row>
    <row r="3" spans="1:7" x14ac:dyDescent="0.25">
      <c r="A3">
        <v>1.5</v>
      </c>
      <c r="B3">
        <f t="shared" ref="B3:B8" si="0">1/A3</f>
        <v>0.66666666666666663</v>
      </c>
      <c r="C3">
        <v>14.9</v>
      </c>
      <c r="D3">
        <f t="shared" ref="D3:D8" si="1">C3/2</f>
        <v>7.45</v>
      </c>
    </row>
    <row r="4" spans="1:7" x14ac:dyDescent="0.25">
      <c r="A4">
        <v>1.4</v>
      </c>
      <c r="B4">
        <f t="shared" si="0"/>
        <v>0.7142857142857143</v>
      </c>
      <c r="C4">
        <v>15.9</v>
      </c>
      <c r="D4">
        <f t="shared" si="1"/>
        <v>7.95</v>
      </c>
    </row>
    <row r="5" spans="1:7" x14ac:dyDescent="0.25">
      <c r="A5">
        <v>1.3</v>
      </c>
      <c r="B5">
        <f t="shared" si="0"/>
        <v>0.76923076923076916</v>
      </c>
      <c r="C5">
        <v>16.7</v>
      </c>
      <c r="D5">
        <f t="shared" si="1"/>
        <v>8.35</v>
      </c>
    </row>
    <row r="6" spans="1:7" x14ac:dyDescent="0.25">
      <c r="A6">
        <v>1.2</v>
      </c>
      <c r="B6">
        <f t="shared" si="0"/>
        <v>0.83333333333333337</v>
      </c>
      <c r="C6">
        <v>18.2</v>
      </c>
      <c r="D6">
        <f t="shared" si="1"/>
        <v>9.1</v>
      </c>
    </row>
    <row r="7" spans="1:7" x14ac:dyDescent="0.25">
      <c r="A7">
        <v>1.1000000000000001</v>
      </c>
      <c r="B7">
        <f t="shared" si="0"/>
        <v>0.90909090909090906</v>
      </c>
      <c r="C7">
        <v>19.899999999999999</v>
      </c>
      <c r="D7">
        <f t="shared" si="1"/>
        <v>9.9499999999999993</v>
      </c>
    </row>
    <row r="8" spans="1:7" x14ac:dyDescent="0.25">
      <c r="A8">
        <v>0.999999999999999</v>
      </c>
      <c r="B8">
        <f t="shared" si="0"/>
        <v>1.0000000000000009</v>
      </c>
      <c r="C8">
        <v>21.2</v>
      </c>
      <c r="D8">
        <f t="shared" si="1"/>
        <v>10.6</v>
      </c>
    </row>
    <row r="10" spans="1:7" x14ac:dyDescent="0.25">
      <c r="A10">
        <f t="array" ref="A10:B12">LINEST(D2:D8,B2:B8,1,1)</f>
        <v>9.6259318721850136</v>
      </c>
      <c r="B10">
        <v>1.0554124487566927</v>
      </c>
    </row>
    <row r="11" spans="1:7" x14ac:dyDescent="0.25">
      <c r="A11">
        <v>0.27654319626981144</v>
      </c>
      <c r="B11">
        <v>0.22068771399134327</v>
      </c>
    </row>
    <row r="12" spans="1:7" x14ac:dyDescent="0.25">
      <c r="A12">
        <v>0.99589018902823656</v>
      </c>
      <c r="B12">
        <v>9.1191605663223083E-2</v>
      </c>
    </row>
    <row r="14" spans="1:7" x14ac:dyDescent="0.25">
      <c r="A14" t="s">
        <v>13</v>
      </c>
      <c r="B14">
        <f>9.63</f>
        <v>9.6300000000000008</v>
      </c>
      <c r="C14" t="s">
        <v>11</v>
      </c>
      <c r="D14">
        <f>B14*2</f>
        <v>19.260000000000002</v>
      </c>
    </row>
    <row r="15" spans="1:7" x14ac:dyDescent="0.25">
      <c r="A15" t="s">
        <v>14</v>
      </c>
      <c r="B15">
        <v>0.28000000000000003</v>
      </c>
      <c r="C15" t="s">
        <v>12</v>
      </c>
      <c r="D15">
        <f>B15*2</f>
        <v>0.56000000000000005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5" sqref="E15"/>
    </sheetView>
  </sheetViews>
  <sheetFormatPr baseColWidth="10" defaultRowHeight="15" x14ac:dyDescent="0.25"/>
  <cols>
    <col min="5" max="5" width="12" bestFit="1" customWidth="1"/>
  </cols>
  <sheetData>
    <row r="1" spans="1:8" x14ac:dyDescent="0.25">
      <c r="A1" t="s">
        <v>7</v>
      </c>
      <c r="B1" t="s">
        <v>19</v>
      </c>
      <c r="C1" t="s">
        <v>16</v>
      </c>
      <c r="D1" t="s">
        <v>15</v>
      </c>
      <c r="E1" t="s">
        <v>17</v>
      </c>
    </row>
    <row r="2" spans="1:8" x14ac:dyDescent="0.25">
      <c r="A2">
        <f>150*10^-3</f>
        <v>0.15</v>
      </c>
      <c r="B2">
        <f>A2*$H$3</f>
        <v>1.47</v>
      </c>
      <c r="C2">
        <v>12.1</v>
      </c>
      <c r="D2">
        <f>C2/2</f>
        <v>6.05</v>
      </c>
      <c r="E2">
        <f>D2^2</f>
        <v>36.602499999999999</v>
      </c>
      <c r="G2" t="s">
        <v>23</v>
      </c>
      <c r="H2">
        <v>1.6</v>
      </c>
    </row>
    <row r="3" spans="1:8" x14ac:dyDescent="0.25">
      <c r="A3">
        <f>170*10^-3</f>
        <v>0.17</v>
      </c>
      <c r="B3">
        <f t="shared" ref="B3:B7" si="0">A3*$H$3</f>
        <v>1.6660000000000001</v>
      </c>
      <c r="C3">
        <v>12.8</v>
      </c>
      <c r="D3">
        <f t="shared" ref="D3:D7" si="1">C3/2</f>
        <v>6.4</v>
      </c>
      <c r="E3">
        <f t="shared" ref="E3:E7" si="2">D3^2</f>
        <v>40.960000000000008</v>
      </c>
      <c r="G3" t="s">
        <v>18</v>
      </c>
      <c r="H3">
        <v>9.8000000000000007</v>
      </c>
    </row>
    <row r="4" spans="1:8" x14ac:dyDescent="0.25">
      <c r="A4">
        <f>200*10^-3</f>
        <v>0.2</v>
      </c>
      <c r="B4">
        <f t="shared" si="0"/>
        <v>1.9600000000000002</v>
      </c>
      <c r="C4">
        <v>14.1</v>
      </c>
      <c r="D4">
        <f t="shared" si="1"/>
        <v>7.05</v>
      </c>
      <c r="E4">
        <f t="shared" si="2"/>
        <v>49.702500000000001</v>
      </c>
      <c r="G4" t="s">
        <v>25</v>
      </c>
      <c r="H4">
        <f>0.5*(10^-2)</f>
        <v>5.0000000000000001E-3</v>
      </c>
    </row>
    <row r="5" spans="1:8" x14ac:dyDescent="0.25">
      <c r="A5">
        <f>220*10^-3</f>
        <v>0.22</v>
      </c>
      <c r="B5">
        <f t="shared" si="0"/>
        <v>2.1560000000000001</v>
      </c>
      <c r="C5">
        <v>15</v>
      </c>
      <c r="D5">
        <f t="shared" si="1"/>
        <v>7.5</v>
      </c>
      <c r="E5">
        <f t="shared" si="2"/>
        <v>56.25</v>
      </c>
    </row>
    <row r="6" spans="1:8" x14ac:dyDescent="0.25">
      <c r="A6">
        <f>250*10^-3</f>
        <v>0.25</v>
      </c>
      <c r="B6">
        <f t="shared" si="0"/>
        <v>2.4500000000000002</v>
      </c>
      <c r="C6">
        <v>16.3</v>
      </c>
      <c r="D6">
        <f t="shared" si="1"/>
        <v>8.15</v>
      </c>
      <c r="E6">
        <f t="shared" si="2"/>
        <v>66.422499999999999</v>
      </c>
    </row>
    <row r="7" spans="1:8" x14ac:dyDescent="0.25">
      <c r="A7">
        <f>270*10^-3</f>
        <v>0.27</v>
      </c>
      <c r="B7">
        <f t="shared" si="0"/>
        <v>2.6460000000000004</v>
      </c>
      <c r="C7">
        <v>17.2</v>
      </c>
      <c r="D7">
        <f t="shared" si="1"/>
        <v>8.6</v>
      </c>
      <c r="E7">
        <f t="shared" si="2"/>
        <v>73.959999999999994</v>
      </c>
    </row>
    <row r="9" spans="1:8" x14ac:dyDescent="0.25">
      <c r="A9">
        <f t="array" ref="A9:B11">LINEST(B2:B7,E2:E7,1,1)</f>
        <v>3.1067954670738019E-2</v>
      </c>
      <c r="B9">
        <v>0.38086119200577251</v>
      </c>
    </row>
    <row r="10" spans="1:8" x14ac:dyDescent="0.25">
      <c r="A10">
        <v>1.1496144238830022E-3</v>
      </c>
      <c r="B10">
        <v>6.3893979267885856E-2</v>
      </c>
    </row>
    <row r="11" spans="1:8" x14ac:dyDescent="0.25">
      <c r="A11">
        <v>0.99455287987041763</v>
      </c>
      <c r="B11">
        <v>3.7233382275848818E-2</v>
      </c>
    </row>
    <row r="13" spans="1:8" x14ac:dyDescent="0.25">
      <c r="A13" t="s">
        <v>20</v>
      </c>
      <c r="B13">
        <f>0.0311</f>
        <v>3.1099999999999999E-2</v>
      </c>
      <c r="D13" t="s">
        <v>22</v>
      </c>
      <c r="E13">
        <f>(B13)/(4*H2^2)</f>
        <v>3.0371093749999994E-3</v>
      </c>
    </row>
    <row r="14" spans="1:8" x14ac:dyDescent="0.25">
      <c r="A14" t="s">
        <v>21</v>
      </c>
      <c r="B14">
        <v>1.1000000000000001E-3</v>
      </c>
      <c r="D14" t="s">
        <v>24</v>
      </c>
      <c r="E14">
        <f>E13*((B14/B13)+2*(H4)/H2)</f>
        <v>1.2640380859374998E-4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 0</vt:lpstr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Díaz Álvarez</dc:creator>
  <cp:lastModifiedBy>Paula Díaz Álvarez</cp:lastModifiedBy>
  <dcterms:created xsi:type="dcterms:W3CDTF">2023-04-13T10:04:22Z</dcterms:created>
  <dcterms:modified xsi:type="dcterms:W3CDTF">2023-04-13T11:15:59Z</dcterms:modified>
</cp:coreProperties>
</file>