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yu\Downloads\Excel_Data_Analytics_Course-main\Excel_Data_Analytics_Course-main\6_Advanced_Data_Analysis\"/>
    </mc:Choice>
  </mc:AlternateContent>
  <xr:revisionPtr revIDLastSave="0" documentId="13_ncr:1_{3D61CBCD-0730-4589-8915-DCD9F14432EE}" xr6:coauthVersionLast="47" xr6:coauthVersionMax="47" xr10:uidLastSave="{00000000-0000-0000-0000-000000000000}"/>
  <bookViews>
    <workbookView xWindow="-108" yWindow="-108" windowWidth="23256" windowHeight="12456" firstSheet="3" activeTab="5" xr2:uid="{6C37AC85-509F-4D10-9DB1-F70D16D6FBAB}"/>
  </bookViews>
  <sheets>
    <sheet name="Forecast" sheetId="17" r:id="rId1"/>
    <sheet name="Forecast_Original" sheetId="7" r:id="rId2"/>
    <sheet name="Forecast_Final" sheetId="8" state="hidden" r:id="rId3"/>
    <sheet name="Scenario Summary" sheetId="18" r:id="rId4"/>
    <sheet name="Answer Report 1" sheetId="20" r:id="rId5"/>
    <sheet name="What-If_Analysis" sheetId="3" r:id="rId6"/>
    <sheet name="Scenario_Summary" sheetId="12" state="hidden" r:id="rId7"/>
    <sheet name="Answer_Report" sheetId="13" state="hidden" r:id="rId8"/>
    <sheet name="Limits_Report" sheetId="15" r:id="rId9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'What-If_Analysis'!$C$4:$C$5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'What-If_Analysis'!$C$14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0.2</definedName>
    <definedName name="solver_rhs2" localSheetId="5" hidden="1">0.05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8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640000</definedName>
    <definedName name="solver_ver" localSheetId="5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7" l="1"/>
  <c r="C375" i="17"/>
  <c r="C383" i="17"/>
  <c r="C391" i="17"/>
  <c r="C399" i="17"/>
  <c r="C407" i="17"/>
  <c r="C415" i="17"/>
  <c r="C423" i="17"/>
  <c r="C431" i="17"/>
  <c r="C439" i="17"/>
  <c r="C447" i="17"/>
  <c r="C455" i="17"/>
  <c r="T7" i="17"/>
  <c r="C384" i="17"/>
  <c r="C456" i="17"/>
  <c r="T8" i="17"/>
  <c r="C368" i="17"/>
  <c r="C376" i="17"/>
  <c r="C392" i="17"/>
  <c r="C400" i="17"/>
  <c r="C408" i="17"/>
  <c r="C416" i="17"/>
  <c r="C424" i="17"/>
  <c r="C432" i="17"/>
  <c r="C440" i="17"/>
  <c r="C448" i="17"/>
  <c r="C369" i="17"/>
  <c r="C377" i="17"/>
  <c r="C385" i="17"/>
  <c r="C393" i="17"/>
  <c r="C401" i="17"/>
  <c r="C409" i="17"/>
  <c r="C417" i="17"/>
  <c r="C425" i="17"/>
  <c r="C433" i="17"/>
  <c r="C441" i="17"/>
  <c r="C449" i="17"/>
  <c r="C457" i="17"/>
  <c r="T9" i="17"/>
  <c r="C404" i="17"/>
  <c r="T6" i="17"/>
  <c r="C370" i="17"/>
  <c r="C378" i="17"/>
  <c r="C386" i="17"/>
  <c r="C394" i="17"/>
  <c r="C402" i="17"/>
  <c r="C410" i="17"/>
  <c r="C418" i="17"/>
  <c r="C426" i="17"/>
  <c r="C434" i="17"/>
  <c r="C442" i="17"/>
  <c r="C450" i="17"/>
  <c r="C458" i="17"/>
  <c r="C388" i="17"/>
  <c r="C371" i="17"/>
  <c r="C379" i="17"/>
  <c r="C387" i="17"/>
  <c r="C395" i="17"/>
  <c r="C403" i="17"/>
  <c r="C411" i="17"/>
  <c r="C419" i="17"/>
  <c r="C427" i="17"/>
  <c r="C435" i="17"/>
  <c r="C443" i="17"/>
  <c r="C451" i="17"/>
  <c r="T3" i="17"/>
  <c r="C396" i="17"/>
  <c r="C372" i="17"/>
  <c r="C380" i="17"/>
  <c r="C412" i="17"/>
  <c r="C420" i="17"/>
  <c r="C428" i="17"/>
  <c r="C436" i="17"/>
  <c r="C444" i="17"/>
  <c r="C452" i="17"/>
  <c r="T4" i="17"/>
  <c r="C373" i="17"/>
  <c r="C381" i="17"/>
  <c r="C389" i="17"/>
  <c r="C397" i="17"/>
  <c r="C405" i="17"/>
  <c r="C413" i="17"/>
  <c r="C421" i="17"/>
  <c r="C429" i="17"/>
  <c r="C437" i="17"/>
  <c r="C445" i="17"/>
  <c r="C453" i="17"/>
  <c r="T5" i="17"/>
  <c r="C374" i="17"/>
  <c r="C382" i="17"/>
  <c r="C390" i="17"/>
  <c r="C398" i="17"/>
  <c r="C406" i="17"/>
  <c r="C414" i="17"/>
  <c r="C422" i="17"/>
  <c r="C430" i="17"/>
  <c r="C438" i="17"/>
  <c r="C446" i="17"/>
  <c r="C454" i="17"/>
  <c r="D454" i="17" l="1"/>
  <c r="D422" i="17"/>
  <c r="D390" i="17"/>
  <c r="D445" i="17"/>
  <c r="D413" i="17"/>
  <c r="D381" i="17"/>
  <c r="D436" i="17"/>
  <c r="D380" i="17"/>
  <c r="D443" i="17"/>
  <c r="D411" i="17"/>
  <c r="D379" i="17"/>
  <c r="E450" i="17"/>
  <c r="E418" i="17"/>
  <c r="E386" i="17"/>
  <c r="E457" i="17"/>
  <c r="E425" i="17"/>
  <c r="E393" i="17"/>
  <c r="E448" i="17"/>
  <c r="E416" i="17"/>
  <c r="E376" i="17"/>
  <c r="E455" i="17"/>
  <c r="E423" i="17"/>
  <c r="E391" i="17"/>
  <c r="D450" i="17"/>
  <c r="D457" i="17"/>
  <c r="D393" i="17"/>
  <c r="D448" i="17"/>
  <c r="D376" i="17"/>
  <c r="D423" i="17"/>
  <c r="D391" i="17"/>
  <c r="E368" i="17"/>
  <c r="E383" i="17"/>
  <c r="D385" i="17"/>
  <c r="D408" i="17"/>
  <c r="D415" i="17"/>
  <c r="D388" i="17"/>
  <c r="E432" i="17"/>
  <c r="E407" i="17"/>
  <c r="E406" i="17"/>
  <c r="E452" i="17"/>
  <c r="E395" i="17"/>
  <c r="D441" i="17"/>
  <c r="D400" i="17"/>
  <c r="D375" i="17"/>
  <c r="D458" i="17"/>
  <c r="D424" i="17"/>
  <c r="D367" i="17"/>
  <c r="E454" i="17"/>
  <c r="E422" i="17"/>
  <c r="E390" i="17"/>
  <c r="E445" i="17"/>
  <c r="E413" i="17"/>
  <c r="E381" i="17"/>
  <c r="E436" i="17"/>
  <c r="E380" i="17"/>
  <c r="E443" i="17"/>
  <c r="E411" i="17"/>
  <c r="E379" i="17"/>
  <c r="D418" i="17"/>
  <c r="D386" i="17"/>
  <c r="D425" i="17"/>
  <c r="D416" i="17"/>
  <c r="D455" i="17"/>
  <c r="E415" i="17"/>
  <c r="D449" i="17"/>
  <c r="D447" i="17"/>
  <c r="E370" i="17"/>
  <c r="E375" i="17"/>
  <c r="E397" i="17"/>
  <c r="D434" i="17"/>
  <c r="D377" i="17"/>
  <c r="E404" i="17"/>
  <c r="D431" i="17"/>
  <c r="D446" i="17"/>
  <c r="D414" i="17"/>
  <c r="D382" i="17"/>
  <c r="D437" i="17"/>
  <c r="D405" i="17"/>
  <c r="D373" i="17"/>
  <c r="D428" i="17"/>
  <c r="D372" i="17"/>
  <c r="D435" i="17"/>
  <c r="D403" i="17"/>
  <c r="D371" i="17"/>
  <c r="E442" i="17"/>
  <c r="E410" i="17"/>
  <c r="E378" i="17"/>
  <c r="E449" i="17"/>
  <c r="E417" i="17"/>
  <c r="E385" i="17"/>
  <c r="E440" i="17"/>
  <c r="E408" i="17"/>
  <c r="E447" i="17"/>
  <c r="D378" i="17"/>
  <c r="D368" i="17"/>
  <c r="E434" i="17"/>
  <c r="E377" i="17"/>
  <c r="E400" i="17"/>
  <c r="E438" i="17"/>
  <c r="E420" i="17"/>
  <c r="E427" i="17"/>
  <c r="D370" i="17"/>
  <c r="D432" i="17"/>
  <c r="D407" i="17"/>
  <c r="E387" i="17"/>
  <c r="D392" i="17"/>
  <c r="E446" i="17"/>
  <c r="E414" i="17"/>
  <c r="E382" i="17"/>
  <c r="E437" i="17"/>
  <c r="E405" i="17"/>
  <c r="E373" i="17"/>
  <c r="E428" i="17"/>
  <c r="E372" i="17"/>
  <c r="E435" i="17"/>
  <c r="E403" i="17"/>
  <c r="E371" i="17"/>
  <c r="D442" i="17"/>
  <c r="D410" i="17"/>
  <c r="D417" i="17"/>
  <c r="D440" i="17"/>
  <c r="D383" i="17"/>
  <c r="E441" i="17"/>
  <c r="E439" i="17"/>
  <c r="E374" i="17"/>
  <c r="E396" i="17"/>
  <c r="D402" i="17"/>
  <c r="D456" i="17"/>
  <c r="D394" i="17"/>
  <c r="D401" i="17"/>
  <c r="D399" i="17"/>
  <c r="D438" i="17"/>
  <c r="D406" i="17"/>
  <c r="D374" i="17"/>
  <c r="D429" i="17"/>
  <c r="D397" i="17"/>
  <c r="D452" i="17"/>
  <c r="D420" i="17"/>
  <c r="D396" i="17"/>
  <c r="D427" i="17"/>
  <c r="D395" i="17"/>
  <c r="E402" i="17"/>
  <c r="E409" i="17"/>
  <c r="E456" i="17"/>
  <c r="E429" i="17"/>
  <c r="E388" i="17"/>
  <c r="D409" i="17"/>
  <c r="D439" i="17"/>
  <c r="D426" i="17"/>
  <c r="D369" i="17"/>
  <c r="D430" i="17"/>
  <c r="D398" i="17"/>
  <c r="D453" i="17"/>
  <c r="D421" i="17"/>
  <c r="D389" i="17"/>
  <c r="D444" i="17"/>
  <c r="D412" i="17"/>
  <c r="D451" i="17"/>
  <c r="D419" i="17"/>
  <c r="D387" i="17"/>
  <c r="E458" i="17"/>
  <c r="E426" i="17"/>
  <c r="E394" i="17"/>
  <c r="D404" i="17"/>
  <c r="E433" i="17"/>
  <c r="E401" i="17"/>
  <c r="E369" i="17"/>
  <c r="E424" i="17"/>
  <c r="E392" i="17"/>
  <c r="E384" i="17"/>
  <c r="E431" i="17"/>
  <c r="E399" i="17"/>
  <c r="E367" i="17"/>
  <c r="E430" i="17"/>
  <c r="E398" i="17"/>
  <c r="E453" i="17"/>
  <c r="E421" i="17"/>
  <c r="E389" i="17"/>
  <c r="E444" i="17"/>
  <c r="E412" i="17"/>
  <c r="E451" i="17"/>
  <c r="E419" i="17"/>
  <c r="D433" i="17"/>
  <c r="D384" i="17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<sst xmlns="http://schemas.openxmlformats.org/spreadsheetml/2006/main" count="206" uniqueCount="91">
  <si>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</si>
  <si>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</si>
  <si>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</si>
  <si>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</si>
  <si>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</si>
  <si>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</si>
  <si>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</si>
  <si>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</si>
  <si>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</si>
  <si>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</si>
  <si>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</si>
  <si>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</si>
  <si>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</si>
  <si>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</si>
  <si>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</si>
  <si>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</si>
  <si>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</si>
  <si>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</si>
  <si>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</si>
  <si>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</si>
  <si>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</si>
  <si>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</si>
  <si>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</si>
  <si>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</si>
  <si>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</si>
  <si>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</si>
  <si>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</si>
  <si>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</si>
  <si>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</si>
  <si>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</si>
  <si>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</si>
  <si>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</si>
  <si>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</si>
  <si>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</si>
  <si>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</si>
  <si>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</si>
  <si>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</si>
  <si>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</si>
  <si>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</si>
  <si>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</si>
  <si>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</si>
  <si>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</si>
  <si>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</si>
  <si>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</si>
  <si>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</si>
  <si>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</si>
  <si>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</si>
  <si>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</si>
  <si>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</si>
  <si>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</si>
  <si>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</si>
  <si>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</si>
  <si>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</si>
  <si>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</si>
  <si>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</si>
  <si>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</si>
  <si>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</si>
  <si>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</si>
  <si>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</si>
  <si>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</si>
  <si>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</si>
  <si>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</si>
  <si>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</si>
  <si>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</si>
  <si>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</si>
  <si>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</si>
  <si>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</si>
  <si>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</si>
  <si>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</si>
  <si>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</si>
  <si>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</si>
  <si>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</si>
  <si>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</si>
  <si>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</si>
  <si>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</si>
  <si>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</si>
  <si>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</si>
  <si>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</si>
  <si>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Statistic</t>
  </si>
  <si>
    <t>Alpha</t>
  </si>
  <si>
    <t>Beta</t>
  </si>
  <si>
    <t>Gamma</t>
  </si>
  <si>
    <t>MASE</t>
  </si>
  <si>
    <t>SMAPE</t>
  </si>
  <si>
    <t>MAE</t>
  </si>
  <si>
    <t>RMSE</t>
  </si>
  <si>
    <t>Created by samyuktha on 21-02-2025</t>
  </si>
  <si>
    <t>$C$4&lt;=0.2</t>
  </si>
  <si>
    <t>$C$5&lt;=0.05</t>
  </si>
  <si>
    <t>Report Created: 21-02-2025 17:31:36</t>
  </si>
  <si>
    <t>Solution Time: 0.047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</si>
</sst>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₹&quot;* #,##0_);_(&quot;₹&quot;* \(#,##0\);_(&quot;₹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6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" fontId="0" fillId="0" borderId="0" xfId="0" applyNumberForma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168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7">
    <dxf>
      <numFmt numFmtId="4" formatCode="#,##0.00"/>
    </dxf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E-4674-996D-794CECDAC96F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E-4674-996D-794CECDAC96F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E-4674-996D-794CECDAC96F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E-4674-996D-794CECDAC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56336"/>
        <c:axId val="706756816"/>
      </c:lineChart>
      <c:catAx>
        <c:axId val="7067563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56816"/>
        <c:crosses val="autoZero"/>
        <c:auto val="1"/>
        <c:lblAlgn val="ctr"/>
        <c:lblOffset val="100"/>
        <c:noMultiLvlLbl val="0"/>
      </c:catAx>
      <c:valAx>
        <c:axId val="7067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125730</xdr:rowOff>
    </xdr:from>
    <xdr:to>
      <xdr:col>17</xdr:col>
      <xdr:colOff>411480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51D0E-7C52-4CA2-492E-A96BD8A2E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E1B22-599E-45E1-AB7E-B4CD609DA4C3}" name="Table3" displayName="Table3" ref="A1:E458" totalsRowShown="0">
  <autoFilter ref="A1:E458" xr:uid="{7DCE1B22-599E-45E1-AB7E-B4CD609DA4C3}"/>
  <tableColumns count="5">
    <tableColumn id="1" xr3:uid="{44D5A7A8-3312-4FA9-9500-758F9951517C}" name="Date" dataDxfId="3"/>
    <tableColumn id="2" xr3:uid="{82E5E455-5449-47C3-A9DC-29EFBE377E09}" name="Job Count"/>
    <tableColumn id="3" xr3:uid="{F653923D-791B-49C6-AC29-5F75F26F965D}" name="Forecast(Job Count)">
      <calculatedColumnFormula>_xlfn.FORECAST.ETS(A2,$B$2:$B$366,$A$2:$A$366,1,1)</calculatedColumnFormula>
    </tableColumn>
    <tableColumn id="4" xr3:uid="{F0EF93DE-C13E-4643-82DA-C557F079EB47}" name="Lower Confidence Bound(Job Count)" dataDxfId="2">
      <calculatedColumnFormula>C2-_xlfn.FORECAST.ETS.CONFINT(A2,$B$2:$B$366,$A$2:$A$366,0.95,1,1)</calculatedColumnFormula>
    </tableColumn>
    <tableColumn id="5" xr3:uid="{3F4DFAC7-39E0-43A8-B2BD-C1CB9079F4C3}" name="Upper Confidence Bound(Job Count)" dataDxfId="1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2CF63C-ACE0-4952-B3C5-2B780B62DD15}" name="Table4" displayName="Table4" ref="S2:T9" totalsRowShown="0">
  <autoFilter ref="S2:T9" xr:uid="{B82CF63C-ACE0-4952-B3C5-2B780B62DD15}"/>
  <tableColumns count="2">
    <tableColumn id="1" xr3:uid="{2A77D7A0-429B-4D81-A3F5-CD001739ABA5}" name="Statistic"/>
    <tableColumn id="2" xr3:uid="{C2E6F706-C5B3-4728-A926-1D0480213B44}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6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5">
      <calculatedColumnFormula>C2-_xlfn.FORECAST.ETS.CONFINT(A2,$B$2:$B$366,$A$2:$A$366,0.95,1,1)</calculatedColumnFormula>
    </tableColumn>
    <tableColumn id="5" xr3:uid="{F43A75AC-47A6-4E62-B31F-BD6B87D5A29B}" name="Upper Confidence Bound(Job Count)" dataDxfId="4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0BCC-C3B5-4523-868C-C805416DA457}">
  <dimension ref="A1:T458"/>
  <sheetViews>
    <sheetView workbookViewId="0">
      <selection activeCell="S18" sqref="S18"/>
    </sheetView>
  </sheetViews>
  <sheetFormatPr defaultRowHeight="14.4" x14ac:dyDescent="0.3"/>
  <cols>
    <col min="2" max="2" width="10.88671875" customWidth="1"/>
    <col min="3" max="3" width="11.77734375" customWidth="1"/>
    <col min="4" max="4" width="22.109375" customWidth="1"/>
    <col min="5" max="5" width="17.21875" customWidth="1"/>
    <col min="7" max="7" width="10" customWidth="1"/>
    <col min="8" max="8" width="7.5546875" customWidth="1"/>
  </cols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20" x14ac:dyDescent="0.3">
      <c r="A2" s="16">
        <v>44927</v>
      </c>
      <c r="B2">
        <v>28</v>
      </c>
      <c r="S2" t="s">
        <v>78</v>
      </c>
      <c r="T2" t="s">
        <v>69</v>
      </c>
    </row>
    <row r="3" spans="1:20" x14ac:dyDescent="0.3">
      <c r="A3" s="16">
        <v>44928</v>
      </c>
      <c r="B3">
        <v>88</v>
      </c>
      <c r="S3" t="s">
        <v>79</v>
      </c>
      <c r="T3" s="67">
        <f>_xlfn.FORECAST.ETS.STAT($B$2:$B$366,$A$2:$A$366,1,1,1)</f>
        <v>0.251</v>
      </c>
    </row>
    <row r="4" spans="1:20" x14ac:dyDescent="0.3">
      <c r="A4" s="16">
        <v>44929</v>
      </c>
      <c r="B4">
        <v>177</v>
      </c>
      <c r="S4" t="s">
        <v>80</v>
      </c>
      <c r="T4" s="67">
        <f>_xlfn.FORECAST.ETS.STAT($B$2:$B$366,$A$2:$A$366,2,1,1)</f>
        <v>1E-3</v>
      </c>
    </row>
    <row r="5" spans="1:20" x14ac:dyDescent="0.3">
      <c r="A5" s="16">
        <v>44930</v>
      </c>
      <c r="B5">
        <v>176</v>
      </c>
      <c r="S5" t="s">
        <v>81</v>
      </c>
      <c r="T5" s="67">
        <f>_xlfn.FORECAST.ETS.STAT($B$2:$B$366,$A$2:$A$366,3,1,1)</f>
        <v>0.25</v>
      </c>
    </row>
    <row r="6" spans="1:20" x14ac:dyDescent="0.3">
      <c r="A6" s="16">
        <v>44931</v>
      </c>
      <c r="B6">
        <v>133</v>
      </c>
      <c r="S6" t="s">
        <v>82</v>
      </c>
      <c r="T6" s="67">
        <f>_xlfn.FORECAST.ETS.STAT($B$2:$B$366,$A$2:$A$366,4,1,1)</f>
        <v>0.42390303173112853</v>
      </c>
    </row>
    <row r="7" spans="1:20" x14ac:dyDescent="0.3">
      <c r="A7" s="16">
        <v>44932</v>
      </c>
      <c r="B7">
        <v>106</v>
      </c>
      <c r="S7" t="s">
        <v>83</v>
      </c>
      <c r="T7" s="67">
        <f>_xlfn.FORECAST.ETS.STAT($B$2:$B$366,$A$2:$A$366,5,1,1)</f>
        <v>0.22523596459425232</v>
      </c>
    </row>
    <row r="8" spans="1:20" x14ac:dyDescent="0.3">
      <c r="A8" s="16">
        <v>44933</v>
      </c>
      <c r="B8">
        <v>60</v>
      </c>
      <c r="S8" t="s">
        <v>84</v>
      </c>
      <c r="T8" s="67">
        <f>_xlfn.FORECAST.ETS.STAT($B$2:$B$366,$A$2:$A$366,6,1,1)</f>
        <v>14.612272547405329</v>
      </c>
    </row>
    <row r="9" spans="1:20" x14ac:dyDescent="0.3">
      <c r="A9" s="16">
        <v>44934</v>
      </c>
      <c r="B9">
        <v>38</v>
      </c>
      <c r="S9" t="s">
        <v>85</v>
      </c>
      <c r="T9" s="67">
        <f>_xlfn.FORECAST.ETS.STAT($B$2:$B$366,$A$2:$A$366,7,1,1)</f>
        <v>19.679076903530426</v>
      </c>
    </row>
    <row r="10" spans="1:20" x14ac:dyDescent="0.3">
      <c r="A10" s="16">
        <v>44935</v>
      </c>
      <c r="B10">
        <v>122</v>
      </c>
    </row>
    <row r="11" spans="1:20" x14ac:dyDescent="0.3">
      <c r="A11" s="16">
        <v>44936</v>
      </c>
      <c r="B11">
        <v>150</v>
      </c>
    </row>
    <row r="12" spans="1:20" x14ac:dyDescent="0.3">
      <c r="A12" s="16">
        <v>44937</v>
      </c>
      <c r="B12">
        <v>167</v>
      </c>
    </row>
    <row r="13" spans="1:20" x14ac:dyDescent="0.3">
      <c r="A13" s="16">
        <v>44938</v>
      </c>
      <c r="B13">
        <v>125</v>
      </c>
    </row>
    <row r="14" spans="1:20" x14ac:dyDescent="0.3">
      <c r="A14" s="16">
        <v>44939</v>
      </c>
      <c r="B14">
        <v>110</v>
      </c>
    </row>
    <row r="15" spans="1:20" x14ac:dyDescent="0.3">
      <c r="A15" s="16">
        <v>44940</v>
      </c>
      <c r="B15">
        <v>63</v>
      </c>
    </row>
    <row r="16" spans="1:20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3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3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3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3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3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3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3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3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3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3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3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3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3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3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3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3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3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3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3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3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3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3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3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3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3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3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3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3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3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3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3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36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CD74-C4AA-4FE5-9026-515D872245D8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10.33203125" bestFit="1" customWidth="1"/>
    <col min="4" max="7" width="12.6640625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32.4" hidden="1" outlineLevel="1" x14ac:dyDescent="0.3">
      <c r="B4" s="74"/>
      <c r="C4" s="74"/>
      <c r="D4" s="68"/>
      <c r="E4" s="78" t="s">
        <v>86</v>
      </c>
      <c r="F4" s="78" t="s">
        <v>86</v>
      </c>
      <c r="G4" s="78" t="s">
        <v>86</v>
      </c>
    </row>
    <row r="5" spans="2:7" x14ac:dyDescent="0.3">
      <c r="B5" s="25" t="s">
        <v>23</v>
      </c>
      <c r="C5" s="25"/>
      <c r="D5" s="73"/>
      <c r="E5" s="73"/>
      <c r="F5" s="73"/>
      <c r="G5" s="73"/>
    </row>
    <row r="6" spans="2:7" outlineLevel="1" x14ac:dyDescent="0.3">
      <c r="B6" s="74"/>
      <c r="C6" s="74" t="s">
        <v>14</v>
      </c>
      <c r="D6" s="69">
        <v>100000</v>
      </c>
      <c r="E6" s="75">
        <v>100000</v>
      </c>
      <c r="F6" s="75">
        <v>80000</v>
      </c>
      <c r="G6" s="75">
        <v>120000</v>
      </c>
    </row>
    <row r="7" spans="2:7" outlineLevel="1" x14ac:dyDescent="0.3">
      <c r="B7" s="74"/>
      <c r="C7" s="74" t="s">
        <v>15</v>
      </c>
      <c r="D7" s="70">
        <v>0.1</v>
      </c>
      <c r="E7" s="76">
        <v>0.1</v>
      </c>
      <c r="F7" s="76">
        <v>0.15</v>
      </c>
      <c r="G7" s="76">
        <v>0.05</v>
      </c>
    </row>
    <row r="8" spans="2:7" outlineLevel="1" x14ac:dyDescent="0.3">
      <c r="B8" s="74"/>
      <c r="C8" s="74" t="s">
        <v>16</v>
      </c>
      <c r="D8" s="71">
        <v>1.4999999999999999E-2</v>
      </c>
      <c r="E8" s="77">
        <v>1.4999999999999999E-2</v>
      </c>
      <c r="F8" s="77">
        <v>1.2E-2</v>
      </c>
      <c r="G8" s="77">
        <v>8.0000000000000002E-3</v>
      </c>
    </row>
    <row r="9" spans="2:7" x14ac:dyDescent="0.3">
      <c r="B9" s="25" t="s">
        <v>25</v>
      </c>
      <c r="C9" s="25"/>
      <c r="D9" s="73"/>
      <c r="E9" s="73"/>
      <c r="F9" s="73"/>
      <c r="G9" s="73"/>
    </row>
    <row r="10" spans="2:7" outlineLevel="1" x14ac:dyDescent="0.3">
      <c r="B10" s="74"/>
      <c r="C10" s="74" t="s">
        <v>31</v>
      </c>
      <c r="D10" s="69">
        <v>110000</v>
      </c>
      <c r="E10" s="69">
        <v>110000</v>
      </c>
      <c r="F10" s="69">
        <v>92000</v>
      </c>
      <c r="G10" s="69">
        <v>126000</v>
      </c>
    </row>
    <row r="11" spans="2:7" outlineLevel="1" x14ac:dyDescent="0.3">
      <c r="B11" s="74"/>
      <c r="C11" s="74" t="s">
        <v>36</v>
      </c>
      <c r="D11" s="69">
        <v>111650</v>
      </c>
      <c r="E11" s="69">
        <v>111650</v>
      </c>
      <c r="F11" s="69">
        <v>93104</v>
      </c>
      <c r="G11" s="69">
        <v>127008</v>
      </c>
    </row>
    <row r="12" spans="2:7" outlineLevel="1" x14ac:dyDescent="0.3">
      <c r="B12" s="74"/>
      <c r="C12" s="74" t="s">
        <v>32</v>
      </c>
      <c r="D12" s="69">
        <v>113324.75</v>
      </c>
      <c r="E12" s="69">
        <v>113324.75</v>
      </c>
      <c r="F12" s="69">
        <v>94221.248000000007</v>
      </c>
      <c r="G12" s="69">
        <v>128024.064</v>
      </c>
    </row>
    <row r="13" spans="2:7" outlineLevel="1" x14ac:dyDescent="0.3">
      <c r="B13" s="74"/>
      <c r="C13" s="74" t="s">
        <v>33</v>
      </c>
      <c r="D13" s="69">
        <v>115024.62125</v>
      </c>
      <c r="E13" s="69">
        <v>115024.62125</v>
      </c>
      <c r="F13" s="69">
        <v>95351.902975999998</v>
      </c>
      <c r="G13" s="69">
        <v>129048.25651200001</v>
      </c>
    </row>
    <row r="14" spans="2:7" outlineLevel="1" x14ac:dyDescent="0.3">
      <c r="B14" s="74"/>
      <c r="C14" s="74" t="s">
        <v>34</v>
      </c>
      <c r="D14" s="69">
        <v>116749.99056875</v>
      </c>
      <c r="E14" s="69">
        <v>116749.99056875</v>
      </c>
      <c r="F14" s="69">
        <v>96496.125811712001</v>
      </c>
      <c r="G14" s="69">
        <v>130080.64256409599</v>
      </c>
    </row>
    <row r="15" spans="2:7" ht="15" outlineLevel="1" thickBot="1" x14ac:dyDescent="0.35">
      <c r="B15" s="26"/>
      <c r="C15" s="26" t="s">
        <v>35</v>
      </c>
      <c r="D15" s="72">
        <v>566749.36181875004</v>
      </c>
      <c r="E15" s="72">
        <v>566749.36181875004</v>
      </c>
      <c r="F15" s="72">
        <v>471173.27678771201</v>
      </c>
      <c r="G15" s="72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A118-53CE-4EC1-84FA-005BD503F1F9}">
  <dimension ref="A1:G29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90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80" t="s">
        <v>50</v>
      </c>
      <c r="C15" s="80" t="s">
        <v>51</v>
      </c>
      <c r="D15" s="80" t="s">
        <v>52</v>
      </c>
      <c r="E15" s="80" t="s">
        <v>53</v>
      </c>
    </row>
    <row r="16" spans="1:5" ht="15" thickBot="1" x14ac:dyDescent="0.35">
      <c r="B16" s="79" t="s">
        <v>29</v>
      </c>
      <c r="C16" s="79" t="s">
        <v>35</v>
      </c>
      <c r="D16" s="82">
        <v>640000.01643866254</v>
      </c>
      <c r="E16" s="82">
        <v>640000.01643866254</v>
      </c>
    </row>
    <row r="19" spans="1:7" ht="15" thickBot="1" x14ac:dyDescent="0.35">
      <c r="A19" t="s">
        <v>54</v>
      </c>
    </row>
    <row r="20" spans="1:7" ht="15" thickBot="1" x14ac:dyDescent="0.35">
      <c r="B20" s="80" t="s">
        <v>50</v>
      </c>
      <c r="C20" s="80" t="s">
        <v>51</v>
      </c>
      <c r="D20" s="80" t="s">
        <v>52</v>
      </c>
      <c r="E20" s="80" t="s">
        <v>53</v>
      </c>
      <c r="F20" s="80" t="s">
        <v>55</v>
      </c>
    </row>
    <row r="21" spans="1:7" x14ac:dyDescent="0.3">
      <c r="B21" s="81" t="s">
        <v>60</v>
      </c>
      <c r="C21" s="81" t="s">
        <v>15</v>
      </c>
      <c r="D21" s="83">
        <v>0.2</v>
      </c>
      <c r="E21" s="83">
        <v>0.2</v>
      </c>
      <c r="F21" s="81" t="s">
        <v>61</v>
      </c>
    </row>
    <row r="22" spans="1:7" ht="15" thickBot="1" x14ac:dyDescent="0.35">
      <c r="B22" s="79" t="s">
        <v>62</v>
      </c>
      <c r="C22" s="79" t="s">
        <v>16</v>
      </c>
      <c r="D22" s="84">
        <v>3.227476818682256E-2</v>
      </c>
      <c r="E22" s="84">
        <v>3.227476818682256E-2</v>
      </c>
      <c r="F22" s="79" t="s">
        <v>61</v>
      </c>
    </row>
    <row r="25" spans="1:7" ht="15" thickBot="1" x14ac:dyDescent="0.35">
      <c r="A25" t="s">
        <v>56</v>
      </c>
    </row>
    <row r="26" spans="1:7" ht="15" thickBot="1" x14ac:dyDescent="0.35">
      <c r="B26" s="80" t="s">
        <v>50</v>
      </c>
      <c r="C26" s="80" t="s">
        <v>51</v>
      </c>
      <c r="D26" s="80" t="s">
        <v>57</v>
      </c>
      <c r="E26" s="80" t="s">
        <v>58</v>
      </c>
      <c r="F26" s="80" t="s">
        <v>59</v>
      </c>
      <c r="G26" s="80" t="s">
        <v>8</v>
      </c>
    </row>
    <row r="27" spans="1:7" x14ac:dyDescent="0.3">
      <c r="B27" s="81" t="s">
        <v>29</v>
      </c>
      <c r="C27" s="81" t="s">
        <v>35</v>
      </c>
      <c r="D27" s="85">
        <v>640000.01643866254</v>
      </c>
      <c r="E27" s="81" t="s">
        <v>63</v>
      </c>
      <c r="F27" s="81" t="s">
        <v>64</v>
      </c>
      <c r="G27" s="81">
        <v>0</v>
      </c>
    </row>
    <row r="28" spans="1:7" x14ac:dyDescent="0.3">
      <c r="B28" s="81" t="s">
        <v>60</v>
      </c>
      <c r="C28" s="81" t="s">
        <v>15</v>
      </c>
      <c r="D28" s="83">
        <v>0.2</v>
      </c>
      <c r="E28" s="81" t="s">
        <v>87</v>
      </c>
      <c r="F28" s="81" t="s">
        <v>64</v>
      </c>
      <c r="G28" s="81">
        <v>0</v>
      </c>
    </row>
    <row r="29" spans="1:7" ht="15" thickBot="1" x14ac:dyDescent="0.35">
      <c r="B29" s="79" t="s">
        <v>62</v>
      </c>
      <c r="C29" s="79" t="s">
        <v>16</v>
      </c>
      <c r="D29" s="84">
        <v>3.227476818682256E-2</v>
      </c>
      <c r="E29" s="79" t="s">
        <v>88</v>
      </c>
      <c r="F29" s="79" t="s">
        <v>66</v>
      </c>
      <c r="G29" s="79">
        <v>1.7725231813177443E-2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6" sqref="C6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3.227476818682256E-2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120000</v>
      </c>
    </row>
    <row r="10" spans="2:8" x14ac:dyDescent="0.3">
      <c r="B10" s="4">
        <v>1</v>
      </c>
      <c r="C10" s="2">
        <f>(base*(1+raise)^B10)*(1+bonus)</f>
        <v>123872.97218241869</v>
      </c>
    </row>
    <row r="11" spans="2:8" x14ac:dyDescent="0.3">
      <c r="B11" s="4">
        <v>2</v>
      </c>
      <c r="C11" s="2">
        <f>(base*(1+raise)^B11)*(1+bonus)</f>
        <v>127870.94364421896</v>
      </c>
    </row>
    <row r="12" spans="2:8" x14ac:dyDescent="0.3">
      <c r="B12" s="4">
        <v>3</v>
      </c>
      <c r="C12" s="2">
        <f>(base*(1+raise)^B12)*(1+bonus)</f>
        <v>131997.94870816637</v>
      </c>
    </row>
    <row r="13" spans="2:8" ht="15" thickBot="1" x14ac:dyDescent="0.35">
      <c r="B13" s="36">
        <v>4</v>
      </c>
      <c r="C13" s="37">
        <f>(base*(1+raise)^B13)*(1+bonus)</f>
        <v>136258.15190385855</v>
      </c>
    </row>
    <row r="14" spans="2:8" ht="15.6" thickTop="1" thickBot="1" x14ac:dyDescent="0.35">
      <c r="B14" s="34" t="s">
        <v>3</v>
      </c>
      <c r="C14" s="35">
        <f>SUM(C9:C13)</f>
        <v>640000.01643866254</v>
      </c>
    </row>
  </sheetData>
  <scenarios current="0" show="0" sqref="C9:C14">
    <scenario name="Job 1" locked="1" count="3" user="samyu" comment="Created by samyuktha on 21-02-2025">
      <inputCells r="C3" val="100000" numFmtId="165"/>
      <inputCells r="C4" val="0.1" numFmtId="9"/>
      <inputCells r="C5" val="0.015" numFmtId="166"/>
    </scenario>
    <scenario name="Job 2" locked="1" count="3" user="samyu" comment="Created by samyuktha on 21-02-2025">
      <inputCells r="C3" val="80000" numFmtId="165"/>
      <inputCells r="C4" val="0.15" numFmtId="9"/>
      <inputCells r="C5" val="0.012" numFmtId="166"/>
    </scenario>
    <scenario name="Job 3" locked="1" count="3" user="samyu" comment="Created by samyuktha on 21-02-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Forecast</vt:lpstr>
      <vt:lpstr>Forecast_Original</vt:lpstr>
      <vt:lpstr>Forecast_Final</vt:lpstr>
      <vt:lpstr>Scenario Summary</vt:lpstr>
      <vt:lpstr>Answer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Samyuktha Kalivemula</cp:lastModifiedBy>
  <dcterms:created xsi:type="dcterms:W3CDTF">2024-08-08T18:34:47Z</dcterms:created>
  <dcterms:modified xsi:type="dcterms:W3CDTF">2025-02-21T12:03:18Z</dcterms:modified>
</cp:coreProperties>
</file>