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65" activeTab="3"/>
  </bookViews>
  <sheets>
    <sheet name="全店" sheetId="1" r:id="rId1"/>
    <sheet name="新品" sheetId="2" r:id="rId2"/>
    <sheet name="次推产品" sheetId="3" state="hidden" r:id="rId3"/>
    <sheet name="全店1" sheetId="4" r:id="rId4"/>
  </sheets>
  <calcPr calcId="144525"/>
</workbook>
</file>

<file path=xl/sharedStrings.xml><?xml version="1.0" encoding="utf-8"?>
<sst xmlns="http://schemas.openxmlformats.org/spreadsheetml/2006/main" count="299" uniqueCount="249">
  <si>
    <t>日期</t>
  </si>
  <si>
    <t>浏览量(PV)</t>
  </si>
  <si>
    <t>访客数(UV)</t>
  </si>
  <si>
    <t>旺旺咨询人数</t>
  </si>
  <si>
    <t>人均访问页面</t>
  </si>
  <si>
    <t>店铺收藏</t>
  </si>
  <si>
    <t>宝贝收藏</t>
  </si>
  <si>
    <t>加购物车人数</t>
  </si>
  <si>
    <t>加购物车宝贝件数</t>
  </si>
  <si>
    <t>页面停留时间</t>
  </si>
  <si>
    <t>人均停留时间</t>
  </si>
  <si>
    <t>详</t>
  </si>
  <si>
    <t>PC端 PV: 109</t>
  </si>
  <si>
    <t>PC端 UV: 48</t>
  </si>
  <si>
    <t>新客平均停留时间: 178</t>
  </si>
  <si>
    <t>  ├- 新客PV: 105</t>
  </si>
  <si>
    <t>  ├- 新客UV: 44</t>
  </si>
  <si>
    <t>老客平均停留时间: 29</t>
  </si>
  <si>
    <t>  └- 老客PV: 4</t>
  </si>
  <si>
    <t>  └- 老客UV: 4</t>
  </si>
  <si>
    <t>手机端PV: 2598</t>
  </si>
  <si>
    <t>  └- 6日回访客: 9</t>
  </si>
  <si>
    <t>  ├- 新客PV: 2525</t>
  </si>
  <si>
    <t>手机端UV: 694</t>
  </si>
  <si>
    <t>  └- 老客PV: 73</t>
  </si>
  <si>
    <t>  ├- 新客UV: 679</t>
  </si>
  <si>
    <t>  └- 老客UV: 15</t>
  </si>
  <si>
    <t>  └- 6日回访客: 102</t>
  </si>
  <si>
    <t>PC端 PV: 272</t>
  </si>
  <si>
    <t>PC端 UV: 84</t>
  </si>
  <si>
    <t>新客平均停留时间: 345</t>
  </si>
  <si>
    <t>  ├- 新客PV: 255</t>
  </si>
  <si>
    <t>  ├- 新客UV: 79</t>
  </si>
  <si>
    <t>老客平均停留时间: 339</t>
  </si>
  <si>
    <t>  └- 老客PV: 17</t>
  </si>
  <si>
    <t>  └- 老客UV: 5</t>
  </si>
  <si>
    <t>手机端PV: 3003</t>
  </si>
  <si>
    <t>  └- 6日回访客: 15</t>
  </si>
  <si>
    <t>  ├- 新客PV: 2696</t>
  </si>
  <si>
    <t>手机端UV: 642</t>
  </si>
  <si>
    <t>  └- 老客PV: 307</t>
  </si>
  <si>
    <t>  ├- 新客UV: 621</t>
  </si>
  <si>
    <t>  └- 老客UV: 21</t>
  </si>
  <si>
    <t>  └- 6日回访客: 116</t>
  </si>
  <si>
    <t>PC端 PV: 327</t>
  </si>
  <si>
    <t>PC端 UV: 89</t>
  </si>
  <si>
    <t>新客平均停留时间: 380</t>
  </si>
  <si>
    <t>  ├- 新客PV: 319</t>
  </si>
  <si>
    <t>  ├- 新客UV: 84</t>
  </si>
  <si>
    <t>老客平均停留时间: 106</t>
  </si>
  <si>
    <t>  └- 老客PV: 8</t>
  </si>
  <si>
    <t>手机端PV: 2319</t>
  </si>
  <si>
    <t>  └- 6日回访客: 11</t>
  </si>
  <si>
    <t>  ├- 新客PV: 2125</t>
  </si>
  <si>
    <t>手机端UV: 598</t>
  </si>
  <si>
    <t>  └- 老客PV: 194</t>
  </si>
  <si>
    <t>  ├- 新客UV: 580</t>
  </si>
  <si>
    <t>  └- 老客UV: 18</t>
  </si>
  <si>
    <t>  └- 6日回访客: 112</t>
  </si>
  <si>
    <t>PC端 PV: 222</t>
  </si>
  <si>
    <t>PC端 UV: 62</t>
  </si>
  <si>
    <t>新客平均停留时间: 529</t>
  </si>
  <si>
    <t>  ├- 新客PV: 217</t>
  </si>
  <si>
    <t>  ├- 新客UV: 59</t>
  </si>
  <si>
    <t>老客平均停留时间: 34</t>
  </si>
  <si>
    <t>  └- 老客PV: 5</t>
  </si>
  <si>
    <t>  └- 老客UV: 3</t>
  </si>
  <si>
    <t>手机端PV: 1768</t>
  </si>
  <si>
    <t>  ├- 新客PV: 1677</t>
  </si>
  <si>
    <t>手机端UV: 549</t>
  </si>
  <si>
    <t>  └- 老客PV: 91</t>
  </si>
  <si>
    <t>  ├- 新客UV: 536</t>
  </si>
  <si>
    <t>  └- 老客UV: 13</t>
  </si>
  <si>
    <t>  └- 6日回访客: 86</t>
  </si>
  <si>
    <t>01-05 (六)</t>
  </si>
  <si>
    <t>PC端 PV: 207</t>
  </si>
  <si>
    <t>PC端 UV: 58</t>
  </si>
  <si>
    <t>新客平均停留时间: 409</t>
  </si>
  <si>
    <t>  ├- 新客PV: 206</t>
  </si>
  <si>
    <t>  ├- 新客UV: 57</t>
  </si>
  <si>
    <t>  └- 老客PV: 1</t>
  </si>
  <si>
    <t>  └- 老客UV: 1</t>
  </si>
  <si>
    <t>手机端PV: 1907</t>
  </si>
  <si>
    <t>  ├- 新客PV: 1812</t>
  </si>
  <si>
    <t>手机端UV: 473</t>
  </si>
  <si>
    <t>  └- 老客PV: 95</t>
  </si>
  <si>
    <t>  ├- 新客UV: 458</t>
  </si>
  <si>
    <t>01-06 (日)</t>
  </si>
  <si>
    <t>PC端 PV: 144</t>
  </si>
  <si>
    <t>新客平均停留时间: 416</t>
  </si>
  <si>
    <t>  ├- 新客PV: 137</t>
  </si>
  <si>
    <t>  ├- 新客UV: 55</t>
  </si>
  <si>
    <t>老客平均停留时间: 74</t>
  </si>
  <si>
    <t>  └- 老客PV: 7</t>
  </si>
  <si>
    <t>手机端PV: 2272</t>
  </si>
  <si>
    <t>  ├- 新客PV: 2213</t>
  </si>
  <si>
    <t>手机端UV: 600</t>
  </si>
  <si>
    <t>  └- 老客PV: 59</t>
  </si>
  <si>
    <t>  ├- 新客UV: 582</t>
  </si>
  <si>
    <t>  └- 6日回访客: 88</t>
  </si>
  <si>
    <t>PC端 PV: 161</t>
  </si>
  <si>
    <t>PC端 UV: 68</t>
  </si>
  <si>
    <t>新客平均停留时间: 299</t>
  </si>
  <si>
    <t>  ├- 新客PV: 152</t>
  </si>
  <si>
    <t>  ├- 新客UV: 64</t>
  </si>
  <si>
    <t>老客平均停留时间: 80</t>
  </si>
  <si>
    <t>  └- 老客PV: 9</t>
  </si>
  <si>
    <t>手机端PV: 2044</t>
  </si>
  <si>
    <t>  ├- 新客PV: 1990</t>
  </si>
  <si>
    <t>手机端UV: 532</t>
  </si>
  <si>
    <t>  └- 老客PV: 54</t>
  </si>
  <si>
    <t>  ├- 新客UV: 519</t>
  </si>
  <si>
    <t>  └- 6日回访客: 75</t>
  </si>
  <si>
    <t>PC端 UV: 64</t>
  </si>
  <si>
    <t>新客平均停留时间: 282</t>
  </si>
  <si>
    <t>PC端 PV: 190</t>
  </si>
  <si>
    <t>老客平均停留时间: 509</t>
  </si>
  <si>
    <t>  ├- 新客PV: 174</t>
  </si>
  <si>
    <t>  └- 老客PV: 16</t>
  </si>
  <si>
    <t>手机端PV: 1554</t>
  </si>
  <si>
    <t>手机端UV: 400</t>
  </si>
  <si>
    <t>  ├- 新客PV: 1447</t>
  </si>
  <si>
    <t>  ├- 新客UV: 388</t>
  </si>
  <si>
    <t>└- 老客PV: 107</t>
  </si>
  <si>
    <t>  └- 老客UV: 12</t>
  </si>
  <si>
    <t>  └- 6日回访客: 72</t>
  </si>
  <si>
    <t xml:space="preserve">详
PC端 PV: 170
  ├- 新客PV: 163
  └- 老客PV: 7
手机端PV: 1910
  ├- 新客PV: 1833
  └- 老客PV: 77
</t>
  </si>
  <si>
    <t xml:space="preserve">详
PC端 UV: 64
  ├- 新客UV: 60
  └- 老客UV: 4
  └- 6日回访客: 13
手机端UV: 460
  ├- 新客UV: 444
  └- 老客UV: 16
  └- 6日回访客: 67
</t>
  </si>
  <si>
    <t xml:space="preserve">详
新客平均停留时间: 377
老客平均停留时间: 79
</t>
  </si>
  <si>
    <t xml:space="preserve">1537详
PC端 PV: 174
  ├- 新客PV: 159
  └- 老客PV: 15
手机端PV: 1363
  ├- 新客PV: 1363
  └- 老客PV: 0
</t>
  </si>
  <si>
    <t xml:space="preserve">489详
PC端 UV: 67
  ├- 新客UV: 64
  └- 老客UV: 3
  └- 6日回访客: 0
手机端UV: 422
  ├- 新客UV: 422
  └- 老客UV: 0
  └- 6日回访客: 0
</t>
  </si>
  <si>
    <t xml:space="preserve">307详
新客平均停留时间: 294
老客平均停留时间: 595
</t>
  </si>
  <si>
    <t xml:space="preserve">2094详
PC端 PV: 144
  ├- 新客PV: 143
  └- 老客PV: 1
手机端PV: 1950
  ├- 新客PV: 1950
  └- 老客PV: 0
</t>
  </si>
  <si>
    <t xml:space="preserve">486详
PC端 UV: 53
  ├- 新客UV: 52
  └- 老客UV: 1
  └- 6日回访客: 0
手机端UV: 433
  ├- 新客UV: 433
  └- 老客UV: 0
  └- 6日回访客: 0
</t>
  </si>
  <si>
    <t xml:space="preserve">168详
新客平均停留时间: 171
老客平均停留时间: 29
</t>
  </si>
  <si>
    <t xml:space="preserve">1697详
PC端 PV: 79
  ├- 新客PV: 74
  └- 老客PV: 5
手机端PV: 1618
  ├- 新客PV: 1560
  └- 老客PV: 58
</t>
  </si>
  <si>
    <t xml:space="preserve">489详
PC端 UV: 40
  ├- 新客UV: 38
  └- 老客UV: 2
  └- 6日回访客: 8
手机端UV: 449
  ├- 新客UV: 435
  └- 老客UV: 14
  └- 6日回访客: 62
</t>
  </si>
  <si>
    <t xml:space="preserve">178详
新客平均停留时间: 184
老客平均停留时间: 65
</t>
  </si>
  <si>
    <t xml:space="preserve">1841详
PC端 PV: 150
  ├- 新客PV: 129
  └- 老客PV: 21
手机端PV: 1691
  ├- 新客PV: 1691
  └- 老客PV: 0
</t>
  </si>
  <si>
    <t xml:space="preserve">561详
PC端 UV: 64
  ├- 新客UV: 60
  └- 老客UV: 4
  └- 6日回访客: 0
手机端UV: 497
  ├- 新客UV: 497
  └- 老客UV: 0
  └- 6日回访客: 0
</t>
  </si>
  <si>
    <t xml:space="preserve">142详
新客平均停留时间: 131
老客平均停留时间: 301
</t>
  </si>
  <si>
    <t>1月14</t>
  </si>
  <si>
    <t xml:space="preserve">2069详
PC端 PV: 221
  ├- 新客PV: 189
  └- 老客PV: 32
手机端PV: 1848
  ├- 新客PV: 1848
  └- 老客PV: 0
</t>
  </si>
  <si>
    <t xml:space="preserve">545详
PC端 UV: 89
  ├- 新客UV: 83
  └- 老客UV: 6
  └- 6日回访客: 0
手机端UV: 456
  ├- 新客UV: 456
  └- 老客UV: 0
  └- 6日回访客: 0
</t>
  </si>
  <si>
    <t xml:space="preserve">219详
新客平均停留时间: 168
老客平均停留时间: 915
</t>
  </si>
  <si>
    <t>1月15</t>
  </si>
  <si>
    <t xml:space="preserve">2004详
PC端 PV: 243
  ├- 新客PV: 216
  └- 老客PV: 27
手机端PV: 1761
  ├- 新客PV: 1641
  └- 老客PV: 120
</t>
  </si>
  <si>
    <t xml:space="preserve">506详
PC端 UV: 80
  ├- 新客UV: 75
  └- 老客UV: 5
  └- 6日回访客: 21
手机端UV: 426
  ├- 新客UV: 413
  └- 老客UV: 13
  └- 6日回访客: 70
</t>
  </si>
  <si>
    <t xml:space="preserve">2301详
PC端 PV: 197
  ├- 新客PV: 167
  └- 老客PV: 30
手机端PV: 2104
  ├- 新客PV: 2035
  └- 老客PV: 69
</t>
  </si>
  <si>
    <t xml:space="preserve">536详
PC端 UV: 67
  ├- 新客UV: 60
  └- 老客UV: 7
  └- 6日回访客: 12
手机端UV: 469
  ├- 新客UV: 453
  └- 老客UV: 16
  └- 6日回访客: 68
</t>
  </si>
  <si>
    <t xml:space="preserve">242详
新客平均停留时间: 261
老客平均停留时间: 79
</t>
  </si>
  <si>
    <t xml:space="preserve">2135详
PC端 PV: 169
  ├- 新客PV: 156
  └- 老客PV: 13
手机端PV: 1966
  ├- 新客PV: 1945
  └- 老客PV: 21
</t>
  </si>
  <si>
    <t xml:space="preserve">483详
PC端 UV: 81
  ├- 新客UV: 77
  └- 老客UV: 4
  └- 6日回访客: 14
手机端UV: 402
  ├- 新客UV: 395
  └- 老客UV: 7
  └- 6日回访客: 53
</t>
  </si>
  <si>
    <t xml:space="preserve">148详
新客平均停留时间: 144
老客平均停留时间: 238
</t>
  </si>
  <si>
    <t xml:space="preserve"> 2305详
PC端 PV: 202
  ├- 新客PV: 184
  └- 老客PV: 18
手机端PV: 2103
  ├- 新客PV: 1948
  └- 老客PV: 155
</t>
  </si>
  <si>
    <t xml:space="preserve">530详
PC端 UV: 86
  ├- 新客UV: 81
  └- 老客UV: 5
  └- 6日回访客: 15
手机端UV: 444
  ├- 新客UV: 428
  └- 老客UV: 16
  └- 6日回访客: 56
</t>
  </si>
  <si>
    <t xml:space="preserve">264详
新客平均停留时间: 247
老客平均停留时间: 528
</t>
  </si>
  <si>
    <t xml:space="preserve">2354详
PC端 PV: 126
  ├- 新客PV: 104
  └- 老客PV: 22
手机端PV: 2228
  ├- 新客PV: 2014
  └- 老客PV: 214
</t>
  </si>
  <si>
    <t xml:space="preserve">628详
PC端 UV: 61
  ├- 新客UV: 55
  └- 老客UV: 6
  └- 6日回访客: 13
手机端UV: 567
  ├- 新客UV: 548
  └- 老客UV: 19
  └- 6日回访客: 64
</t>
  </si>
  <si>
    <t>2132详
PC端 PV: 190
  ├- 新客PV: 162
  └- 老客PV: 28
手机端PV: 1942
  ├- 新客PV: 1790
  └- 老客PV: 152</t>
  </si>
  <si>
    <t xml:space="preserve">584详
PC端 UV: 54
  ├- 新客UV: 46
  └- 老客UV: 8
  └- 6日回访客: 14
手机端UV: 530
  ├- 新客UV: 511
  └- 老客UV: 19
  └- 6日回访客: 72
</t>
  </si>
  <si>
    <t xml:space="preserve">2265详
PC端 PV: 279
  ├- 新客PV: 264
  └- 老客PV: 15
手机端PV: 1986
  ├- 新客PV: 1883
  └- 老客PV: 103
</t>
  </si>
  <si>
    <t xml:space="preserve">716详
PC端 UV: 82
  ├- 新客UV: 76
  └- 老客UV: 6
  └- 6日回访客: 15
手机端UV: 634
  ├- 新客UV: 614
  └- 老客UV: 20
  └- 6日回访客: 74
</t>
  </si>
  <si>
    <t xml:space="preserve">1950详
PC端 PV: 202
  ├- 新客PV: 198
  └- 老客PV: 4
手机端PV: 1748
  ├- 新客PV: 1606
  └- 老客PV: 142
</t>
  </si>
  <si>
    <t xml:space="preserve">682详
PC端 UV: 68
  ├- 新客UV: 66
  └- 老客UV: 2
  └- 6日回访客: 9
手机端UV: 615
  ├- 新客UV: 595
  └- 老客UV: 20
  └- 6日回访客: 83
</t>
  </si>
  <si>
    <t xml:space="preserve">368详
新客平均停留时间: 371
老客平均停留时间: 256
</t>
  </si>
  <si>
    <t xml:space="preserve">2197详
PC端 PV: 137
  ├- 新客PV: 120
  └- 老客PV: 17
手机端PV: 2060
  ├- 新客PV: 1982
  └- 老客PV: 78
</t>
  </si>
  <si>
    <t xml:space="preserve">650详
PC端 UV: 72
  ├- 新客UV: 65
  └- 老客UV: 7
  └- 6日回访客: 6
手机端UV: 578
  ├- 新客UV: 564
  └- 老客UV: 14
  └- 6日回访客: 71
</t>
  </si>
  <si>
    <t xml:space="preserve">170详
新客平均停留时间: 167
老客平均停留时间: 198
</t>
  </si>
  <si>
    <t xml:space="preserve">1899详
PC端 PV: 234
  ├- 新客PV: 217
  └- 老客PV: 17
手机端PV: 1665
  ├- 新客PV: 1620
  └- 老客PV: 45
</t>
  </si>
  <si>
    <t xml:space="preserve">608详
PC端 UV: 68
  ├- 新客UV: 63
  └- 老客UV: 5
  └- 6日回访客: 13
手机端UV: 540
  ├- 新客UV: 530
  └- 老客UV: 10
  └- 6日回访客: 59
</t>
  </si>
  <si>
    <t xml:space="preserve">311详
新客平均停留时间: 321
老客平均停留时间: 175
</t>
  </si>
  <si>
    <t xml:space="preserve">1159详
PC端 PV: 77
  ├- 新客PV: 73
  └- 老客PV: 4
手机端PV: 1082
  ├- 新客PV: 1033
  └- 老客PV: 49
</t>
  </si>
  <si>
    <t xml:space="preserve">435详
PC端 UV: 41
  ├- 新客UV: 39
  └- 老客UV: 2
  └- 6日回访客: 8
手机端UV: 394
  ├- 新客UV: 380
  └- 老客UV: 14
  └- 6日回访客: 55
</t>
  </si>
  <si>
    <t xml:space="preserve">116详
新客平均停留时间: 107
老客平均停留时间: 292
</t>
  </si>
  <si>
    <t>时间</t>
  </si>
  <si>
    <t>商品访客数</t>
  </si>
  <si>
    <t>商品浏览量</t>
  </si>
  <si>
    <t>商品平均停留时长</t>
  </si>
  <si>
    <t>商品详情页跳出率</t>
  </si>
  <si>
    <t>商品加购件数</t>
  </si>
  <si>
    <t>商品收藏人数</t>
  </si>
  <si>
    <t>支付买家数</t>
  </si>
  <si>
    <t>支付转换率</t>
  </si>
  <si>
    <t>支付金额</t>
  </si>
  <si>
    <t>支付件数</t>
  </si>
  <si>
    <t>真实支付订单数</t>
  </si>
  <si>
    <t>真实支付转化率</t>
  </si>
  <si>
    <t>手淘引流</t>
  </si>
  <si>
    <t>付费引流</t>
  </si>
  <si>
    <t>总收藏加购</t>
  </si>
  <si>
    <t>总收藏加购率</t>
  </si>
  <si>
    <t>手淘收藏加购</t>
  </si>
  <si>
    <t>手淘收藏加购率</t>
  </si>
  <si>
    <t>直通车收藏加购</t>
  </si>
  <si>
    <t>直通车收藏加购率</t>
  </si>
  <si>
    <t>2018年12月22日</t>
  </si>
  <si>
    <t>2018年12月23日</t>
  </si>
  <si>
    <t>2018年12月24日</t>
  </si>
  <si>
    <t>2018年12月25日</t>
  </si>
  <si>
    <t>2018年12月26日</t>
  </si>
  <si>
    <t>2018年12月27日</t>
  </si>
  <si>
    <t>2018年12月28日</t>
  </si>
  <si>
    <t>2018年12月29日</t>
  </si>
  <si>
    <t>2018年12月30日</t>
  </si>
  <si>
    <t>2018年12月31日</t>
  </si>
  <si>
    <t>2019年01月01日</t>
  </si>
  <si>
    <t>2019年01月02日</t>
  </si>
  <si>
    <t>2019年01月03日</t>
  </si>
  <si>
    <t>2019年01月04日</t>
  </si>
  <si>
    <t>2019年01月05日</t>
  </si>
  <si>
    <t>2019年01月06日</t>
  </si>
  <si>
    <t>2019年01月07日</t>
  </si>
  <si>
    <t>2019年01月08日</t>
  </si>
  <si>
    <t>2019年01月09日</t>
  </si>
  <si>
    <t>2019年01月10日</t>
  </si>
  <si>
    <r>
      <rPr>
        <sz val="9"/>
        <color theme="0"/>
        <rFont val="宋体"/>
        <charset val="134"/>
        <scheme val="minor"/>
      </rPr>
      <t>121.54</t>
    </r>
    <r>
      <rPr>
        <sz val="9"/>
        <color rgb="FFFF0000"/>
        <rFont val="宋体"/>
        <charset val="134"/>
        <scheme val="minor"/>
      </rPr>
      <t>1.54%</t>
    </r>
    <r>
      <rPr>
        <sz val="9"/>
        <color theme="0"/>
        <rFont val="宋体"/>
        <charset val="134"/>
        <scheme val="minor"/>
      </rPr>
      <t>%</t>
    </r>
  </si>
  <si>
    <t>2019年01月11日</t>
  </si>
  <si>
    <r>
      <rPr>
        <sz val="9"/>
        <color theme="0"/>
        <rFont val="宋体"/>
        <charset val="134"/>
        <scheme val="minor"/>
      </rPr>
      <t>1.44</t>
    </r>
    <r>
      <rPr>
        <sz val="9"/>
        <color rgb="FFFF0000"/>
        <rFont val="宋体"/>
        <charset val="134"/>
        <scheme val="minor"/>
      </rPr>
      <t>1.44%</t>
    </r>
    <r>
      <rPr>
        <sz val="9"/>
        <color theme="0"/>
        <rFont val="宋体"/>
        <charset val="134"/>
        <scheme val="minor"/>
      </rPr>
      <t>%</t>
    </r>
  </si>
  <si>
    <t>2019年01月12日</t>
  </si>
  <si>
    <r>
      <rPr>
        <sz val="9"/>
        <color theme="0"/>
        <rFont val="宋体"/>
        <charset val="134"/>
        <scheme val="minor"/>
      </rPr>
      <t>0.15</t>
    </r>
    <r>
      <rPr>
        <sz val="9"/>
        <color rgb="FFFF0000"/>
        <rFont val="宋体"/>
        <charset val="134"/>
        <scheme val="minor"/>
      </rPr>
      <t>0.52%</t>
    </r>
    <r>
      <rPr>
        <sz val="9"/>
        <color theme="0"/>
        <rFont val="宋体"/>
        <charset val="134"/>
        <scheme val="minor"/>
      </rPr>
      <t>%</t>
    </r>
  </si>
  <si>
    <t>2019年01月13日</t>
  </si>
  <si>
    <r>
      <rPr>
        <sz val="9"/>
        <color theme="0"/>
        <rFont val="宋体"/>
        <charset val="134"/>
        <scheme val="minor"/>
      </rPr>
      <t>1</t>
    </r>
    <r>
      <rPr>
        <sz val="9"/>
        <color rgb="FFFF0000"/>
        <rFont val="宋体"/>
        <charset val="134"/>
        <scheme val="minor"/>
      </rPr>
      <t>1.99%</t>
    </r>
    <r>
      <rPr>
        <sz val="9"/>
        <color theme="0"/>
        <rFont val="宋体"/>
        <charset val="134"/>
        <scheme val="minor"/>
      </rPr>
      <t>%</t>
    </r>
  </si>
  <si>
    <t>2019年01月14日</t>
  </si>
  <si>
    <t>2019年01月15日</t>
  </si>
  <si>
    <t>2019年01月16日</t>
  </si>
  <si>
    <t>2019年01月17日</t>
  </si>
  <si>
    <t>2019年01月18日</t>
  </si>
  <si>
    <t>2019年01月19日</t>
  </si>
  <si>
    <t>2019年01月20日</t>
  </si>
  <si>
    <t>2019年01月21日</t>
  </si>
  <si>
    <t>2019年01月22日</t>
  </si>
  <si>
    <t>2019年01月23日</t>
  </si>
  <si>
    <t>2019年01月24日</t>
  </si>
  <si>
    <t>2019年01月25日</t>
  </si>
  <si>
    <t>2019年01月26日</t>
  </si>
  <si>
    <t>2019年01月27日</t>
  </si>
  <si>
    <t>2019年01月28日</t>
  </si>
  <si>
    <t>2019年01月29日</t>
  </si>
  <si>
    <t>2019年01月30日</t>
  </si>
  <si>
    <t>2019年01月31日</t>
  </si>
  <si>
    <t>旺旺询单人数</t>
  </si>
  <si>
    <t>真实销售</t>
  </si>
  <si>
    <t>S</t>
  </si>
  <si>
    <t>总销售</t>
  </si>
  <si>
    <t>每日坪均目标真1.66万</t>
  </si>
  <si>
    <t>含S目标每天平均2.3万</t>
  </si>
  <si>
    <t>询单总转化率</t>
  </si>
  <si>
    <t>44.44%%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</si>
</sst>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8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rgb="FF002060"/>
      <name val="&amp;quot"/>
      <charset val="134"/>
    </font>
    <font>
      <b/>
      <u/>
      <sz val="9"/>
      <color rgb="FF002060"/>
      <name val="&amp;quot"/>
      <charset val="134"/>
    </font>
    <font>
      <b/>
      <sz val="9"/>
      <color rgb="FFFF0000"/>
      <name val="宋体"/>
      <charset val="134"/>
    </font>
    <font>
      <sz val="9"/>
      <color rgb="FF333333"/>
      <name val="&amp;quot"/>
      <charset val="134"/>
    </font>
    <font>
      <sz val="9"/>
      <color rgb="FFFF0000"/>
      <name val="&amp;quot"/>
      <charset val="134"/>
    </font>
    <font>
      <sz val="9"/>
      <color rgb="FF333333"/>
      <name val="Microsoft YaHei"/>
      <charset val="134"/>
    </font>
    <font>
      <sz val="7"/>
      <color rgb="FF333333"/>
      <name val="Microsoft YaHei"/>
      <charset val="134"/>
    </font>
    <font>
      <b/>
      <sz val="9"/>
      <color rgb="FF002060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8"/>
      <color rgb="FF000000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8"/>
      <name val="Arial"/>
      <charset val="134"/>
    </font>
    <font>
      <sz val="8"/>
      <color rgb="FF333333"/>
      <name val="Tahoma"/>
      <charset val="134"/>
    </font>
    <font>
      <sz val="9"/>
      <name val="Arial"/>
      <charset val="134"/>
    </font>
    <font>
      <sz val="11"/>
      <name val="宋体"/>
      <charset val="0"/>
    </font>
    <font>
      <b/>
      <sz val="9"/>
      <name val="宋体"/>
      <charset val="134"/>
      <scheme val="minor"/>
    </font>
    <font>
      <sz val="9"/>
      <color rgb="FFFF0000"/>
      <name val="宋体"/>
      <charset val="134"/>
    </font>
    <font>
      <sz val="9"/>
      <color rgb="FFFF0000"/>
      <name val="Arial"/>
      <charset val="134"/>
    </font>
    <font>
      <sz val="9"/>
      <color theme="0"/>
      <name val="宋体"/>
      <charset val="134"/>
      <scheme val="minor"/>
    </font>
    <font>
      <sz val="10"/>
      <color rgb="FF333333"/>
      <name val="Tahoma"/>
      <charset val="134"/>
    </font>
    <font>
      <sz val="11"/>
      <color rgb="FF333333"/>
      <name val="Tahoma"/>
      <charset val="134"/>
    </font>
    <font>
      <b/>
      <sz val="9"/>
      <color rgb="FF000666"/>
      <name val="Microsoft YaHei"/>
      <charset val="134"/>
    </font>
    <font>
      <b/>
      <u/>
      <sz val="9"/>
      <color rgb="FF000666"/>
      <name val="Microsoft YaHei"/>
      <charset val="134"/>
    </font>
    <font>
      <sz val="9"/>
      <color rgb="FFFF000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4F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3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medium">
        <color rgb="FFCCCCCC"/>
      </right>
      <top/>
      <bottom/>
      <diagonal/>
    </border>
    <border>
      <left style="medium">
        <color rgb="FFABAFC4"/>
      </left>
      <right style="medium">
        <color rgb="FFCCCCCC"/>
      </right>
      <top style="medium">
        <color rgb="FFABAFC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ABAFC4"/>
      </top>
      <bottom style="medium">
        <color rgb="FFCCCCCC"/>
      </bottom>
      <diagonal/>
    </border>
    <border>
      <left style="medium">
        <color rgb="FFABAFC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ABAFC4"/>
      </right>
      <top style="medium">
        <color rgb="FFABAFC4"/>
      </top>
      <bottom style="medium">
        <color rgb="FFCCCCCC"/>
      </bottom>
      <diagonal/>
    </border>
    <border>
      <left style="medium">
        <color rgb="FFCCCCCC"/>
      </left>
      <right style="medium">
        <color rgb="FFABAFC4"/>
      </right>
      <top style="medium">
        <color rgb="FFCCCCCC"/>
      </top>
      <bottom/>
      <diagonal/>
    </border>
    <border>
      <left style="medium">
        <color rgb="FFCCCCCC"/>
      </left>
      <right style="medium">
        <color rgb="FFABAFC4"/>
      </right>
      <top/>
      <bottom/>
      <diagonal/>
    </border>
    <border>
      <left style="medium">
        <color rgb="FFCCCCCC"/>
      </left>
      <right style="medium">
        <color rgb="FFABAFC4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 style="medium">
        <color auto="1"/>
      </right>
      <top/>
      <bottom/>
      <diagonal/>
    </border>
    <border>
      <left style="medium">
        <color rgb="FFABAFC4"/>
      </left>
      <right style="medium">
        <color rgb="FFCCCCCC"/>
      </right>
      <top style="medium">
        <color rgb="FFCCCCCC"/>
      </top>
      <bottom style="medium">
        <color rgb="FFABAFC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ABAFC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BAFC4"/>
      </bottom>
      <diagonal/>
    </border>
    <border>
      <left style="medium">
        <color rgb="FFCCCCCC"/>
      </left>
      <right/>
      <top style="medium">
        <color rgb="FFCCCCCC"/>
      </top>
      <bottom style="medium">
        <color rgb="FFABAFC4"/>
      </bottom>
      <diagonal/>
    </border>
    <border>
      <left style="medium">
        <color rgb="FFCCCCCC"/>
      </left>
      <right style="medium">
        <color auto="1"/>
      </right>
      <top/>
      <bottom style="medium">
        <color rgb="FFABAFC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7" fillId="23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4" fillId="0" borderId="32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6" fillId="19" borderId="30" applyNumberFormat="0" applyAlignment="0" applyProtection="0">
      <alignment vertical="center"/>
    </xf>
    <xf numFmtId="0" fontId="38" fillId="19" borderId="31" applyNumberFormat="0" applyAlignment="0" applyProtection="0">
      <alignment vertical="center"/>
    </xf>
    <xf numFmtId="0" fontId="45" fillId="35" borderId="34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6" fillId="0" borderId="35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58" fontId="5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58" fontId="5" fillId="0" borderId="3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0" fontId="11" fillId="0" borderId="6" xfId="0" applyNumberFormat="1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13" fillId="0" borderId="0" xfId="0" applyNumberFormat="1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>
      <alignment horizontal="center" vertical="center"/>
    </xf>
    <xf numFmtId="10" fontId="19" fillId="0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right" vertical="center"/>
    </xf>
    <xf numFmtId="10" fontId="19" fillId="0" borderId="0" xfId="0" applyNumberFormat="1" applyFont="1" applyFill="1" applyBorder="1" applyAlignment="1">
      <alignment horizontal="right" vertical="center"/>
    </xf>
    <xf numFmtId="0" fontId="19" fillId="0" borderId="0" xfId="0" applyNumberFormat="1" applyFont="1" applyFill="1" applyBorder="1" applyAlignment="1">
      <alignment horizontal="right" vertical="center"/>
    </xf>
    <xf numFmtId="10" fontId="19" fillId="0" borderId="0" xfId="0" applyNumberFormat="1" applyFont="1" applyFill="1" applyBorder="1" applyAlignment="1">
      <alignment horizontal="right" vertical="center"/>
    </xf>
    <xf numFmtId="10" fontId="4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10" fontId="10" fillId="0" borderId="0" xfId="0" applyNumberFormat="1" applyFont="1" applyFill="1" applyAlignment="1">
      <alignment horizontal="center" vertical="center" wrapText="1"/>
    </xf>
    <xf numFmtId="10" fontId="21" fillId="0" borderId="0" xfId="0" applyNumberFormat="1" applyFont="1" applyFill="1" applyBorder="1" applyAlignment="1">
      <alignment horizontal="center" vertical="center"/>
    </xf>
    <xf numFmtId="4" fontId="15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0" fontId="22" fillId="0" borderId="0" xfId="0" applyNumberFormat="1" applyFont="1" applyFill="1" applyBorder="1" applyAlignment="1">
      <alignment horizontal="center"/>
    </xf>
    <xf numFmtId="4" fontId="18" fillId="0" borderId="0" xfId="0" applyNumberFormat="1" applyFont="1" applyFill="1" applyBorder="1" applyAlignment="1">
      <alignment horizontal="center"/>
    </xf>
    <xf numFmtId="10" fontId="23" fillId="0" borderId="0" xfId="0" applyNumberFormat="1" applyFont="1" applyFill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10" fontId="13" fillId="5" borderId="0" xfId="0" applyNumberFormat="1" applyFont="1" applyFill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4" fontId="19" fillId="0" borderId="0" xfId="0" applyNumberFormat="1" applyFont="1" applyFill="1" applyBorder="1" applyAlignment="1">
      <alignment horizontal="right" vertical="center"/>
    </xf>
    <xf numFmtId="10" fontId="12" fillId="4" borderId="0" xfId="0" applyNumberFormat="1" applyFont="1" applyFill="1" applyAlignment="1">
      <alignment horizontal="center" vertical="center" wrapText="1"/>
    </xf>
    <xf numFmtId="10" fontId="12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6" fillId="6" borderId="8" xfId="0" applyFont="1" applyFill="1" applyBorder="1" applyAlignment="1">
      <alignment horizontal="left" vertical="center" wrapText="1"/>
    </xf>
    <xf numFmtId="0" fontId="27" fillId="6" borderId="9" xfId="0" applyFont="1" applyFill="1" applyBorder="1" applyAlignment="1">
      <alignment horizontal="left" vertical="center" wrapText="1"/>
    </xf>
    <xf numFmtId="58" fontId="7" fillId="3" borderId="10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0" fillId="3" borderId="11" xfId="0" applyFill="1" applyBorder="1">
      <alignment vertical="center"/>
    </xf>
    <xf numFmtId="0" fontId="0" fillId="3" borderId="5" xfId="0" applyFill="1" applyBorder="1">
      <alignment vertical="center"/>
    </xf>
    <xf numFmtId="0" fontId="7" fillId="3" borderId="5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27" fillId="6" borderId="12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7" fillId="3" borderId="16" xfId="0" applyFont="1" applyFill="1" applyBorder="1" applyAlignment="1">
      <alignment horizontal="left" vertical="center" wrapText="1"/>
    </xf>
    <xf numFmtId="0" fontId="7" fillId="2" borderId="17" xfId="0" applyFont="1" applyFill="1" applyBorder="1" applyAlignment="1">
      <alignment vertical="center" wrapText="1"/>
    </xf>
    <xf numFmtId="0" fontId="7" fillId="2" borderId="18" xfId="0" applyFont="1" applyFill="1" applyBorder="1" applyAlignment="1">
      <alignment vertical="center" wrapText="1"/>
    </xf>
    <xf numFmtId="58" fontId="7" fillId="3" borderId="19" xfId="0" applyNumberFormat="1" applyFont="1" applyFill="1" applyBorder="1" applyAlignment="1">
      <alignment horizontal="left" vertical="center" wrapText="1"/>
    </xf>
    <xf numFmtId="0" fontId="0" fillId="3" borderId="20" xfId="0" applyFill="1" applyBorder="1">
      <alignment vertical="center"/>
    </xf>
    <xf numFmtId="0" fontId="7" fillId="3" borderId="20" xfId="0" applyFont="1" applyFill="1" applyBorder="1" applyAlignment="1">
      <alignment horizontal="left" vertical="center" wrapText="1"/>
    </xf>
    <xf numFmtId="0" fontId="7" fillId="3" borderId="2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58" fontId="0" fillId="0" borderId="0" xfId="0" applyNumberForma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7" fillId="3" borderId="22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7" fillId="2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28" fillId="2" borderId="5" xfId="0" applyFont="1" applyFill="1" applyBorder="1" applyAlignment="1">
      <alignment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38100</xdr:colOff>
      <xdr:row>93</xdr:row>
      <xdr:rowOff>1000125</xdr:rowOff>
    </xdr:from>
    <xdr:to>
      <xdr:col>12</xdr:col>
      <xdr:colOff>247650</xdr:colOff>
      <xdr:row>93</xdr:row>
      <xdr:rowOff>1295400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37700" y="39528750"/>
          <a:ext cx="1581150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19050</xdr:colOff>
      <xdr:row>92</xdr:row>
      <xdr:rowOff>1009650</xdr:rowOff>
    </xdr:from>
    <xdr:to>
      <xdr:col>12</xdr:col>
      <xdr:colOff>114300</xdr:colOff>
      <xdr:row>92</xdr:row>
      <xdr:rowOff>1381125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18650" y="37814250"/>
          <a:ext cx="1466850" cy="371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38100</xdr:colOff>
      <xdr:row>94</xdr:row>
      <xdr:rowOff>1019175</xdr:rowOff>
    </xdr:from>
    <xdr:to>
      <xdr:col>12</xdr:col>
      <xdr:colOff>76200</xdr:colOff>
      <xdr:row>94</xdr:row>
      <xdr:rowOff>1352550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37700" y="41271825"/>
          <a:ext cx="14097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c44.shengejing.com/javascript:void(0);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1"/>
  <sheetViews>
    <sheetView workbookViewId="0">
      <pane xSplit="1" ySplit="1" topLeftCell="B97" activePane="bottomRight" state="frozen"/>
      <selection/>
      <selection pane="topRight"/>
      <selection pane="bottomLeft"/>
      <selection pane="bottomRight" activeCell="I99" sqref="I99"/>
    </sheetView>
  </sheetViews>
  <sheetFormatPr defaultColWidth="9" defaultRowHeight="13.5"/>
  <cols>
    <col min="2" max="2" width="23.375" customWidth="1"/>
    <col min="3" max="3" width="21.625" customWidth="1"/>
    <col min="4" max="4" width="16.6666666666667" customWidth="1"/>
  </cols>
  <sheetData>
    <row r="1" ht="30" customHeight="1" spans="1:11">
      <c r="A1" s="70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 t="s">
        <v>9</v>
      </c>
      <c r="K1" s="80" t="s">
        <v>10</v>
      </c>
    </row>
    <row r="2" ht="15" spans="1:11">
      <c r="A2" s="72">
        <v>43466</v>
      </c>
      <c r="B2" s="73">
        <v>2707</v>
      </c>
      <c r="C2" s="73">
        <v>742</v>
      </c>
      <c r="D2" s="74">
        <v>13</v>
      </c>
      <c r="E2" s="74">
        <v>3.6</v>
      </c>
      <c r="F2" s="74">
        <v>11</v>
      </c>
      <c r="G2" s="74">
        <v>17</v>
      </c>
      <c r="H2" s="74">
        <v>0</v>
      </c>
      <c r="I2" s="74">
        <v>0</v>
      </c>
      <c r="J2" s="74">
        <v>73</v>
      </c>
      <c r="K2" s="81">
        <v>166</v>
      </c>
    </row>
    <row r="3" ht="15.75" customHeight="1" spans="1:11">
      <c r="A3" s="72"/>
      <c r="B3" s="75" t="s">
        <v>11</v>
      </c>
      <c r="C3" s="75" t="s">
        <v>11</v>
      </c>
      <c r="D3" s="74"/>
      <c r="E3" s="74"/>
      <c r="F3" s="74"/>
      <c r="G3" s="74"/>
      <c r="H3" s="74"/>
      <c r="I3" s="74"/>
      <c r="J3" s="74"/>
      <c r="K3" s="82" t="s">
        <v>11</v>
      </c>
    </row>
    <row r="4" ht="29.25" spans="1:11">
      <c r="A4" s="72"/>
      <c r="B4" s="75" t="s">
        <v>12</v>
      </c>
      <c r="C4" s="75" t="s">
        <v>13</v>
      </c>
      <c r="D4" s="74"/>
      <c r="E4" s="74"/>
      <c r="F4" s="74"/>
      <c r="G4" s="74"/>
      <c r="H4" s="74"/>
      <c r="I4" s="74"/>
      <c r="J4" s="74"/>
      <c r="K4" s="82" t="s">
        <v>14</v>
      </c>
    </row>
    <row r="5" ht="30" customHeight="1" spans="1:11">
      <c r="A5" s="72"/>
      <c r="B5" s="75" t="s">
        <v>15</v>
      </c>
      <c r="C5" s="75" t="s">
        <v>16</v>
      </c>
      <c r="D5" s="74"/>
      <c r="E5" s="74"/>
      <c r="F5" s="74"/>
      <c r="G5" s="74"/>
      <c r="H5" s="74"/>
      <c r="I5" s="74"/>
      <c r="J5" s="74"/>
      <c r="K5" s="82" t="s">
        <v>17</v>
      </c>
    </row>
    <row r="6" ht="15" spans="1:11">
      <c r="A6" s="72"/>
      <c r="B6" s="75" t="s">
        <v>18</v>
      </c>
      <c r="C6" s="75" t="s">
        <v>19</v>
      </c>
      <c r="D6" s="74"/>
      <c r="E6" s="74"/>
      <c r="F6" s="74"/>
      <c r="G6" s="74"/>
      <c r="H6" s="74"/>
      <c r="I6" s="74"/>
      <c r="J6" s="74"/>
      <c r="K6" s="83"/>
    </row>
    <row r="7" ht="15" spans="1:11">
      <c r="A7" s="72"/>
      <c r="B7" s="75" t="s">
        <v>20</v>
      </c>
      <c r="C7" s="75" t="s">
        <v>21</v>
      </c>
      <c r="D7" s="74"/>
      <c r="E7" s="74"/>
      <c r="F7" s="74"/>
      <c r="G7" s="74"/>
      <c r="H7" s="74"/>
      <c r="I7" s="74"/>
      <c r="J7" s="74"/>
      <c r="K7" s="83"/>
    </row>
    <row r="8" ht="15" spans="1:11">
      <c r="A8" s="72"/>
      <c r="B8" s="75" t="s">
        <v>22</v>
      </c>
      <c r="C8" s="75" t="s">
        <v>23</v>
      </c>
      <c r="D8" s="74"/>
      <c r="E8" s="74"/>
      <c r="F8" s="74"/>
      <c r="G8" s="74"/>
      <c r="H8" s="74"/>
      <c r="I8" s="74"/>
      <c r="J8" s="74"/>
      <c r="K8" s="83"/>
    </row>
    <row r="9" ht="15" spans="1:11">
      <c r="A9" s="72"/>
      <c r="B9" s="75" t="s">
        <v>24</v>
      </c>
      <c r="C9" s="75" t="s">
        <v>25</v>
      </c>
      <c r="D9" s="74"/>
      <c r="E9" s="74"/>
      <c r="F9" s="74"/>
      <c r="G9" s="74"/>
      <c r="H9" s="74"/>
      <c r="I9" s="74"/>
      <c r="J9" s="74"/>
      <c r="K9" s="83"/>
    </row>
    <row r="10" ht="15" spans="1:11">
      <c r="A10" s="72"/>
      <c r="B10" s="76"/>
      <c r="C10" s="75" t="s">
        <v>26</v>
      </c>
      <c r="D10" s="74"/>
      <c r="E10" s="74"/>
      <c r="F10" s="74"/>
      <c r="G10" s="74"/>
      <c r="H10" s="74"/>
      <c r="I10" s="74"/>
      <c r="J10" s="74"/>
      <c r="K10" s="83"/>
    </row>
    <row r="11" ht="15" spans="1:11">
      <c r="A11" s="72"/>
      <c r="B11" s="77"/>
      <c r="C11" s="78" t="s">
        <v>27</v>
      </c>
      <c r="D11" s="74"/>
      <c r="E11" s="74"/>
      <c r="F11" s="74"/>
      <c r="G11" s="74"/>
      <c r="H11" s="74"/>
      <c r="I11" s="74"/>
      <c r="J11" s="74"/>
      <c r="K11" s="84"/>
    </row>
    <row r="12" ht="15" spans="1:11">
      <c r="A12" s="72">
        <v>43467</v>
      </c>
      <c r="B12" s="73">
        <v>3275</v>
      </c>
      <c r="C12" s="73">
        <v>726</v>
      </c>
      <c r="D12" s="74">
        <v>31</v>
      </c>
      <c r="E12" s="74">
        <v>4.5</v>
      </c>
      <c r="F12" s="74">
        <v>8</v>
      </c>
      <c r="G12" s="74">
        <v>14</v>
      </c>
      <c r="H12" s="74">
        <v>0</v>
      </c>
      <c r="I12" s="74">
        <v>0</v>
      </c>
      <c r="J12" s="74">
        <v>106</v>
      </c>
      <c r="K12" s="81">
        <v>345</v>
      </c>
    </row>
    <row r="13" ht="15" spans="1:11">
      <c r="A13" s="72"/>
      <c r="B13" s="75" t="s">
        <v>11</v>
      </c>
      <c r="C13" s="75" t="s">
        <v>11</v>
      </c>
      <c r="D13" s="74"/>
      <c r="E13" s="74"/>
      <c r="F13" s="74"/>
      <c r="G13" s="74"/>
      <c r="H13" s="74"/>
      <c r="I13" s="74"/>
      <c r="J13" s="74"/>
      <c r="K13" s="82" t="s">
        <v>11</v>
      </c>
    </row>
    <row r="14" ht="29.25" spans="1:11">
      <c r="A14" s="72"/>
      <c r="B14" s="75" t="s">
        <v>28</v>
      </c>
      <c r="C14" s="75" t="s">
        <v>29</v>
      </c>
      <c r="D14" s="74"/>
      <c r="E14" s="74"/>
      <c r="F14" s="74"/>
      <c r="G14" s="74"/>
      <c r="H14" s="74"/>
      <c r="I14" s="74"/>
      <c r="J14" s="74"/>
      <c r="K14" s="82" t="s">
        <v>30</v>
      </c>
    </row>
    <row r="15" ht="29.25" spans="1:11">
      <c r="A15" s="72"/>
      <c r="B15" s="75" t="s">
        <v>31</v>
      </c>
      <c r="C15" s="75" t="s">
        <v>32</v>
      </c>
      <c r="D15" s="74"/>
      <c r="E15" s="74"/>
      <c r="F15" s="74"/>
      <c r="G15" s="74"/>
      <c r="H15" s="74"/>
      <c r="I15" s="74"/>
      <c r="J15" s="74"/>
      <c r="K15" s="82" t="s">
        <v>33</v>
      </c>
    </row>
    <row r="16" ht="15" spans="1:11">
      <c r="A16" s="72"/>
      <c r="B16" s="75" t="s">
        <v>34</v>
      </c>
      <c r="C16" s="75" t="s">
        <v>35</v>
      </c>
      <c r="D16" s="74"/>
      <c r="E16" s="74"/>
      <c r="F16" s="74"/>
      <c r="G16" s="74"/>
      <c r="H16" s="74"/>
      <c r="I16" s="74"/>
      <c r="J16" s="74"/>
      <c r="K16" s="83"/>
    </row>
    <row r="17" ht="15" spans="1:11">
      <c r="A17" s="72"/>
      <c r="B17" s="75" t="s">
        <v>36</v>
      </c>
      <c r="C17" s="75" t="s">
        <v>37</v>
      </c>
      <c r="D17" s="74"/>
      <c r="E17" s="74"/>
      <c r="F17" s="74"/>
      <c r="G17" s="74"/>
      <c r="H17" s="74"/>
      <c r="I17" s="74"/>
      <c r="J17" s="74"/>
      <c r="K17" s="83"/>
    </row>
    <row r="18" ht="15" spans="1:11">
      <c r="A18" s="72"/>
      <c r="B18" s="75" t="s">
        <v>38</v>
      </c>
      <c r="C18" s="75" t="s">
        <v>39</v>
      </c>
      <c r="D18" s="74"/>
      <c r="E18" s="74"/>
      <c r="F18" s="74"/>
      <c r="G18" s="74"/>
      <c r="H18" s="74"/>
      <c r="I18" s="74"/>
      <c r="J18" s="74"/>
      <c r="K18" s="83"/>
    </row>
    <row r="19" ht="15" spans="1:11">
      <c r="A19" s="72"/>
      <c r="B19" s="75" t="s">
        <v>40</v>
      </c>
      <c r="C19" s="75" t="s">
        <v>41</v>
      </c>
      <c r="D19" s="74"/>
      <c r="E19" s="74"/>
      <c r="F19" s="74"/>
      <c r="G19" s="74"/>
      <c r="H19" s="74"/>
      <c r="I19" s="74"/>
      <c r="J19" s="74"/>
      <c r="K19" s="83"/>
    </row>
    <row r="20" ht="15" spans="1:11">
      <c r="A20" s="72"/>
      <c r="B20" s="76"/>
      <c r="C20" s="75" t="s">
        <v>42</v>
      </c>
      <c r="D20" s="74"/>
      <c r="E20" s="74"/>
      <c r="F20" s="74"/>
      <c r="G20" s="74"/>
      <c r="H20" s="74"/>
      <c r="I20" s="74"/>
      <c r="J20" s="74"/>
      <c r="K20" s="83"/>
    </row>
    <row r="21" ht="15" spans="1:11">
      <c r="A21" s="72"/>
      <c r="B21" s="77"/>
      <c r="C21" s="78" t="s">
        <v>43</v>
      </c>
      <c r="D21" s="74"/>
      <c r="E21" s="74"/>
      <c r="F21" s="74"/>
      <c r="G21" s="74"/>
      <c r="H21" s="74"/>
      <c r="I21" s="74"/>
      <c r="J21" s="74"/>
      <c r="K21" s="84"/>
    </row>
    <row r="22" ht="15" spans="1:11">
      <c r="A22" s="72">
        <v>43468</v>
      </c>
      <c r="B22" s="73">
        <v>2646</v>
      </c>
      <c r="C22" s="73">
        <v>687</v>
      </c>
      <c r="D22" s="74">
        <v>24</v>
      </c>
      <c r="E22" s="74">
        <v>3.9</v>
      </c>
      <c r="F22" s="74">
        <v>8</v>
      </c>
      <c r="G22" s="74">
        <v>13</v>
      </c>
      <c r="H22" s="74">
        <v>0</v>
      </c>
      <c r="I22" s="74">
        <v>0</v>
      </c>
      <c r="J22" s="74">
        <v>99</v>
      </c>
      <c r="K22" s="81">
        <v>365</v>
      </c>
    </row>
    <row r="23" ht="15" spans="1:11">
      <c r="A23" s="72"/>
      <c r="B23" s="75" t="s">
        <v>11</v>
      </c>
      <c r="C23" s="75" t="s">
        <v>11</v>
      </c>
      <c r="D23" s="74"/>
      <c r="E23" s="74"/>
      <c r="F23" s="74"/>
      <c r="G23" s="74"/>
      <c r="H23" s="74"/>
      <c r="I23" s="74"/>
      <c r="J23" s="74"/>
      <c r="K23" s="82" t="s">
        <v>11</v>
      </c>
    </row>
    <row r="24" ht="29.25" spans="1:11">
      <c r="A24" s="72"/>
      <c r="B24" s="75" t="s">
        <v>44</v>
      </c>
      <c r="C24" s="75" t="s">
        <v>45</v>
      </c>
      <c r="D24" s="74"/>
      <c r="E24" s="74"/>
      <c r="F24" s="74"/>
      <c r="G24" s="74"/>
      <c r="H24" s="74"/>
      <c r="I24" s="74"/>
      <c r="J24" s="74"/>
      <c r="K24" s="82" t="s">
        <v>46</v>
      </c>
    </row>
    <row r="25" ht="29.25" spans="1:11">
      <c r="A25" s="72"/>
      <c r="B25" s="75" t="s">
        <v>47</v>
      </c>
      <c r="C25" s="75" t="s">
        <v>48</v>
      </c>
      <c r="D25" s="74"/>
      <c r="E25" s="74"/>
      <c r="F25" s="74"/>
      <c r="G25" s="74"/>
      <c r="H25" s="74"/>
      <c r="I25" s="74"/>
      <c r="J25" s="74"/>
      <c r="K25" s="82" t="s">
        <v>49</v>
      </c>
    </row>
    <row r="26" ht="15" spans="1:11">
      <c r="A26" s="72"/>
      <c r="B26" s="75" t="s">
        <v>50</v>
      </c>
      <c r="C26" s="75" t="s">
        <v>35</v>
      </c>
      <c r="D26" s="74"/>
      <c r="E26" s="74"/>
      <c r="F26" s="74"/>
      <c r="G26" s="74"/>
      <c r="H26" s="74"/>
      <c r="I26" s="74"/>
      <c r="J26" s="74"/>
      <c r="K26" s="83"/>
    </row>
    <row r="27" ht="15" spans="1:11">
      <c r="A27" s="72"/>
      <c r="B27" s="75" t="s">
        <v>51</v>
      </c>
      <c r="C27" s="75" t="s">
        <v>52</v>
      </c>
      <c r="D27" s="74"/>
      <c r="E27" s="74"/>
      <c r="F27" s="74"/>
      <c r="G27" s="74"/>
      <c r="H27" s="74"/>
      <c r="I27" s="74"/>
      <c r="J27" s="74"/>
      <c r="K27" s="83"/>
    </row>
    <row r="28" ht="15" spans="1:11">
      <c r="A28" s="72"/>
      <c r="B28" s="75" t="s">
        <v>53</v>
      </c>
      <c r="C28" s="75" t="s">
        <v>54</v>
      </c>
      <c r="D28" s="74"/>
      <c r="E28" s="74"/>
      <c r="F28" s="74"/>
      <c r="G28" s="74"/>
      <c r="H28" s="74"/>
      <c r="I28" s="74"/>
      <c r="J28" s="74"/>
      <c r="K28" s="83"/>
    </row>
    <row r="29" ht="15" spans="1:11">
      <c r="A29" s="72"/>
      <c r="B29" s="75" t="s">
        <v>55</v>
      </c>
      <c r="C29" s="75" t="s">
        <v>56</v>
      </c>
      <c r="D29" s="74"/>
      <c r="E29" s="74"/>
      <c r="F29" s="74"/>
      <c r="G29" s="74"/>
      <c r="H29" s="74"/>
      <c r="I29" s="74"/>
      <c r="J29" s="74"/>
      <c r="K29" s="83"/>
    </row>
    <row r="30" ht="15" spans="1:11">
      <c r="A30" s="72"/>
      <c r="B30" s="76"/>
      <c r="C30" s="75" t="s">
        <v>57</v>
      </c>
      <c r="D30" s="74"/>
      <c r="E30" s="74"/>
      <c r="F30" s="74"/>
      <c r="G30" s="74"/>
      <c r="H30" s="74"/>
      <c r="I30" s="74"/>
      <c r="J30" s="74"/>
      <c r="K30" s="83"/>
    </row>
    <row r="31" ht="15" spans="1:11">
      <c r="A31" s="72"/>
      <c r="B31" s="77"/>
      <c r="C31" s="78" t="s">
        <v>58</v>
      </c>
      <c r="D31" s="74"/>
      <c r="E31" s="74"/>
      <c r="F31" s="74"/>
      <c r="G31" s="74"/>
      <c r="H31" s="74"/>
      <c r="I31" s="74"/>
      <c r="J31" s="74"/>
      <c r="K31" s="84"/>
    </row>
    <row r="32" ht="15" spans="1:11">
      <c r="A32" s="72">
        <v>43469</v>
      </c>
      <c r="B32" s="73">
        <v>1990</v>
      </c>
      <c r="C32" s="73">
        <v>611</v>
      </c>
      <c r="D32" s="74">
        <v>22</v>
      </c>
      <c r="E32" s="74">
        <v>3.3</v>
      </c>
      <c r="F32" s="74">
        <v>5</v>
      </c>
      <c r="G32" s="74">
        <v>10</v>
      </c>
      <c r="H32" s="74">
        <v>0</v>
      </c>
      <c r="I32" s="74">
        <v>0</v>
      </c>
      <c r="J32" s="74">
        <v>141</v>
      </c>
      <c r="K32" s="81">
        <v>505</v>
      </c>
    </row>
    <row r="33" ht="15" spans="1:11">
      <c r="A33" s="72"/>
      <c r="B33" s="75" t="s">
        <v>11</v>
      </c>
      <c r="C33" s="75" t="s">
        <v>11</v>
      </c>
      <c r="D33" s="74"/>
      <c r="E33" s="74"/>
      <c r="F33" s="74"/>
      <c r="G33" s="74"/>
      <c r="H33" s="74"/>
      <c r="I33" s="74"/>
      <c r="J33" s="74"/>
      <c r="K33" s="82" t="s">
        <v>11</v>
      </c>
    </row>
    <row r="34" ht="29.25" spans="1:11">
      <c r="A34" s="72"/>
      <c r="B34" s="75" t="s">
        <v>59</v>
      </c>
      <c r="C34" s="75" t="s">
        <v>60</v>
      </c>
      <c r="D34" s="74"/>
      <c r="E34" s="74"/>
      <c r="F34" s="74"/>
      <c r="G34" s="74"/>
      <c r="H34" s="74"/>
      <c r="I34" s="74"/>
      <c r="J34" s="74"/>
      <c r="K34" s="82" t="s">
        <v>61</v>
      </c>
    </row>
    <row r="35" ht="29.25" spans="1:11">
      <c r="A35" s="72"/>
      <c r="B35" s="75" t="s">
        <v>62</v>
      </c>
      <c r="C35" s="75" t="s">
        <v>63</v>
      </c>
      <c r="D35" s="74"/>
      <c r="E35" s="74"/>
      <c r="F35" s="74"/>
      <c r="G35" s="74"/>
      <c r="H35" s="74"/>
      <c r="I35" s="74"/>
      <c r="J35" s="74"/>
      <c r="K35" s="82" t="s">
        <v>64</v>
      </c>
    </row>
    <row r="36" ht="15" spans="1:11">
      <c r="A36" s="72"/>
      <c r="B36" s="75" t="s">
        <v>65</v>
      </c>
      <c r="C36" s="75" t="s">
        <v>66</v>
      </c>
      <c r="D36" s="74"/>
      <c r="E36" s="74"/>
      <c r="F36" s="74"/>
      <c r="G36" s="74"/>
      <c r="H36" s="74"/>
      <c r="I36" s="74"/>
      <c r="J36" s="74"/>
      <c r="K36" s="83"/>
    </row>
    <row r="37" ht="15" spans="1:11">
      <c r="A37" s="72"/>
      <c r="B37" s="75" t="s">
        <v>67</v>
      </c>
      <c r="C37" s="75" t="s">
        <v>21</v>
      </c>
      <c r="D37" s="74"/>
      <c r="E37" s="74"/>
      <c r="F37" s="74"/>
      <c r="G37" s="74"/>
      <c r="H37" s="74"/>
      <c r="I37" s="74"/>
      <c r="J37" s="74"/>
      <c r="K37" s="83"/>
    </row>
    <row r="38" ht="15" spans="1:11">
      <c r="A38" s="72"/>
      <c r="B38" s="75" t="s">
        <v>68</v>
      </c>
      <c r="C38" s="75" t="s">
        <v>69</v>
      </c>
      <c r="D38" s="74"/>
      <c r="E38" s="74"/>
      <c r="F38" s="74"/>
      <c r="G38" s="74"/>
      <c r="H38" s="74"/>
      <c r="I38" s="74"/>
      <c r="J38" s="74"/>
      <c r="K38" s="83"/>
    </row>
    <row r="39" ht="15" spans="1:11">
      <c r="A39" s="72"/>
      <c r="B39" s="75" t="s">
        <v>70</v>
      </c>
      <c r="C39" s="75" t="s">
        <v>71</v>
      </c>
      <c r="D39" s="74"/>
      <c r="E39" s="74"/>
      <c r="F39" s="74"/>
      <c r="G39" s="74"/>
      <c r="H39" s="74"/>
      <c r="I39" s="74"/>
      <c r="J39" s="74"/>
      <c r="K39" s="83"/>
    </row>
    <row r="40" ht="15" spans="1:11">
      <c r="A40" s="72"/>
      <c r="B40" s="76"/>
      <c r="C40" s="75" t="s">
        <v>72</v>
      </c>
      <c r="D40" s="74"/>
      <c r="E40" s="74"/>
      <c r="F40" s="74"/>
      <c r="G40" s="74"/>
      <c r="H40" s="74"/>
      <c r="I40" s="74"/>
      <c r="J40" s="74"/>
      <c r="K40" s="83"/>
    </row>
    <row r="41" ht="15" spans="1:11">
      <c r="A41" s="72"/>
      <c r="B41" s="77"/>
      <c r="C41" s="78" t="s">
        <v>73</v>
      </c>
      <c r="D41" s="74"/>
      <c r="E41" s="74"/>
      <c r="F41" s="74"/>
      <c r="G41" s="74"/>
      <c r="H41" s="74"/>
      <c r="I41" s="74"/>
      <c r="J41" s="74"/>
      <c r="K41" s="84"/>
    </row>
    <row r="42" ht="15" spans="1:11">
      <c r="A42" s="79" t="s">
        <v>74</v>
      </c>
      <c r="B42" s="73">
        <v>2114</v>
      </c>
      <c r="C42" s="73">
        <v>531</v>
      </c>
      <c r="D42" s="74">
        <v>24</v>
      </c>
      <c r="E42" s="74">
        <v>4</v>
      </c>
      <c r="F42" s="74">
        <v>5</v>
      </c>
      <c r="G42" s="74">
        <v>11</v>
      </c>
      <c r="H42" s="74">
        <v>0</v>
      </c>
      <c r="I42" s="74">
        <v>0</v>
      </c>
      <c r="J42" s="74">
        <v>112</v>
      </c>
      <c r="K42" s="81">
        <v>402</v>
      </c>
    </row>
    <row r="43" ht="15" spans="1:11">
      <c r="A43" s="79"/>
      <c r="B43" s="75" t="s">
        <v>11</v>
      </c>
      <c r="C43" s="75" t="s">
        <v>11</v>
      </c>
      <c r="D43" s="74"/>
      <c r="E43" s="74"/>
      <c r="F43" s="74"/>
      <c r="G43" s="74"/>
      <c r="H43" s="74"/>
      <c r="I43" s="74"/>
      <c r="J43" s="74"/>
      <c r="K43" s="82" t="s">
        <v>11</v>
      </c>
    </row>
    <row r="44" ht="29.25" spans="1:11">
      <c r="A44" s="79"/>
      <c r="B44" s="75" t="s">
        <v>75</v>
      </c>
      <c r="C44" s="75" t="s">
        <v>76</v>
      </c>
      <c r="D44" s="74"/>
      <c r="E44" s="74"/>
      <c r="F44" s="74"/>
      <c r="G44" s="74"/>
      <c r="H44" s="74"/>
      <c r="I44" s="74"/>
      <c r="J44" s="74"/>
      <c r="K44" s="82" t="s">
        <v>77</v>
      </c>
    </row>
    <row r="45" ht="29.25" spans="1:11">
      <c r="A45" s="79"/>
      <c r="B45" s="75" t="s">
        <v>78</v>
      </c>
      <c r="C45" s="75" t="s">
        <v>79</v>
      </c>
      <c r="D45" s="74"/>
      <c r="E45" s="74"/>
      <c r="F45" s="74"/>
      <c r="G45" s="74"/>
      <c r="H45" s="74"/>
      <c r="I45" s="74"/>
      <c r="J45" s="74"/>
      <c r="K45" s="82" t="s">
        <v>17</v>
      </c>
    </row>
    <row r="46" ht="15" spans="1:11">
      <c r="A46" s="79"/>
      <c r="B46" s="75" t="s">
        <v>80</v>
      </c>
      <c r="C46" s="75" t="s">
        <v>81</v>
      </c>
      <c r="D46" s="74"/>
      <c r="E46" s="74"/>
      <c r="F46" s="74"/>
      <c r="G46" s="74"/>
      <c r="H46" s="74"/>
      <c r="I46" s="74"/>
      <c r="J46" s="74"/>
      <c r="K46" s="83"/>
    </row>
    <row r="47" ht="15" spans="1:11">
      <c r="A47" s="79"/>
      <c r="B47" s="75" t="s">
        <v>82</v>
      </c>
      <c r="C47" s="75" t="s">
        <v>21</v>
      </c>
      <c r="D47" s="74"/>
      <c r="E47" s="74"/>
      <c r="F47" s="74"/>
      <c r="G47" s="74"/>
      <c r="H47" s="74"/>
      <c r="I47" s="74"/>
      <c r="J47" s="74"/>
      <c r="K47" s="83"/>
    </row>
    <row r="48" ht="15" spans="1:11">
      <c r="A48" s="79"/>
      <c r="B48" s="75" t="s">
        <v>83</v>
      </c>
      <c r="C48" s="75" t="s">
        <v>84</v>
      </c>
      <c r="D48" s="74"/>
      <c r="E48" s="74"/>
      <c r="F48" s="74"/>
      <c r="G48" s="74"/>
      <c r="H48" s="74"/>
      <c r="I48" s="74"/>
      <c r="J48" s="74"/>
      <c r="K48" s="83"/>
    </row>
    <row r="49" ht="15" spans="1:11">
      <c r="A49" s="79"/>
      <c r="B49" s="75" t="s">
        <v>85</v>
      </c>
      <c r="C49" s="75" t="s">
        <v>86</v>
      </c>
      <c r="D49" s="74"/>
      <c r="E49" s="74"/>
      <c r="F49" s="74"/>
      <c r="G49" s="74"/>
      <c r="H49" s="74"/>
      <c r="I49" s="74"/>
      <c r="J49" s="74"/>
      <c r="K49" s="83"/>
    </row>
    <row r="50" ht="15" spans="1:11">
      <c r="A50" s="79"/>
      <c r="B50" s="76"/>
      <c r="C50" s="75" t="s">
        <v>26</v>
      </c>
      <c r="D50" s="74"/>
      <c r="E50" s="74"/>
      <c r="F50" s="74"/>
      <c r="G50" s="74"/>
      <c r="H50" s="74"/>
      <c r="I50" s="74"/>
      <c r="J50" s="74"/>
      <c r="K50" s="83"/>
    </row>
    <row r="51" ht="15" spans="1:11">
      <c r="A51" s="79"/>
      <c r="B51" s="77"/>
      <c r="C51" s="78" t="s">
        <v>73</v>
      </c>
      <c r="D51" s="74"/>
      <c r="E51" s="74"/>
      <c r="F51" s="74"/>
      <c r="G51" s="74"/>
      <c r="H51" s="74"/>
      <c r="I51" s="74"/>
      <c r="J51" s="74"/>
      <c r="K51" s="84"/>
    </row>
    <row r="52" ht="15" spans="1:11">
      <c r="A52" s="79" t="s">
        <v>87</v>
      </c>
      <c r="B52" s="73">
        <v>2416</v>
      </c>
      <c r="C52" s="73">
        <v>658</v>
      </c>
      <c r="D52" s="74">
        <v>15</v>
      </c>
      <c r="E52" s="74">
        <v>3.7</v>
      </c>
      <c r="F52" s="74">
        <v>4</v>
      </c>
      <c r="G52" s="74">
        <v>19</v>
      </c>
      <c r="H52" s="74">
        <v>0</v>
      </c>
      <c r="I52" s="74">
        <v>0</v>
      </c>
      <c r="J52" s="74">
        <v>160</v>
      </c>
      <c r="K52" s="81">
        <v>399</v>
      </c>
    </row>
    <row r="53" ht="15" spans="1:11">
      <c r="A53" s="79"/>
      <c r="B53" s="75" t="s">
        <v>11</v>
      </c>
      <c r="C53" s="75" t="s">
        <v>11</v>
      </c>
      <c r="D53" s="74"/>
      <c r="E53" s="74"/>
      <c r="F53" s="74"/>
      <c r="G53" s="74"/>
      <c r="H53" s="74"/>
      <c r="I53" s="74"/>
      <c r="J53" s="74"/>
      <c r="K53" s="82" t="s">
        <v>11</v>
      </c>
    </row>
    <row r="54" ht="29.25" spans="1:11">
      <c r="A54" s="79"/>
      <c r="B54" s="75" t="s">
        <v>88</v>
      </c>
      <c r="C54" s="75" t="s">
        <v>76</v>
      </c>
      <c r="D54" s="74"/>
      <c r="E54" s="74"/>
      <c r="F54" s="74"/>
      <c r="G54" s="74"/>
      <c r="H54" s="74"/>
      <c r="I54" s="74"/>
      <c r="J54" s="74"/>
      <c r="K54" s="82" t="s">
        <v>89</v>
      </c>
    </row>
    <row r="55" ht="29.25" spans="1:11">
      <c r="A55" s="79"/>
      <c r="B55" s="75" t="s">
        <v>90</v>
      </c>
      <c r="C55" s="75" t="s">
        <v>91</v>
      </c>
      <c r="D55" s="74"/>
      <c r="E55" s="74"/>
      <c r="F55" s="74"/>
      <c r="G55" s="74"/>
      <c r="H55" s="74"/>
      <c r="I55" s="74"/>
      <c r="J55" s="74"/>
      <c r="K55" s="82" t="s">
        <v>92</v>
      </c>
    </row>
    <row r="56" ht="15" spans="1:11">
      <c r="A56" s="79"/>
      <c r="B56" s="75" t="s">
        <v>93</v>
      </c>
      <c r="C56" s="75" t="s">
        <v>66</v>
      </c>
      <c r="D56" s="74"/>
      <c r="E56" s="74"/>
      <c r="F56" s="74"/>
      <c r="G56" s="74"/>
      <c r="H56" s="74"/>
      <c r="I56" s="74"/>
      <c r="J56" s="74"/>
      <c r="K56" s="83"/>
    </row>
    <row r="57" ht="15" spans="1:11">
      <c r="A57" s="79"/>
      <c r="B57" s="75" t="s">
        <v>94</v>
      </c>
      <c r="C57" s="75" t="s">
        <v>52</v>
      </c>
      <c r="D57" s="74"/>
      <c r="E57" s="74"/>
      <c r="F57" s="74"/>
      <c r="G57" s="74"/>
      <c r="H57" s="74"/>
      <c r="I57" s="74"/>
      <c r="J57" s="74"/>
      <c r="K57" s="83"/>
    </row>
    <row r="58" ht="15" spans="1:11">
      <c r="A58" s="79"/>
      <c r="B58" s="75" t="s">
        <v>95</v>
      </c>
      <c r="C58" s="75" t="s">
        <v>96</v>
      </c>
      <c r="D58" s="74"/>
      <c r="E58" s="74"/>
      <c r="F58" s="74"/>
      <c r="G58" s="74"/>
      <c r="H58" s="74"/>
      <c r="I58" s="74"/>
      <c r="J58" s="74"/>
      <c r="K58" s="83"/>
    </row>
    <row r="59" ht="15" spans="1:11">
      <c r="A59" s="79"/>
      <c r="B59" s="75" t="s">
        <v>97</v>
      </c>
      <c r="C59" s="75" t="s">
        <v>98</v>
      </c>
      <c r="D59" s="74"/>
      <c r="E59" s="74"/>
      <c r="F59" s="74"/>
      <c r="G59" s="74"/>
      <c r="H59" s="74"/>
      <c r="I59" s="74"/>
      <c r="J59" s="74"/>
      <c r="K59" s="83"/>
    </row>
    <row r="60" ht="15" spans="1:11">
      <c r="A60" s="79"/>
      <c r="B60" s="76"/>
      <c r="C60" s="75" t="s">
        <v>57</v>
      </c>
      <c r="D60" s="74"/>
      <c r="E60" s="74"/>
      <c r="F60" s="74"/>
      <c r="G60" s="74"/>
      <c r="H60" s="74"/>
      <c r="I60" s="74"/>
      <c r="J60" s="74"/>
      <c r="K60" s="83"/>
    </row>
    <row r="61" ht="15" spans="1:11">
      <c r="A61" s="79"/>
      <c r="B61" s="77"/>
      <c r="C61" s="78" t="s">
        <v>99</v>
      </c>
      <c r="D61" s="74"/>
      <c r="E61" s="74"/>
      <c r="F61" s="74"/>
      <c r="G61" s="74"/>
      <c r="H61" s="74"/>
      <c r="I61" s="74"/>
      <c r="J61" s="74"/>
      <c r="K61" s="84"/>
    </row>
    <row r="62" ht="15" spans="1:11">
      <c r="A62" s="72">
        <v>43472</v>
      </c>
      <c r="B62" s="73">
        <v>2205</v>
      </c>
      <c r="C62" s="73">
        <v>600</v>
      </c>
      <c r="D62" s="74">
        <v>29</v>
      </c>
      <c r="E62" s="74">
        <v>3.7</v>
      </c>
      <c r="F62" s="74">
        <v>8</v>
      </c>
      <c r="G62" s="74">
        <v>12</v>
      </c>
      <c r="H62" s="74">
        <v>0</v>
      </c>
      <c r="I62" s="74">
        <v>0</v>
      </c>
      <c r="J62" s="85">
        <v>121</v>
      </c>
      <c r="K62" s="86">
        <v>300</v>
      </c>
    </row>
    <row r="63" ht="15" spans="1:11">
      <c r="A63" s="72"/>
      <c r="B63" s="75" t="s">
        <v>11</v>
      </c>
      <c r="C63" s="75" t="s">
        <v>11</v>
      </c>
      <c r="D63" s="74"/>
      <c r="E63" s="74"/>
      <c r="F63" s="74"/>
      <c r="G63" s="74"/>
      <c r="H63" s="74"/>
      <c r="I63" s="74"/>
      <c r="J63" s="85"/>
      <c r="K63" s="87" t="s">
        <v>11</v>
      </c>
    </row>
    <row r="64" ht="29.25" spans="1:11">
      <c r="A64" s="72"/>
      <c r="B64" s="75" t="s">
        <v>100</v>
      </c>
      <c r="C64" s="75" t="s">
        <v>101</v>
      </c>
      <c r="D64" s="74"/>
      <c r="E64" s="74"/>
      <c r="F64" s="74"/>
      <c r="G64" s="74"/>
      <c r="H64" s="74"/>
      <c r="I64" s="74"/>
      <c r="J64" s="85"/>
      <c r="K64" s="87" t="s">
        <v>102</v>
      </c>
    </row>
    <row r="65" ht="29.25" spans="1:11">
      <c r="A65" s="72"/>
      <c r="B65" s="75" t="s">
        <v>103</v>
      </c>
      <c r="C65" s="75" t="s">
        <v>104</v>
      </c>
      <c r="D65" s="74"/>
      <c r="E65" s="74"/>
      <c r="F65" s="74"/>
      <c r="G65" s="74"/>
      <c r="H65" s="74"/>
      <c r="I65" s="74"/>
      <c r="J65" s="85"/>
      <c r="K65" s="87" t="s">
        <v>105</v>
      </c>
    </row>
    <row r="66" ht="15" spans="1:12">
      <c r="A66" s="72"/>
      <c r="B66" s="75" t="s">
        <v>106</v>
      </c>
      <c r="C66" s="75" t="s">
        <v>19</v>
      </c>
      <c r="D66" s="74"/>
      <c r="E66" s="74"/>
      <c r="F66" s="74"/>
      <c r="G66" s="74"/>
      <c r="H66" s="74"/>
      <c r="I66" s="74"/>
      <c r="J66" s="85"/>
      <c r="K66" s="87"/>
      <c r="L66" s="97"/>
    </row>
    <row r="67" ht="15" spans="1:12">
      <c r="A67" s="72"/>
      <c r="B67" s="75" t="s">
        <v>107</v>
      </c>
      <c r="C67" s="75" t="s">
        <v>52</v>
      </c>
      <c r="D67" s="74"/>
      <c r="E67" s="74"/>
      <c r="F67" s="74"/>
      <c r="G67" s="74"/>
      <c r="H67" s="74"/>
      <c r="I67" s="74"/>
      <c r="J67" s="85"/>
      <c r="K67" s="87"/>
      <c r="L67" s="97"/>
    </row>
    <row r="68" ht="15" spans="1:12">
      <c r="A68" s="72"/>
      <c r="B68" s="75" t="s">
        <v>108</v>
      </c>
      <c r="C68" s="75" t="s">
        <v>109</v>
      </c>
      <c r="D68" s="74"/>
      <c r="E68" s="74"/>
      <c r="F68" s="74"/>
      <c r="G68" s="74"/>
      <c r="H68" s="74"/>
      <c r="I68" s="74"/>
      <c r="J68" s="85"/>
      <c r="K68" s="87"/>
      <c r="L68" s="97"/>
    </row>
    <row r="69" ht="15" spans="1:11">
      <c r="A69" s="72"/>
      <c r="B69" s="75" t="s">
        <v>110</v>
      </c>
      <c r="C69" s="75" t="s">
        <v>111</v>
      </c>
      <c r="D69" s="74"/>
      <c r="E69" s="74"/>
      <c r="F69" s="74"/>
      <c r="G69" s="74"/>
      <c r="H69" s="74"/>
      <c r="I69" s="74"/>
      <c r="J69" s="85"/>
      <c r="K69" s="87"/>
    </row>
    <row r="70" ht="15" spans="1:13">
      <c r="A70" s="72"/>
      <c r="B70" s="76"/>
      <c r="C70" s="75" t="s">
        <v>72</v>
      </c>
      <c r="D70" s="74"/>
      <c r="E70" s="74"/>
      <c r="F70" s="74"/>
      <c r="G70" s="74"/>
      <c r="H70" s="74"/>
      <c r="I70" s="74"/>
      <c r="J70" s="85"/>
      <c r="K70" s="87"/>
      <c r="M70" s="97"/>
    </row>
    <row r="71" ht="15" spans="1:11">
      <c r="A71" s="88"/>
      <c r="B71" s="89"/>
      <c r="C71" s="90" t="s">
        <v>112</v>
      </c>
      <c r="D71" s="91"/>
      <c r="E71" s="91"/>
      <c r="F71" s="91"/>
      <c r="G71" s="91"/>
      <c r="H71" s="91"/>
      <c r="I71" s="91"/>
      <c r="J71" s="106"/>
      <c r="K71" s="107"/>
    </row>
    <row r="72" ht="15" spans="1:11">
      <c r="A72" s="72">
        <v>43473</v>
      </c>
      <c r="B72" s="92">
        <v>1744</v>
      </c>
      <c r="C72" s="92">
        <v>464</v>
      </c>
      <c r="D72" s="74">
        <v>25</v>
      </c>
      <c r="E72" s="74">
        <v>3.8</v>
      </c>
      <c r="F72" s="74">
        <v>5</v>
      </c>
      <c r="G72" s="74">
        <v>16</v>
      </c>
      <c r="H72" s="74">
        <v>0</v>
      </c>
      <c r="I72" s="74">
        <v>0</v>
      </c>
      <c r="J72" s="74">
        <v>101</v>
      </c>
      <c r="K72" s="86">
        <v>300</v>
      </c>
    </row>
    <row r="73" ht="15" spans="1:11">
      <c r="A73" s="72"/>
      <c r="B73" s="92"/>
      <c r="C73" s="93" t="s">
        <v>11</v>
      </c>
      <c r="D73" s="74"/>
      <c r="E73" s="74"/>
      <c r="F73" s="74"/>
      <c r="G73" s="74"/>
      <c r="H73" s="74"/>
      <c r="I73" s="74"/>
      <c r="J73" s="74"/>
      <c r="K73" s="87" t="s">
        <v>11</v>
      </c>
    </row>
    <row r="74" ht="29.25" spans="1:17">
      <c r="A74" s="72"/>
      <c r="B74" s="75" t="s">
        <v>11</v>
      </c>
      <c r="C74" s="75" t="s">
        <v>113</v>
      </c>
      <c r="D74" s="74"/>
      <c r="E74" s="74"/>
      <c r="F74" s="74"/>
      <c r="G74" s="74"/>
      <c r="H74" s="74"/>
      <c r="I74" s="74"/>
      <c r="J74" s="74"/>
      <c r="K74" s="87" t="s">
        <v>114</v>
      </c>
      <c r="L74" s="108"/>
      <c r="M74" s="108"/>
      <c r="N74" s="108"/>
      <c r="O74" s="108"/>
      <c r="P74" s="108"/>
      <c r="Q74" s="116"/>
    </row>
    <row r="75" ht="29.25" spans="1:17">
      <c r="A75" s="72"/>
      <c r="B75" s="75" t="s">
        <v>115</v>
      </c>
      <c r="C75" s="75" t="s">
        <v>63</v>
      </c>
      <c r="D75" s="74"/>
      <c r="E75" s="74"/>
      <c r="F75" s="74"/>
      <c r="G75" s="74"/>
      <c r="H75" s="74"/>
      <c r="I75" s="74"/>
      <c r="J75" s="74"/>
      <c r="K75" s="87" t="s">
        <v>116</v>
      </c>
      <c r="L75" s="109"/>
      <c r="M75" s="109"/>
      <c r="N75" s="109"/>
      <c r="O75" s="109"/>
      <c r="P75" s="109"/>
      <c r="Q75" s="117"/>
    </row>
    <row r="76" ht="15" spans="1:11">
      <c r="A76" s="72"/>
      <c r="B76" s="75" t="s">
        <v>117</v>
      </c>
      <c r="C76" s="75" t="s">
        <v>35</v>
      </c>
      <c r="D76" s="74"/>
      <c r="E76" s="74"/>
      <c r="F76" s="74"/>
      <c r="G76" s="74"/>
      <c r="H76" s="74"/>
      <c r="I76" s="74"/>
      <c r="J76" s="74"/>
      <c r="K76" s="87"/>
    </row>
    <row r="77" ht="15" spans="1:11">
      <c r="A77" s="72"/>
      <c r="B77" s="75" t="s">
        <v>118</v>
      </c>
      <c r="C77" s="75" t="s">
        <v>37</v>
      </c>
      <c r="D77" s="74"/>
      <c r="E77" s="74"/>
      <c r="F77" s="74"/>
      <c r="G77" s="74"/>
      <c r="H77" s="74"/>
      <c r="I77" s="74"/>
      <c r="J77" s="74"/>
      <c r="K77" s="87"/>
    </row>
    <row r="78" ht="15" spans="1:11">
      <c r="A78" s="72"/>
      <c r="B78" s="75" t="s">
        <v>119</v>
      </c>
      <c r="C78" s="75" t="s">
        <v>120</v>
      </c>
      <c r="D78" s="74"/>
      <c r="E78" s="74"/>
      <c r="F78" s="74"/>
      <c r="G78" s="74"/>
      <c r="H78" s="74"/>
      <c r="I78" s="74"/>
      <c r="J78" s="74"/>
      <c r="K78" s="87"/>
    </row>
    <row r="79" ht="15" spans="1:11">
      <c r="A79" s="72"/>
      <c r="B79" s="75" t="s">
        <v>121</v>
      </c>
      <c r="C79" s="75" t="s">
        <v>122</v>
      </c>
      <c r="D79" s="74"/>
      <c r="E79" s="74"/>
      <c r="F79" s="74"/>
      <c r="G79" s="74"/>
      <c r="H79" s="74"/>
      <c r="I79" s="74"/>
      <c r="J79" s="74"/>
      <c r="K79" s="87"/>
    </row>
    <row r="80" ht="15" spans="1:11">
      <c r="A80" s="72"/>
      <c r="B80" s="76" t="s">
        <v>123</v>
      </c>
      <c r="C80" s="75" t="s">
        <v>124</v>
      </c>
      <c r="D80" s="74"/>
      <c r="E80" s="74"/>
      <c r="F80" s="74"/>
      <c r="G80" s="74"/>
      <c r="H80" s="74"/>
      <c r="I80" s="74"/>
      <c r="J80" s="74"/>
      <c r="K80" s="87"/>
    </row>
    <row r="81" ht="15" spans="1:11">
      <c r="A81" s="88"/>
      <c r="B81" s="89"/>
      <c r="C81" s="90" t="s">
        <v>125</v>
      </c>
      <c r="D81" s="91"/>
      <c r="E81" s="91"/>
      <c r="F81" s="91"/>
      <c r="G81" s="91"/>
      <c r="H81" s="91"/>
      <c r="I81" s="91"/>
      <c r="J81" s="91"/>
      <c r="K81" s="107"/>
    </row>
    <row r="82" ht="15" spans="1:11">
      <c r="A82" s="72">
        <v>43474</v>
      </c>
      <c r="B82" s="92">
        <v>2080</v>
      </c>
      <c r="C82" s="92">
        <v>524</v>
      </c>
      <c r="D82" s="74">
        <v>26</v>
      </c>
      <c r="E82" s="74">
        <v>4</v>
      </c>
      <c r="F82" s="74">
        <v>4</v>
      </c>
      <c r="G82" s="74">
        <v>14</v>
      </c>
      <c r="H82" s="74">
        <v>0</v>
      </c>
      <c r="I82" s="74">
        <v>0</v>
      </c>
      <c r="J82" s="74">
        <v>135</v>
      </c>
      <c r="K82" s="92">
        <v>358</v>
      </c>
    </row>
    <row r="83" ht="143.25" spans="1:11">
      <c r="A83" s="72"/>
      <c r="B83" s="93" t="s">
        <v>126</v>
      </c>
      <c r="C83" s="92" t="s">
        <v>127</v>
      </c>
      <c r="D83" s="74"/>
      <c r="E83" s="74"/>
      <c r="F83" s="74"/>
      <c r="G83" s="74"/>
      <c r="H83" s="74"/>
      <c r="I83" s="74"/>
      <c r="J83" s="74"/>
      <c r="K83" s="87" t="s">
        <v>128</v>
      </c>
    </row>
    <row r="84" ht="143.25" spans="1:11">
      <c r="A84" s="94">
        <v>43475</v>
      </c>
      <c r="B84" s="92" t="s">
        <v>129</v>
      </c>
      <c r="C84" s="92" t="s">
        <v>130</v>
      </c>
      <c r="D84">
        <v>21</v>
      </c>
      <c r="E84" s="95">
        <v>3.1</v>
      </c>
      <c r="F84" s="95">
        <v>1</v>
      </c>
      <c r="G84" s="95">
        <v>15</v>
      </c>
      <c r="H84" s="95">
        <v>0</v>
      </c>
      <c r="I84" s="95">
        <v>0</v>
      </c>
      <c r="J84" s="95">
        <v>118</v>
      </c>
      <c r="K84" s="92" t="s">
        <v>131</v>
      </c>
    </row>
    <row r="85" ht="143.25" spans="1:11">
      <c r="A85" s="94">
        <v>43476</v>
      </c>
      <c r="B85" s="92" t="s">
        <v>132</v>
      </c>
      <c r="C85" s="92" t="s">
        <v>133</v>
      </c>
      <c r="D85">
        <v>32</v>
      </c>
      <c r="E85" s="95">
        <v>4.3</v>
      </c>
      <c r="F85" s="95">
        <v>3</v>
      </c>
      <c r="G85" s="95">
        <v>18</v>
      </c>
      <c r="H85" s="95">
        <v>0</v>
      </c>
      <c r="I85">
        <v>0</v>
      </c>
      <c r="J85" s="95">
        <v>62</v>
      </c>
      <c r="K85" s="95" t="s">
        <v>134</v>
      </c>
    </row>
    <row r="86" ht="143.25" spans="1:11">
      <c r="A86" s="94">
        <v>43477</v>
      </c>
      <c r="B86" s="92" t="s">
        <v>135</v>
      </c>
      <c r="C86" s="96" t="s">
        <v>136</v>
      </c>
      <c r="D86" s="95">
        <v>29</v>
      </c>
      <c r="E86" s="95">
        <v>3.5</v>
      </c>
      <c r="F86" s="95">
        <v>1</v>
      </c>
      <c r="G86" s="95">
        <v>10</v>
      </c>
      <c r="H86" s="95">
        <v>0</v>
      </c>
      <c r="I86">
        <v>0</v>
      </c>
      <c r="J86" s="95">
        <v>90</v>
      </c>
      <c r="K86" s="96" t="s">
        <v>137</v>
      </c>
    </row>
    <row r="87" ht="143.25" spans="1:11">
      <c r="A87" s="94">
        <v>43478</v>
      </c>
      <c r="B87" s="97" t="s">
        <v>138</v>
      </c>
      <c r="C87" s="92" t="s">
        <v>139</v>
      </c>
      <c r="D87" s="95">
        <v>40</v>
      </c>
      <c r="E87" s="95">
        <v>3.3</v>
      </c>
      <c r="F87" s="95">
        <v>5</v>
      </c>
      <c r="G87" s="95">
        <v>17</v>
      </c>
      <c r="H87" s="95">
        <v>0</v>
      </c>
      <c r="I87">
        <v>0</v>
      </c>
      <c r="J87">
        <v>60</v>
      </c>
      <c r="K87" s="97" t="s">
        <v>140</v>
      </c>
    </row>
    <row r="88" ht="149.25" spans="1:11">
      <c r="A88" t="s">
        <v>141</v>
      </c>
      <c r="B88" s="96" t="s">
        <v>142</v>
      </c>
      <c r="C88" s="97" t="s">
        <v>143</v>
      </c>
      <c r="D88" s="95">
        <v>34</v>
      </c>
      <c r="E88" s="95">
        <v>3.8</v>
      </c>
      <c r="F88" s="95">
        <v>3</v>
      </c>
      <c r="G88" s="95">
        <v>17</v>
      </c>
      <c r="H88">
        <v>0</v>
      </c>
      <c r="I88">
        <v>0</v>
      </c>
      <c r="J88" s="95">
        <v>88</v>
      </c>
      <c r="K88" s="110" t="s">
        <v>144</v>
      </c>
    </row>
    <row r="89" ht="143.25" spans="1:11">
      <c r="A89" t="s">
        <v>145</v>
      </c>
      <c r="B89" s="92" t="s">
        <v>146</v>
      </c>
      <c r="C89" s="92" t="s">
        <v>147</v>
      </c>
      <c r="D89" s="95">
        <v>30</v>
      </c>
      <c r="E89" s="95">
        <v>4</v>
      </c>
      <c r="F89" s="95">
        <v>1</v>
      </c>
      <c r="G89" s="95">
        <v>13</v>
      </c>
      <c r="H89">
        <v>0</v>
      </c>
      <c r="I89">
        <v>0</v>
      </c>
      <c r="J89" s="95">
        <v>81</v>
      </c>
      <c r="K89" s="95">
        <v>247</v>
      </c>
    </row>
    <row r="90" ht="143.25" spans="1:11">
      <c r="A90" s="94">
        <v>43481</v>
      </c>
      <c r="B90" s="92" t="s">
        <v>148</v>
      </c>
      <c r="C90" s="92" t="s">
        <v>149</v>
      </c>
      <c r="D90" s="95">
        <v>25</v>
      </c>
      <c r="E90" s="95">
        <v>4.3</v>
      </c>
      <c r="F90" s="95">
        <v>2</v>
      </c>
      <c r="G90" s="95">
        <v>11</v>
      </c>
      <c r="H90">
        <v>0</v>
      </c>
      <c r="I90" s="95">
        <v>0</v>
      </c>
      <c r="J90" s="95">
        <v>82</v>
      </c>
      <c r="K90" s="95" t="s">
        <v>150</v>
      </c>
    </row>
    <row r="91" ht="135.75" spans="1:11">
      <c r="A91" s="94">
        <v>43482</v>
      </c>
      <c r="B91" s="92" t="s">
        <v>151</v>
      </c>
      <c r="C91" s="97" t="s">
        <v>152</v>
      </c>
      <c r="D91" s="95">
        <v>28</v>
      </c>
      <c r="E91" s="95">
        <v>4.4</v>
      </c>
      <c r="F91" s="95">
        <v>2</v>
      </c>
      <c r="G91" s="95">
        <v>6</v>
      </c>
      <c r="H91">
        <v>0</v>
      </c>
      <c r="I91">
        <v>0</v>
      </c>
      <c r="J91" s="95">
        <v>71</v>
      </c>
      <c r="K91" s="95" t="s">
        <v>153</v>
      </c>
    </row>
    <row r="92" ht="135.75" spans="1:11">
      <c r="A92" s="94">
        <v>43483</v>
      </c>
      <c r="B92" s="98" t="s">
        <v>154</v>
      </c>
      <c r="C92" s="97" t="s">
        <v>155</v>
      </c>
      <c r="D92" s="95">
        <v>35</v>
      </c>
      <c r="E92" s="95">
        <v>4.3</v>
      </c>
      <c r="F92" s="95">
        <v>3</v>
      </c>
      <c r="G92" s="95">
        <v>18</v>
      </c>
      <c r="H92">
        <v>0</v>
      </c>
      <c r="I92">
        <v>0</v>
      </c>
      <c r="J92" s="95">
        <v>112</v>
      </c>
      <c r="K92" s="95" t="s">
        <v>156</v>
      </c>
    </row>
    <row r="93" ht="135.75" spans="1:12">
      <c r="A93" s="94">
        <v>43484</v>
      </c>
      <c r="B93" s="99" t="s">
        <v>157</v>
      </c>
      <c r="C93" s="97" t="s">
        <v>158</v>
      </c>
      <c r="D93" s="100">
        <v>42</v>
      </c>
      <c r="E93" s="100">
        <v>3.7</v>
      </c>
      <c r="F93" s="100">
        <v>7</v>
      </c>
      <c r="G93" s="100">
        <v>23</v>
      </c>
      <c r="H93">
        <v>29</v>
      </c>
      <c r="I93">
        <v>35</v>
      </c>
      <c r="J93" s="100">
        <v>59</v>
      </c>
      <c r="K93" s="111">
        <v>122</v>
      </c>
      <c r="L93" s="112"/>
    </row>
    <row r="94" ht="135.75" spans="1:12">
      <c r="A94" s="94">
        <v>43485</v>
      </c>
      <c r="B94" s="99" t="s">
        <v>159</v>
      </c>
      <c r="C94" s="97" t="s">
        <v>160</v>
      </c>
      <c r="D94" s="100">
        <v>25</v>
      </c>
      <c r="E94" s="100">
        <v>3.7</v>
      </c>
      <c r="F94" s="100">
        <v>7</v>
      </c>
      <c r="G94" s="100">
        <v>16</v>
      </c>
      <c r="H94">
        <v>32</v>
      </c>
      <c r="I94">
        <v>42</v>
      </c>
      <c r="J94" s="100">
        <v>183</v>
      </c>
      <c r="K94" s="111">
        <v>646</v>
      </c>
      <c r="L94" s="112"/>
    </row>
    <row r="95" ht="128.25" spans="1:11">
      <c r="A95" s="94">
        <v>43486</v>
      </c>
      <c r="B95" s="99" t="s">
        <v>161</v>
      </c>
      <c r="C95" s="101" t="s">
        <v>162</v>
      </c>
      <c r="D95" s="102">
        <v>40</v>
      </c>
      <c r="E95" s="102">
        <v>3.2</v>
      </c>
      <c r="F95" s="102">
        <v>3</v>
      </c>
      <c r="G95" s="102">
        <v>18</v>
      </c>
      <c r="H95">
        <v>26</v>
      </c>
      <c r="I95">
        <v>32</v>
      </c>
      <c r="J95" s="102">
        <v>141</v>
      </c>
      <c r="K95" s="113">
        <v>481</v>
      </c>
    </row>
    <row r="96" ht="128.25" spans="1:12">
      <c r="A96" s="94">
        <v>43487</v>
      </c>
      <c r="B96" s="99" t="s">
        <v>163</v>
      </c>
      <c r="C96" s="101" t="s">
        <v>164</v>
      </c>
      <c r="D96" s="95">
        <v>27</v>
      </c>
      <c r="E96" s="95">
        <v>2.9</v>
      </c>
      <c r="F96" s="95">
        <v>2</v>
      </c>
      <c r="G96" s="95">
        <v>18</v>
      </c>
      <c r="H96">
        <v>13</v>
      </c>
      <c r="I96">
        <v>14</v>
      </c>
      <c r="J96" s="95">
        <v>123</v>
      </c>
      <c r="K96" s="95" t="s">
        <v>165</v>
      </c>
      <c r="L96" s="114"/>
    </row>
    <row r="97" ht="128.25" spans="1:11">
      <c r="A97" s="94">
        <v>43488</v>
      </c>
      <c r="B97" s="99" t="s">
        <v>166</v>
      </c>
      <c r="C97" s="101" t="s">
        <v>167</v>
      </c>
      <c r="D97" s="74">
        <v>30</v>
      </c>
      <c r="E97" s="74">
        <v>3.4</v>
      </c>
      <c r="F97" s="74">
        <v>1</v>
      </c>
      <c r="G97" s="74">
        <v>17</v>
      </c>
      <c r="H97">
        <v>30</v>
      </c>
      <c r="I97">
        <v>43</v>
      </c>
      <c r="J97" s="74">
        <v>89</v>
      </c>
      <c r="K97" s="97" t="s">
        <v>168</v>
      </c>
    </row>
    <row r="98" ht="128.25" spans="1:12">
      <c r="A98" s="94">
        <v>43489</v>
      </c>
      <c r="B98" s="99" t="s">
        <v>169</v>
      </c>
      <c r="C98" s="101" t="s">
        <v>170</v>
      </c>
      <c r="D98" s="95">
        <v>30</v>
      </c>
      <c r="E98" s="95">
        <v>3.1</v>
      </c>
      <c r="F98" s="95">
        <v>2</v>
      </c>
      <c r="G98" s="95">
        <v>15</v>
      </c>
      <c r="H98">
        <v>22</v>
      </c>
      <c r="I98" s="102">
        <v>28</v>
      </c>
      <c r="J98" s="95">
        <v>90</v>
      </c>
      <c r="K98" s="102" t="s">
        <v>171</v>
      </c>
      <c r="L98" s="115"/>
    </row>
    <row r="99" ht="128.25" spans="1:11">
      <c r="A99" s="94">
        <v>43490</v>
      </c>
      <c r="B99" s="99" t="s">
        <v>172</v>
      </c>
      <c r="C99" s="101" t="s">
        <v>173</v>
      </c>
      <c r="D99" s="103">
        <v>37</v>
      </c>
      <c r="E99" s="103">
        <v>2.7</v>
      </c>
      <c r="F99" s="103">
        <v>1</v>
      </c>
      <c r="G99">
        <v>9</v>
      </c>
      <c r="H99">
        <v>15</v>
      </c>
      <c r="I99" s="103">
        <v>6</v>
      </c>
      <c r="J99" s="103">
        <v>62</v>
      </c>
      <c r="K99" s="103" t="s">
        <v>174</v>
      </c>
    </row>
    <row r="100" ht="14.25" spans="1:11">
      <c r="A100" s="94">
        <v>43491</v>
      </c>
      <c r="B100" s="99"/>
      <c r="C100" s="101"/>
      <c r="D100" s="104"/>
      <c r="E100" s="104"/>
      <c r="F100" s="104"/>
      <c r="G100" s="104"/>
      <c r="H100" s="105"/>
      <c r="I100" s="105"/>
      <c r="J100" s="104"/>
      <c r="K100" s="104"/>
    </row>
    <row r="101" spans="1:1">
      <c r="A101" s="94">
        <v>43492</v>
      </c>
    </row>
    <row r="102" spans="1:1">
      <c r="A102" s="94">
        <v>43493</v>
      </c>
    </row>
    <row r="103" spans="1:1">
      <c r="A103" s="94">
        <v>43494</v>
      </c>
    </row>
    <row r="104" spans="1:1">
      <c r="A104" s="94">
        <v>43495</v>
      </c>
    </row>
    <row r="105" spans="1:1">
      <c r="A105" s="94">
        <v>43496</v>
      </c>
    </row>
    <row r="106" spans="1:1">
      <c r="A106" s="94">
        <v>43497</v>
      </c>
    </row>
    <row r="107" spans="1:1">
      <c r="A107" s="94">
        <v>43498</v>
      </c>
    </row>
    <row r="108" spans="1:1">
      <c r="A108" s="94">
        <v>43499</v>
      </c>
    </row>
    <row r="109" spans="1:1">
      <c r="A109" s="94">
        <v>43500</v>
      </c>
    </row>
    <row r="110" spans="1:1">
      <c r="A110" s="94">
        <v>43501</v>
      </c>
    </row>
    <row r="111" spans="1:1">
      <c r="A111" s="94">
        <v>43502</v>
      </c>
    </row>
    <row r="112" spans="1:1">
      <c r="A112" s="94">
        <v>43503</v>
      </c>
    </row>
    <row r="113" spans="1:1">
      <c r="A113" s="94">
        <v>43504</v>
      </c>
    </row>
    <row r="114" spans="1:1">
      <c r="A114" s="94">
        <v>43505</v>
      </c>
    </row>
    <row r="115" spans="1:1">
      <c r="A115" s="94">
        <v>43506</v>
      </c>
    </row>
    <row r="116" spans="1:1">
      <c r="A116" s="94">
        <v>43507</v>
      </c>
    </row>
    <row r="117" spans="1:1">
      <c r="A117" s="94">
        <v>43508</v>
      </c>
    </row>
    <row r="118" spans="1:1">
      <c r="A118" s="94">
        <v>43509</v>
      </c>
    </row>
    <row r="119" spans="1:1">
      <c r="A119" s="94">
        <v>43510</v>
      </c>
    </row>
    <row r="120" spans="1:1">
      <c r="A120" s="94">
        <v>43511</v>
      </c>
    </row>
    <row r="121" spans="1:1">
      <c r="A121" s="94">
        <v>43512</v>
      </c>
    </row>
    <row r="122" spans="1:1">
      <c r="A122" s="94">
        <v>43513</v>
      </c>
    </row>
    <row r="123" spans="1:1">
      <c r="A123" s="94">
        <v>43514</v>
      </c>
    </row>
    <row r="124" spans="1:1">
      <c r="A124" s="94">
        <v>43515</v>
      </c>
    </row>
    <row r="125" spans="1:1">
      <c r="A125" s="94">
        <v>43516</v>
      </c>
    </row>
    <row r="126" spans="1:1">
      <c r="A126" s="94">
        <v>43517</v>
      </c>
    </row>
    <row r="127" spans="1:1">
      <c r="A127" s="94">
        <v>43518</v>
      </c>
    </row>
    <row r="128" spans="1:1">
      <c r="A128" s="94">
        <v>43519</v>
      </c>
    </row>
    <row r="129" spans="1:1">
      <c r="A129" s="94">
        <v>43520</v>
      </c>
    </row>
    <row r="130" spans="1:1">
      <c r="A130" s="94">
        <v>43521</v>
      </c>
    </row>
    <row r="131" spans="1:1">
      <c r="A131" s="94">
        <v>43522</v>
      </c>
    </row>
  </sheetData>
  <mergeCells count="73">
    <mergeCell ref="A2:A11"/>
    <mergeCell ref="A12:A21"/>
    <mergeCell ref="A22:A31"/>
    <mergeCell ref="A32:A41"/>
    <mergeCell ref="A42:A51"/>
    <mergeCell ref="A52:A61"/>
    <mergeCell ref="A62:A71"/>
    <mergeCell ref="A72:A81"/>
    <mergeCell ref="A82:A83"/>
    <mergeCell ref="D2:D11"/>
    <mergeCell ref="D12:D21"/>
    <mergeCell ref="D22:D31"/>
    <mergeCell ref="D32:D41"/>
    <mergeCell ref="D42:D51"/>
    <mergeCell ref="D52:D61"/>
    <mergeCell ref="D62:D71"/>
    <mergeCell ref="D72:D81"/>
    <mergeCell ref="D82:D83"/>
    <mergeCell ref="E2:E11"/>
    <mergeCell ref="E12:E21"/>
    <mergeCell ref="E22:E31"/>
    <mergeCell ref="E32:E41"/>
    <mergeCell ref="E42:E51"/>
    <mergeCell ref="E52:E61"/>
    <mergeCell ref="E62:E71"/>
    <mergeCell ref="E72:E81"/>
    <mergeCell ref="E82:E83"/>
    <mergeCell ref="F2:F11"/>
    <mergeCell ref="F12:F21"/>
    <mergeCell ref="F22:F31"/>
    <mergeCell ref="F32:F41"/>
    <mergeCell ref="F42:F51"/>
    <mergeCell ref="F52:F61"/>
    <mergeCell ref="F62:F71"/>
    <mergeCell ref="F72:F81"/>
    <mergeCell ref="F82:F83"/>
    <mergeCell ref="G2:G11"/>
    <mergeCell ref="G12:G21"/>
    <mergeCell ref="G22:G31"/>
    <mergeCell ref="G32:G41"/>
    <mergeCell ref="G42:G51"/>
    <mergeCell ref="G52:G61"/>
    <mergeCell ref="G62:G71"/>
    <mergeCell ref="G72:G81"/>
    <mergeCell ref="G82:G83"/>
    <mergeCell ref="H2:H11"/>
    <mergeCell ref="H12:H21"/>
    <mergeCell ref="H22:H31"/>
    <mergeCell ref="H32:H41"/>
    <mergeCell ref="H42:H51"/>
    <mergeCell ref="H52:H61"/>
    <mergeCell ref="H62:H71"/>
    <mergeCell ref="H72:H81"/>
    <mergeCell ref="H82:H83"/>
    <mergeCell ref="I2:I11"/>
    <mergeCell ref="I12:I21"/>
    <mergeCell ref="I22:I31"/>
    <mergeCell ref="I32:I41"/>
    <mergeCell ref="I42:I51"/>
    <mergeCell ref="I52:I61"/>
    <mergeCell ref="I62:I71"/>
    <mergeCell ref="I72:I81"/>
    <mergeCell ref="I82:I83"/>
    <mergeCell ref="J2:J11"/>
    <mergeCell ref="J12:J21"/>
    <mergeCell ref="J22:J31"/>
    <mergeCell ref="J32:J41"/>
    <mergeCell ref="J42:J51"/>
    <mergeCell ref="J52:J61"/>
    <mergeCell ref="J62:J71"/>
    <mergeCell ref="J72:J81"/>
    <mergeCell ref="J82:J83"/>
    <mergeCell ref="L74:Q75"/>
  </mergeCells>
  <hyperlinks>
    <hyperlink ref="B3" r:id="rId2" display="详" tooltip="http://c44.shengejing.com/javascript:void(0);"/>
    <hyperlink ref="C3" r:id="rId2" display="详" tooltip="http://c44.shengejing.com/javascript:void(0);"/>
    <hyperlink ref="K3" r:id="rId2" display="详" tooltip="http://c44.shengejing.com/javascript:void(0);"/>
    <hyperlink ref="B4" r:id="rId2" display="PC端 PV: 109" tooltip="http://c44.shengejing.com/javascript:void(0);"/>
    <hyperlink ref="C4" r:id="rId2" display="PC端 UV: 48" tooltip="http://c44.shengejing.com/javascript:void(0);"/>
    <hyperlink ref="K4" r:id="rId2" display="新客平均停留时间: 178" tooltip="http://c44.shengejing.com/javascript:void(0);"/>
    <hyperlink ref="B5" r:id="rId2" display="  ├- 新客PV: 105" tooltip="http://c44.shengejing.com/javascript:void(0);"/>
    <hyperlink ref="C5" r:id="rId2" display="  ├- 新客UV: 44" tooltip="http://c44.shengejing.com/javascript:void(0);"/>
    <hyperlink ref="K5" r:id="rId2" display="老客平均停留时间: 29" tooltip="http://c44.shengejing.com/javascript:void(0);"/>
    <hyperlink ref="B6" r:id="rId2" display="  └- 老客PV: 4" tooltip="http://c44.shengejing.com/javascript:void(0);"/>
    <hyperlink ref="C6" r:id="rId2" display="  └- 老客UV: 4" tooltip="http://c44.shengejing.com/javascript:void(0);"/>
    <hyperlink ref="B7" r:id="rId2" display="手机端PV: 2598" tooltip="http://c44.shengejing.com/javascript:void(0);"/>
    <hyperlink ref="C7" r:id="rId2" display="  └- 6日回访客: 9" tooltip="http://c44.shengejing.com/javascript:void(0);"/>
    <hyperlink ref="B8" r:id="rId2" display="  ├- 新客PV: 2525" tooltip="http://c44.shengejing.com/javascript:void(0);"/>
    <hyperlink ref="C8" r:id="rId2" display="手机端UV: 694" tooltip="http://c44.shengejing.com/javascript:void(0);"/>
    <hyperlink ref="B9" r:id="rId2" display="  └- 老客PV: 73" tooltip="http://c44.shengejing.com/javascript:void(0);"/>
    <hyperlink ref="C9" r:id="rId2" display="  ├- 新客UV: 679" tooltip="http://c44.shengejing.com/javascript:void(0);"/>
    <hyperlink ref="C10" r:id="rId2" display="  └- 老客UV: 15" tooltip="http://c44.shengejing.com/javascript:void(0);"/>
    <hyperlink ref="C11" r:id="rId2" display="  └- 6日回访客: 102" tooltip="http://c44.shengejing.com/javascript:void(0);"/>
    <hyperlink ref="B13" r:id="rId2" display="详" tooltip="http://c44.shengejing.com/javascript:void(0);"/>
    <hyperlink ref="C13" r:id="rId2" display="详" tooltip="http://c44.shengejing.com/javascript:void(0);"/>
    <hyperlink ref="K13" r:id="rId2" display="详" tooltip="http://c44.shengejing.com/javascript:void(0);"/>
    <hyperlink ref="B14" r:id="rId2" display="PC端 PV: 272" tooltip="http://c44.shengejing.com/javascript:void(0);"/>
    <hyperlink ref="C14" r:id="rId2" display="PC端 UV: 84" tooltip="http://c44.shengejing.com/javascript:void(0);"/>
    <hyperlink ref="K14" r:id="rId2" display="新客平均停留时间: 345" tooltip="http://c44.shengejing.com/javascript:void(0);"/>
    <hyperlink ref="B15" r:id="rId2" display="  ├- 新客PV: 255" tooltip="http://c44.shengejing.com/javascript:void(0);"/>
    <hyperlink ref="C15" r:id="rId2" display="  ├- 新客UV: 79" tooltip="http://c44.shengejing.com/javascript:void(0);"/>
    <hyperlink ref="K15" r:id="rId2" display="老客平均停留时间: 339" tooltip="http://c44.shengejing.com/javascript:void(0);"/>
    <hyperlink ref="B16" r:id="rId2" display="  └- 老客PV: 17" tooltip="http://c44.shengejing.com/javascript:void(0);"/>
    <hyperlink ref="C16" r:id="rId2" display="  └- 老客UV: 5" tooltip="http://c44.shengejing.com/javascript:void(0);"/>
    <hyperlink ref="B17" r:id="rId2" display="手机端PV: 3003" tooltip="http://c44.shengejing.com/javascript:void(0);"/>
    <hyperlink ref="C17" r:id="rId2" display="  └- 6日回访客: 15" tooltip="http://c44.shengejing.com/javascript:void(0);"/>
    <hyperlink ref="B18" r:id="rId2" display="  ├- 新客PV: 2696" tooltip="http://c44.shengejing.com/javascript:void(0);"/>
    <hyperlink ref="C18" r:id="rId2" display="手机端UV: 642" tooltip="http://c44.shengejing.com/javascript:void(0);"/>
    <hyperlink ref="B19" r:id="rId2" display="  └- 老客PV: 307" tooltip="http://c44.shengejing.com/javascript:void(0);"/>
    <hyperlink ref="C19" r:id="rId2" display="  ├- 新客UV: 621" tooltip="http://c44.shengejing.com/javascript:void(0);"/>
    <hyperlink ref="C20" r:id="rId2" display="  └- 老客UV: 21" tooltip="http://c44.shengejing.com/javascript:void(0);"/>
    <hyperlink ref="C21" r:id="rId2" display="  └- 6日回访客: 116" tooltip="http://c44.shengejing.com/javascript:void(0);"/>
    <hyperlink ref="B23" r:id="rId2" display="详" tooltip="http://c44.shengejing.com/javascript:void(0);"/>
    <hyperlink ref="C23" r:id="rId2" display="详" tooltip="http://c44.shengejing.com/javascript:void(0);"/>
    <hyperlink ref="K23" r:id="rId2" display="详" tooltip="http://c44.shengejing.com/javascript:void(0);"/>
    <hyperlink ref="B24" r:id="rId2" display="PC端 PV: 327" tooltip="http://c44.shengejing.com/javascript:void(0);"/>
    <hyperlink ref="C24" r:id="rId2" display="PC端 UV: 89" tooltip="http://c44.shengejing.com/javascript:void(0);"/>
    <hyperlink ref="K24" r:id="rId2" display="新客平均停留时间: 380" tooltip="http://c44.shengejing.com/javascript:void(0);"/>
    <hyperlink ref="B25" r:id="rId2" display="  ├- 新客PV: 319" tooltip="http://c44.shengejing.com/javascript:void(0);"/>
    <hyperlink ref="C25" r:id="rId2" display="  ├- 新客UV: 84" tooltip="http://c44.shengejing.com/javascript:void(0);"/>
    <hyperlink ref="K25" r:id="rId2" display="老客平均停留时间: 106" tooltip="http://c44.shengejing.com/javascript:void(0);"/>
    <hyperlink ref="B26" r:id="rId2" display="  └- 老客PV: 8" tooltip="http://c44.shengejing.com/javascript:void(0);"/>
    <hyperlink ref="C26" r:id="rId2" display="  └- 老客UV: 5" tooltip="http://c44.shengejing.com/javascript:void(0);"/>
    <hyperlink ref="B27" r:id="rId2" display="手机端PV: 2319" tooltip="http://c44.shengejing.com/javascript:void(0);"/>
    <hyperlink ref="C27" r:id="rId2" display="  └- 6日回访客: 11" tooltip="http://c44.shengejing.com/javascript:void(0);"/>
    <hyperlink ref="B28" r:id="rId2" display="  ├- 新客PV: 2125" tooltip="http://c44.shengejing.com/javascript:void(0);"/>
    <hyperlink ref="C28" r:id="rId2" display="手机端UV: 598" tooltip="http://c44.shengejing.com/javascript:void(0);"/>
    <hyperlink ref="B29" r:id="rId2" display="  └- 老客PV: 194" tooltip="http://c44.shengejing.com/javascript:void(0);"/>
    <hyperlink ref="C29" r:id="rId2" display="  ├- 新客UV: 580" tooltip="http://c44.shengejing.com/javascript:void(0);"/>
    <hyperlink ref="C30" r:id="rId2" display="  └- 老客UV: 18" tooltip="http://c44.shengejing.com/javascript:void(0);"/>
    <hyperlink ref="C31" r:id="rId2" display="  └- 6日回访客: 112" tooltip="http://c44.shengejing.com/javascript:void(0);"/>
    <hyperlink ref="B33" r:id="rId2" display="详" tooltip="http://c44.shengejing.com/javascript:void(0);"/>
    <hyperlink ref="C33" r:id="rId2" display="详" tooltip="http://c44.shengejing.com/javascript:void(0);"/>
    <hyperlink ref="K33" r:id="rId2" display="详" tooltip="http://c44.shengejing.com/javascript:void(0);"/>
    <hyperlink ref="B34" r:id="rId2" display="PC端 PV: 222" tooltip="http://c44.shengejing.com/javascript:void(0);"/>
    <hyperlink ref="C34" r:id="rId2" display="PC端 UV: 62" tooltip="http://c44.shengejing.com/javascript:void(0);"/>
    <hyperlink ref="K34" r:id="rId2" display="新客平均停留时间: 529" tooltip="http://c44.shengejing.com/javascript:void(0);"/>
    <hyperlink ref="B35" r:id="rId2" display="  ├- 新客PV: 217" tooltip="http://c44.shengejing.com/javascript:void(0);"/>
    <hyperlink ref="C35" r:id="rId2" display="  ├- 新客UV: 59" tooltip="http://c44.shengejing.com/javascript:void(0);"/>
    <hyperlink ref="K35" r:id="rId2" display="老客平均停留时间: 34" tooltip="http://c44.shengejing.com/javascript:void(0);"/>
    <hyperlink ref="B36" r:id="rId2" display="  └- 老客PV: 5" tooltip="http://c44.shengejing.com/javascript:void(0);"/>
    <hyperlink ref="C36" r:id="rId2" display="  └- 老客UV: 3" tooltip="http://c44.shengejing.com/javascript:void(0);"/>
    <hyperlink ref="B37" r:id="rId2" display="手机端PV: 1768" tooltip="http://c44.shengejing.com/javascript:void(0);"/>
    <hyperlink ref="C37" r:id="rId2" display="  └- 6日回访客: 9" tooltip="http://c44.shengejing.com/javascript:void(0);"/>
    <hyperlink ref="B38" r:id="rId2" display="  ├- 新客PV: 1677" tooltip="http://c44.shengejing.com/javascript:void(0);"/>
    <hyperlink ref="C38" r:id="rId2" display="手机端UV: 549" tooltip="http://c44.shengejing.com/javascript:void(0);"/>
    <hyperlink ref="B39" r:id="rId2" display="  └- 老客PV: 91" tooltip="http://c44.shengejing.com/javascript:void(0);"/>
    <hyperlink ref="C39" r:id="rId2" display="  ├- 新客UV: 536" tooltip="http://c44.shengejing.com/javascript:void(0);"/>
    <hyperlink ref="C40" r:id="rId2" display="  └- 老客UV: 13" tooltip="http://c44.shengejing.com/javascript:void(0);"/>
    <hyperlink ref="C41" r:id="rId2" display="  └- 6日回访客: 86" tooltip="http://c44.shengejing.com/javascript:void(0);"/>
    <hyperlink ref="B43" r:id="rId2" display="详" tooltip="http://c44.shengejing.com/javascript:void(0);"/>
    <hyperlink ref="C43" r:id="rId2" display="详" tooltip="http://c44.shengejing.com/javascript:void(0);"/>
    <hyperlink ref="K43" r:id="rId2" display="详" tooltip="http://c44.shengejing.com/javascript:void(0);"/>
    <hyperlink ref="B44" r:id="rId2" display="PC端 PV: 207" tooltip="http://c44.shengejing.com/javascript:void(0);"/>
    <hyperlink ref="C44" r:id="rId2" display="PC端 UV: 58" tooltip="http://c44.shengejing.com/javascript:void(0);"/>
    <hyperlink ref="K44" r:id="rId2" display="新客平均停留时间: 409" tooltip="http://c44.shengejing.com/javascript:void(0);"/>
    <hyperlink ref="B45" r:id="rId2" display="  ├- 新客PV: 206" tooltip="http://c44.shengejing.com/javascript:void(0);"/>
    <hyperlink ref="C45" r:id="rId2" display="  ├- 新客UV: 57" tooltip="http://c44.shengejing.com/javascript:void(0);"/>
    <hyperlink ref="K45" r:id="rId2" display="老客平均停留时间: 29" tooltip="http://c44.shengejing.com/javascript:void(0);"/>
    <hyperlink ref="B46" r:id="rId2" display="  └- 老客PV: 1" tooltip="http://c44.shengejing.com/javascript:void(0);"/>
    <hyperlink ref="C46" r:id="rId2" display="  └- 老客UV: 1" tooltip="http://c44.shengejing.com/javascript:void(0);"/>
    <hyperlink ref="B47" r:id="rId2" display="手机端PV: 1907" tooltip="http://c44.shengejing.com/javascript:void(0);"/>
    <hyperlink ref="C47" r:id="rId2" display="  └- 6日回访客: 9" tooltip="http://c44.shengejing.com/javascript:void(0);"/>
    <hyperlink ref="B48" r:id="rId2" display="  ├- 新客PV: 1812" tooltip="http://c44.shengejing.com/javascript:void(0);"/>
    <hyperlink ref="C48" r:id="rId2" display="手机端UV: 473" tooltip="http://c44.shengejing.com/javascript:void(0);"/>
    <hyperlink ref="B49" r:id="rId2" display="  └- 老客PV: 95" tooltip="http://c44.shengejing.com/javascript:void(0);"/>
    <hyperlink ref="C49" r:id="rId2" display="  ├- 新客UV: 458" tooltip="http://c44.shengejing.com/javascript:void(0);"/>
    <hyperlink ref="C50" r:id="rId2" display="  └- 老客UV: 15" tooltip="http://c44.shengejing.com/javascript:void(0);"/>
    <hyperlink ref="C51" r:id="rId2" display="  └- 6日回访客: 86" tooltip="http://c44.shengejing.com/javascript:void(0);"/>
    <hyperlink ref="B53" r:id="rId2" display="详" tooltip="http://c44.shengejing.com/javascript:void(0);"/>
    <hyperlink ref="C53" r:id="rId2" display="详" tooltip="http://c44.shengejing.com/javascript:void(0);"/>
    <hyperlink ref="K53" r:id="rId2" display="详" tooltip="http://c44.shengejing.com/javascript:void(0);"/>
    <hyperlink ref="B54" r:id="rId2" display="PC端 PV: 144" tooltip="http://c44.shengejing.com/javascript:void(0);"/>
    <hyperlink ref="C54" r:id="rId2" display="PC端 UV: 58" tooltip="http://c44.shengejing.com/javascript:void(0);"/>
    <hyperlink ref="K54" r:id="rId2" display="新客平均停留时间: 416" tooltip="http://c44.shengejing.com/javascript:void(0);"/>
    <hyperlink ref="B55" r:id="rId2" display="  ├- 新客PV: 137" tooltip="http://c44.shengejing.com/javascript:void(0);"/>
    <hyperlink ref="C55" r:id="rId2" display="  ├- 新客UV: 55" tooltip="http://c44.shengejing.com/javascript:void(0);"/>
    <hyperlink ref="K55" r:id="rId2" display="老客平均停留时间: 74" tooltip="http://c44.shengejing.com/javascript:void(0);"/>
    <hyperlink ref="B56" r:id="rId2" display="  └- 老客PV: 7" tooltip="http://c44.shengejing.com/javascript:void(0);"/>
    <hyperlink ref="C56" r:id="rId2" display="  └- 老客UV: 3" tooltip="http://c44.shengejing.com/javascript:void(0);"/>
    <hyperlink ref="B57" r:id="rId2" display="手机端PV: 2272" tooltip="http://c44.shengejing.com/javascript:void(0);"/>
    <hyperlink ref="C57" r:id="rId2" display="  └- 6日回访客: 11" tooltip="http://c44.shengejing.com/javascript:void(0);"/>
    <hyperlink ref="B58" r:id="rId2" display="  ├- 新客PV: 2213" tooltip="http://c44.shengejing.com/javascript:void(0);"/>
    <hyperlink ref="C58" r:id="rId2" display="手机端UV: 600" tooltip="http://c44.shengejing.com/javascript:void(0);"/>
    <hyperlink ref="B59" r:id="rId2" display="  └- 老客PV: 59" tooltip="http://c44.shengejing.com/javascript:void(0);"/>
    <hyperlink ref="C59" r:id="rId2" display="  ├- 新客UV: 582" tooltip="http://c44.shengejing.com/javascript:void(0);"/>
    <hyperlink ref="C60" r:id="rId2" display="  └- 老客UV: 18" tooltip="http://c44.shengejing.com/javascript:void(0);"/>
    <hyperlink ref="C61" r:id="rId2" display="  └- 6日回访客: 88" tooltip="http://c44.shengejing.com/javascript:void(0);"/>
    <hyperlink ref="B63" r:id="rId2" display="详" tooltip="http://c44.shengejing.com/javascript:void(0);"/>
    <hyperlink ref="C63" r:id="rId2" display="详" tooltip="http://c44.shengejing.com/javascript:void(0);"/>
    <hyperlink ref="B64" r:id="rId2" display="PC端 PV: 161" tooltip="http://c44.shengejing.com/javascript:void(0);"/>
    <hyperlink ref="C64" r:id="rId2" display="PC端 UV: 68" tooltip="http://c44.shengejing.com/javascript:void(0);"/>
    <hyperlink ref="B65" r:id="rId2" display="  ├- 新客PV: 152" tooltip="http://c44.shengejing.com/javascript:void(0);"/>
    <hyperlink ref="C65" r:id="rId2" display="  ├- 新客UV: 64" tooltip="http://c44.shengejing.com/javascript:void(0);"/>
    <hyperlink ref="B66" r:id="rId2" display="  └- 老客PV: 9" tooltip="http://c44.shengejing.com/javascript:void(0);"/>
    <hyperlink ref="C66" r:id="rId2" display="  └- 老客UV: 4" tooltip="http://c44.shengejing.com/javascript:void(0);"/>
    <hyperlink ref="B67" r:id="rId2" display="手机端PV: 2044" tooltip="http://c44.shengejing.com/javascript:void(0);"/>
    <hyperlink ref="C67" r:id="rId2" display="  └- 6日回访客: 11" tooltip="http://c44.shengejing.com/javascript:void(0);"/>
    <hyperlink ref="B68" r:id="rId2" display="  ├- 新客PV: 1990" tooltip="http://c44.shengejing.com/javascript:void(0);"/>
    <hyperlink ref="C68" r:id="rId2" display="手机端UV: 532" tooltip="http://c44.shengejing.com/javascript:void(0);"/>
    <hyperlink ref="B69" r:id="rId2" display="  └- 老客PV: 54" tooltip="http://c44.shengejing.com/javascript:void(0);"/>
    <hyperlink ref="C69" r:id="rId2" display="  ├- 新客UV: 519" tooltip="http://c44.shengejing.com/javascript:void(0);"/>
    <hyperlink ref="C70" r:id="rId2" display="  └- 老客UV: 13" tooltip="http://c44.shengejing.com/javascript:void(0);"/>
    <hyperlink ref="C71" r:id="rId2" display="  └- 6日回访客: 75" tooltip="http://c44.shengejing.com/javascript:void(0);"/>
    <hyperlink ref="B73" r:id="rId2" tooltip="http://c44.shengejing.com/javascript:void(0);"/>
    <hyperlink ref="K77" r:id="rId2" tooltip="http://c44.shengejing.com/javascript:void(0);"/>
    <hyperlink ref="K67" r:id="rId2" tooltip="http://c44.shengejing.com/javascript:void(0);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7"/>
  <sheetViews>
    <sheetView workbookViewId="0">
      <pane xSplit="1" ySplit="1" topLeftCell="B20" activePane="bottomRight" state="frozen"/>
      <selection/>
      <selection pane="topRight"/>
      <selection pane="bottomLeft"/>
      <selection pane="bottomRight" activeCell="I34" sqref="I34"/>
    </sheetView>
  </sheetViews>
  <sheetFormatPr defaultColWidth="9" defaultRowHeight="21" customHeight="1"/>
  <cols>
    <col min="1" max="1" width="17.3333333333333" style="1" customWidth="1"/>
    <col min="2" max="8" width="7.875" style="1" customWidth="1"/>
    <col min="9" max="9" width="7.875" style="33" customWidth="1"/>
    <col min="10" max="10" width="8.5" style="1" customWidth="1"/>
    <col min="11" max="12" width="7.875" style="1" customWidth="1"/>
    <col min="13" max="13" width="7.875" style="33" customWidth="1"/>
    <col min="14" max="16" width="7.875" style="1" customWidth="1"/>
    <col min="17" max="17" width="7.875" style="34" customWidth="1"/>
    <col min="18" max="18" width="7.875" style="29" customWidth="1"/>
    <col min="19" max="19" width="7.875" style="34" customWidth="1"/>
    <col min="20" max="20" width="7.875" style="29" customWidth="1"/>
    <col min="21" max="21" width="7.875" style="34" customWidth="1"/>
    <col min="22" max="16383" width="9" style="1"/>
  </cols>
  <sheetData>
    <row r="1" s="31" customFormat="1" ht="33" customHeight="1" spans="1:21">
      <c r="A1" s="35" t="s">
        <v>175</v>
      </c>
      <c r="B1" s="35" t="s">
        <v>176</v>
      </c>
      <c r="C1" s="35" t="s">
        <v>177</v>
      </c>
      <c r="D1" s="35" t="s">
        <v>178</v>
      </c>
      <c r="E1" s="35" t="s">
        <v>179</v>
      </c>
      <c r="F1" s="35" t="s">
        <v>180</v>
      </c>
      <c r="G1" s="35" t="s">
        <v>181</v>
      </c>
      <c r="H1" s="35" t="s">
        <v>182</v>
      </c>
      <c r="I1" s="48" t="s">
        <v>183</v>
      </c>
      <c r="J1" s="35" t="s">
        <v>184</v>
      </c>
      <c r="K1" s="35" t="s">
        <v>185</v>
      </c>
      <c r="L1" s="49" t="s">
        <v>186</v>
      </c>
      <c r="M1" s="50" t="s">
        <v>187</v>
      </c>
      <c r="N1" s="31" t="s">
        <v>188</v>
      </c>
      <c r="O1" s="31" t="s">
        <v>189</v>
      </c>
      <c r="P1" s="31" t="s">
        <v>190</v>
      </c>
      <c r="Q1" s="62" t="s">
        <v>191</v>
      </c>
      <c r="R1" s="63" t="s">
        <v>192</v>
      </c>
      <c r="S1" s="62" t="s">
        <v>193</v>
      </c>
      <c r="T1" s="63" t="s">
        <v>194</v>
      </c>
      <c r="U1" s="62" t="s">
        <v>195</v>
      </c>
    </row>
    <row r="2" customHeight="1" spans="1:21">
      <c r="A2" s="36" t="s">
        <v>196</v>
      </c>
      <c r="B2" s="36">
        <v>3</v>
      </c>
      <c r="C2" s="36">
        <v>3</v>
      </c>
      <c r="D2" s="36">
        <v>144</v>
      </c>
      <c r="E2" s="37">
        <v>0</v>
      </c>
      <c r="F2" s="36">
        <v>0</v>
      </c>
      <c r="G2" s="36">
        <v>0</v>
      </c>
      <c r="H2" s="36">
        <v>0</v>
      </c>
      <c r="I2" s="51">
        <v>0</v>
      </c>
      <c r="J2" s="36">
        <v>0</v>
      </c>
      <c r="K2" s="36">
        <v>0</v>
      </c>
      <c r="L2" s="1">
        <v>0</v>
      </c>
      <c r="M2" s="33">
        <v>0</v>
      </c>
      <c r="N2" s="1">
        <v>0</v>
      </c>
      <c r="O2" s="1">
        <v>0</v>
      </c>
      <c r="P2" s="1">
        <v>0</v>
      </c>
      <c r="Q2" s="34">
        <v>0</v>
      </c>
      <c r="R2" s="64">
        <v>2</v>
      </c>
      <c r="S2" s="34" t="e">
        <f>R2/N2</f>
        <v>#DIV/0!</v>
      </c>
      <c r="T2" s="64">
        <v>3</v>
      </c>
      <c r="U2" s="34" t="e">
        <f>T2/O2</f>
        <v>#DIV/0!</v>
      </c>
    </row>
    <row r="3" customHeight="1" spans="1:21">
      <c r="A3" s="36" t="s">
        <v>197</v>
      </c>
      <c r="B3" s="36">
        <v>36</v>
      </c>
      <c r="C3" s="36">
        <v>88</v>
      </c>
      <c r="D3" s="36">
        <v>22</v>
      </c>
      <c r="E3" s="37">
        <v>0.1389</v>
      </c>
      <c r="F3" s="36">
        <v>10</v>
      </c>
      <c r="G3" s="36">
        <v>3</v>
      </c>
      <c r="H3" s="36">
        <v>1</v>
      </c>
      <c r="I3" s="51">
        <v>0.0278</v>
      </c>
      <c r="J3" s="52">
        <v>3018.24</v>
      </c>
      <c r="K3" s="36">
        <v>2</v>
      </c>
      <c r="L3" s="53">
        <v>0</v>
      </c>
      <c r="M3" s="33">
        <f t="shared" ref="M3:M18" si="0">L3/B3</f>
        <v>0</v>
      </c>
      <c r="N3" s="1">
        <v>2</v>
      </c>
      <c r="O3" s="1">
        <v>23</v>
      </c>
      <c r="P3" s="1">
        <v>10</v>
      </c>
      <c r="Q3" s="34">
        <f>P3/B2</f>
        <v>3.33333333333333</v>
      </c>
      <c r="R3" s="64">
        <v>6</v>
      </c>
      <c r="S3" s="34">
        <f>R3/N3</f>
        <v>3</v>
      </c>
      <c r="T3" s="64">
        <v>5</v>
      </c>
      <c r="U3" s="34">
        <f>T3/O3</f>
        <v>0.217391304347826</v>
      </c>
    </row>
    <row r="4" customHeight="1" spans="1:21">
      <c r="A4" s="36" t="s">
        <v>198</v>
      </c>
      <c r="B4" s="36">
        <v>68</v>
      </c>
      <c r="C4" s="36">
        <v>174</v>
      </c>
      <c r="D4" s="36">
        <v>48</v>
      </c>
      <c r="E4" s="37">
        <v>0.2206</v>
      </c>
      <c r="F4" s="36">
        <v>18</v>
      </c>
      <c r="G4" s="36">
        <v>6</v>
      </c>
      <c r="H4" s="36">
        <v>3</v>
      </c>
      <c r="I4" s="51">
        <v>0.0441</v>
      </c>
      <c r="J4" s="52">
        <v>9854.72</v>
      </c>
      <c r="K4" s="36">
        <v>6</v>
      </c>
      <c r="L4" s="53">
        <v>0</v>
      </c>
      <c r="M4" s="33">
        <f t="shared" si="0"/>
        <v>0</v>
      </c>
      <c r="N4" s="1">
        <v>11</v>
      </c>
      <c r="O4" s="1">
        <v>41</v>
      </c>
      <c r="P4" s="1">
        <v>16</v>
      </c>
      <c r="Q4" s="34">
        <f>P4/B3/15</f>
        <v>0.0296296296296296</v>
      </c>
      <c r="R4" s="64">
        <v>1</v>
      </c>
      <c r="S4" s="34">
        <f>R4/N4</f>
        <v>0.0909090909090909</v>
      </c>
      <c r="T4" s="64">
        <v>1</v>
      </c>
      <c r="U4" s="34">
        <f>T4/O4</f>
        <v>0.024390243902439</v>
      </c>
    </row>
    <row r="5" customHeight="1" spans="1:21">
      <c r="A5" s="36" t="s">
        <v>199</v>
      </c>
      <c r="B5" s="36">
        <v>91</v>
      </c>
      <c r="C5" s="36">
        <v>186</v>
      </c>
      <c r="D5" s="36">
        <v>44</v>
      </c>
      <c r="E5" s="37">
        <v>0.5495</v>
      </c>
      <c r="F5" s="36">
        <v>13</v>
      </c>
      <c r="G5" s="36">
        <v>0</v>
      </c>
      <c r="H5" s="36">
        <v>2</v>
      </c>
      <c r="I5" s="51">
        <v>0.022</v>
      </c>
      <c r="J5" s="52">
        <v>12413.84</v>
      </c>
      <c r="K5" s="36">
        <v>7</v>
      </c>
      <c r="L5" s="53">
        <v>1</v>
      </c>
      <c r="M5" s="33">
        <f t="shared" si="0"/>
        <v>0.010989010989011</v>
      </c>
      <c r="N5" s="1">
        <v>5</v>
      </c>
      <c r="O5" s="1">
        <v>65</v>
      </c>
      <c r="P5" s="1">
        <v>7</v>
      </c>
      <c r="Q5" s="34">
        <f>P5/B5</f>
        <v>0.0769230769230769</v>
      </c>
      <c r="R5" s="65">
        <v>1</v>
      </c>
      <c r="S5" s="34">
        <f>R5/N5</f>
        <v>0.2</v>
      </c>
      <c r="T5" s="64">
        <v>1</v>
      </c>
      <c r="U5" s="34">
        <f>T5/O5</f>
        <v>0.0153846153846154</v>
      </c>
    </row>
    <row r="6" customHeight="1" spans="1:21">
      <c r="A6" s="36" t="s">
        <v>200</v>
      </c>
      <c r="B6" s="36">
        <v>77</v>
      </c>
      <c r="C6" s="36">
        <v>123</v>
      </c>
      <c r="D6" s="36">
        <v>77</v>
      </c>
      <c r="E6" s="37">
        <v>0.4805</v>
      </c>
      <c r="F6" s="36">
        <v>6</v>
      </c>
      <c r="G6" s="36">
        <v>2</v>
      </c>
      <c r="H6" s="36">
        <v>3</v>
      </c>
      <c r="I6" s="51">
        <v>0.039</v>
      </c>
      <c r="J6" s="52">
        <v>12572.96</v>
      </c>
      <c r="K6" s="36">
        <v>8</v>
      </c>
      <c r="L6" s="53">
        <v>2</v>
      </c>
      <c r="M6" s="33">
        <f t="shared" si="0"/>
        <v>0.025974025974026</v>
      </c>
      <c r="N6" s="1">
        <v>6</v>
      </c>
      <c r="O6" s="1">
        <v>50</v>
      </c>
      <c r="P6" s="1">
        <v>1</v>
      </c>
      <c r="Q6" s="34">
        <f t="shared" ref="Q6:Q22" si="1">P6/B6</f>
        <v>0.012987012987013</v>
      </c>
      <c r="R6" s="65">
        <v>0</v>
      </c>
      <c r="S6" s="34">
        <f t="shared" ref="S6:S24" si="2">R6/N6</f>
        <v>0</v>
      </c>
      <c r="T6" s="64">
        <v>1</v>
      </c>
      <c r="U6" s="34">
        <f t="shared" ref="U6:U24" si="3">T6/O6</f>
        <v>0.02</v>
      </c>
    </row>
    <row r="7" customHeight="1" spans="1:21">
      <c r="A7" s="36" t="s">
        <v>201</v>
      </c>
      <c r="B7" s="36">
        <v>74</v>
      </c>
      <c r="C7" s="36">
        <v>166</v>
      </c>
      <c r="D7" s="36">
        <v>35</v>
      </c>
      <c r="E7" s="37">
        <v>0.4324</v>
      </c>
      <c r="F7" s="36">
        <v>7</v>
      </c>
      <c r="G7" s="36">
        <v>3</v>
      </c>
      <c r="H7" s="36">
        <v>2</v>
      </c>
      <c r="I7" s="51">
        <v>0.027</v>
      </c>
      <c r="J7" s="52">
        <v>4684.32</v>
      </c>
      <c r="K7" s="36">
        <v>3</v>
      </c>
      <c r="L7" s="53">
        <v>1</v>
      </c>
      <c r="M7" s="33">
        <f t="shared" si="0"/>
        <v>0.0135135135135135</v>
      </c>
      <c r="N7" s="1">
        <v>3</v>
      </c>
      <c r="O7" s="1">
        <v>51</v>
      </c>
      <c r="P7" s="1">
        <v>5</v>
      </c>
      <c r="Q7" s="34">
        <f t="shared" si="1"/>
        <v>0.0675675675675676</v>
      </c>
      <c r="R7" s="66">
        <v>0</v>
      </c>
      <c r="S7" s="34">
        <f t="shared" si="2"/>
        <v>0</v>
      </c>
      <c r="T7" s="64">
        <v>1</v>
      </c>
      <c r="U7" s="34">
        <f t="shared" si="3"/>
        <v>0.0196078431372549</v>
      </c>
    </row>
    <row r="8" customHeight="1" spans="1:21">
      <c r="A8" s="36" t="s">
        <v>202</v>
      </c>
      <c r="B8" s="36">
        <v>133</v>
      </c>
      <c r="C8" s="36">
        <v>285</v>
      </c>
      <c r="D8" s="36">
        <v>61</v>
      </c>
      <c r="E8" s="37">
        <v>0.5714</v>
      </c>
      <c r="F8" s="36">
        <v>9</v>
      </c>
      <c r="G8" s="36">
        <v>4</v>
      </c>
      <c r="H8" s="36">
        <v>3</v>
      </c>
      <c r="I8" s="51">
        <v>0.0226</v>
      </c>
      <c r="J8" s="52">
        <v>6438.8</v>
      </c>
      <c r="K8" s="36">
        <v>4</v>
      </c>
      <c r="L8" s="53">
        <v>1</v>
      </c>
      <c r="M8" s="33">
        <f t="shared" si="0"/>
        <v>0.0075187969924812</v>
      </c>
      <c r="N8" s="1">
        <v>52</v>
      </c>
      <c r="O8" s="1">
        <v>54</v>
      </c>
      <c r="P8" s="1">
        <v>16</v>
      </c>
      <c r="Q8" s="34">
        <f t="shared" si="1"/>
        <v>0.120300751879699</v>
      </c>
      <c r="R8" s="64">
        <v>5</v>
      </c>
      <c r="S8" s="34">
        <f t="shared" si="2"/>
        <v>0.0961538461538462</v>
      </c>
      <c r="T8" s="64">
        <v>4</v>
      </c>
      <c r="U8" s="34">
        <f t="shared" si="3"/>
        <v>0.0740740740740741</v>
      </c>
    </row>
    <row r="9" customHeight="1" spans="1:21">
      <c r="A9" s="36" t="s">
        <v>203</v>
      </c>
      <c r="B9" s="36">
        <v>125</v>
      </c>
      <c r="C9" s="36">
        <v>310</v>
      </c>
      <c r="D9" s="36">
        <v>41</v>
      </c>
      <c r="E9" s="37">
        <v>0.544</v>
      </c>
      <c r="F9" s="36">
        <v>18</v>
      </c>
      <c r="G9" s="36">
        <v>3</v>
      </c>
      <c r="H9" s="36">
        <v>2</v>
      </c>
      <c r="I9" s="51">
        <v>0.016</v>
      </c>
      <c r="J9" s="52">
        <v>8182.17</v>
      </c>
      <c r="K9" s="36">
        <v>5</v>
      </c>
      <c r="L9" s="53">
        <v>0</v>
      </c>
      <c r="M9" s="33">
        <f t="shared" si="0"/>
        <v>0</v>
      </c>
      <c r="N9" s="1">
        <v>43</v>
      </c>
      <c r="O9" s="1">
        <v>62</v>
      </c>
      <c r="P9" s="1">
        <v>12</v>
      </c>
      <c r="Q9" s="34">
        <f t="shared" si="1"/>
        <v>0.096</v>
      </c>
      <c r="R9" s="64">
        <v>4</v>
      </c>
      <c r="S9" s="34">
        <f t="shared" si="2"/>
        <v>0.0930232558139535</v>
      </c>
      <c r="T9" s="64">
        <v>6</v>
      </c>
      <c r="U9" s="34">
        <f t="shared" si="3"/>
        <v>0.0967741935483871</v>
      </c>
    </row>
    <row r="10" customHeight="1" spans="1:21">
      <c r="A10" s="36" t="s">
        <v>204</v>
      </c>
      <c r="B10" s="36">
        <v>194</v>
      </c>
      <c r="C10" s="36">
        <v>339</v>
      </c>
      <c r="D10" s="36">
        <v>48</v>
      </c>
      <c r="E10" s="37">
        <v>0.6134</v>
      </c>
      <c r="F10" s="36">
        <v>18</v>
      </c>
      <c r="G10" s="36">
        <v>7</v>
      </c>
      <c r="H10" s="36">
        <v>2</v>
      </c>
      <c r="I10" s="51">
        <v>0.0103</v>
      </c>
      <c r="J10" s="52">
        <v>6436.48</v>
      </c>
      <c r="K10" s="36">
        <v>4</v>
      </c>
      <c r="L10" s="53">
        <v>0</v>
      </c>
      <c r="M10" s="33">
        <f t="shared" si="0"/>
        <v>0</v>
      </c>
      <c r="N10" s="1">
        <v>65</v>
      </c>
      <c r="O10" s="1">
        <v>92</v>
      </c>
      <c r="P10" s="1">
        <v>14</v>
      </c>
      <c r="Q10" s="34">
        <f t="shared" si="1"/>
        <v>0.0721649484536082</v>
      </c>
      <c r="R10" s="64">
        <v>9</v>
      </c>
      <c r="S10" s="34">
        <f t="shared" si="2"/>
        <v>0.138461538461538</v>
      </c>
      <c r="T10" s="64">
        <v>5</v>
      </c>
      <c r="U10" s="34">
        <f t="shared" si="3"/>
        <v>0.0543478260869565</v>
      </c>
    </row>
    <row r="11" customHeight="1" spans="1:21">
      <c r="A11" s="36" t="s">
        <v>205</v>
      </c>
      <c r="B11" s="36">
        <v>154</v>
      </c>
      <c r="C11" s="36">
        <v>387</v>
      </c>
      <c r="D11" s="36">
        <v>41</v>
      </c>
      <c r="E11" s="37">
        <v>0.5649</v>
      </c>
      <c r="F11" s="36">
        <v>11</v>
      </c>
      <c r="G11" s="36">
        <v>6</v>
      </c>
      <c r="H11" s="36">
        <v>4</v>
      </c>
      <c r="I11" s="51">
        <v>0.026</v>
      </c>
      <c r="J11" s="52">
        <v>9438.88</v>
      </c>
      <c r="K11" s="36">
        <v>6</v>
      </c>
      <c r="L11" s="53">
        <v>2</v>
      </c>
      <c r="M11" s="33">
        <f t="shared" si="0"/>
        <v>0.012987012987013</v>
      </c>
      <c r="N11" s="1">
        <v>49</v>
      </c>
      <c r="O11" s="1">
        <v>77</v>
      </c>
      <c r="P11" s="1">
        <v>22</v>
      </c>
      <c r="Q11" s="34">
        <f t="shared" si="1"/>
        <v>0.142857142857143</v>
      </c>
      <c r="R11" s="64">
        <v>1</v>
      </c>
      <c r="S11" s="34">
        <f t="shared" si="2"/>
        <v>0.0204081632653061</v>
      </c>
      <c r="T11" s="64">
        <v>2</v>
      </c>
      <c r="U11" s="34">
        <f t="shared" si="3"/>
        <v>0.025974025974026</v>
      </c>
    </row>
    <row r="12" customHeight="1" spans="1:21">
      <c r="A12" s="36" t="s">
        <v>206</v>
      </c>
      <c r="B12" s="36">
        <v>207</v>
      </c>
      <c r="C12" s="36">
        <v>464</v>
      </c>
      <c r="D12" s="36">
        <v>21</v>
      </c>
      <c r="E12" s="37">
        <v>0.6522</v>
      </c>
      <c r="F12" s="36">
        <v>14</v>
      </c>
      <c r="G12" s="36">
        <v>8</v>
      </c>
      <c r="H12" s="36">
        <v>2</v>
      </c>
      <c r="I12" s="51">
        <v>0.0097</v>
      </c>
      <c r="J12" s="52">
        <v>8295.6</v>
      </c>
      <c r="K12" s="36">
        <v>5</v>
      </c>
      <c r="L12" s="53">
        <v>0</v>
      </c>
      <c r="M12" s="33">
        <f t="shared" si="0"/>
        <v>0</v>
      </c>
      <c r="N12" s="1">
        <v>67</v>
      </c>
      <c r="O12" s="1">
        <v>112</v>
      </c>
      <c r="P12" s="1">
        <v>24</v>
      </c>
      <c r="Q12" s="34">
        <f t="shared" si="1"/>
        <v>0.115942028985507</v>
      </c>
      <c r="R12" s="64">
        <v>7</v>
      </c>
      <c r="S12" s="34">
        <f t="shared" si="2"/>
        <v>0.104477611940299</v>
      </c>
      <c r="T12" s="64">
        <v>8</v>
      </c>
      <c r="U12" s="34">
        <f t="shared" si="3"/>
        <v>0.0714285714285714</v>
      </c>
    </row>
    <row r="13" customHeight="1" spans="1:21">
      <c r="A13" s="36" t="s">
        <v>207</v>
      </c>
      <c r="B13" s="36">
        <v>185</v>
      </c>
      <c r="C13" s="36">
        <v>593</v>
      </c>
      <c r="D13" s="36">
        <v>60</v>
      </c>
      <c r="E13" s="37">
        <v>0.5135</v>
      </c>
      <c r="F13" s="36">
        <v>34</v>
      </c>
      <c r="G13" s="36">
        <v>4</v>
      </c>
      <c r="H13" s="36">
        <v>3</v>
      </c>
      <c r="I13" s="51">
        <v>0.0162</v>
      </c>
      <c r="J13" s="52">
        <v>16554.12</v>
      </c>
      <c r="K13" s="36">
        <v>26</v>
      </c>
      <c r="L13" s="53">
        <v>1</v>
      </c>
      <c r="M13" s="33">
        <f t="shared" si="0"/>
        <v>0.00540540540540541</v>
      </c>
      <c r="N13" s="1">
        <v>60</v>
      </c>
      <c r="O13" s="1">
        <v>84</v>
      </c>
      <c r="P13" s="1">
        <v>24</v>
      </c>
      <c r="Q13" s="34">
        <f t="shared" si="1"/>
        <v>0.12972972972973</v>
      </c>
      <c r="R13" s="64">
        <v>9</v>
      </c>
      <c r="S13" s="34">
        <f t="shared" si="2"/>
        <v>0.15</v>
      </c>
      <c r="T13" s="64">
        <v>2</v>
      </c>
      <c r="U13" s="34">
        <f t="shared" si="3"/>
        <v>0.0238095238095238</v>
      </c>
    </row>
    <row r="14" customHeight="1" spans="1:21">
      <c r="A14" s="36" t="s">
        <v>208</v>
      </c>
      <c r="B14" s="36">
        <v>153</v>
      </c>
      <c r="C14" s="36">
        <v>363</v>
      </c>
      <c r="D14" s="36">
        <v>59</v>
      </c>
      <c r="E14" s="37">
        <v>0.451</v>
      </c>
      <c r="F14" s="36">
        <v>15</v>
      </c>
      <c r="G14" s="36">
        <v>1</v>
      </c>
      <c r="H14" s="36">
        <v>4</v>
      </c>
      <c r="I14" s="51">
        <v>0.0261</v>
      </c>
      <c r="J14" s="52">
        <v>14670</v>
      </c>
      <c r="K14" s="36">
        <v>8</v>
      </c>
      <c r="L14" s="53">
        <v>2</v>
      </c>
      <c r="M14" s="33">
        <f t="shared" si="0"/>
        <v>0.0130718954248366</v>
      </c>
      <c r="N14" s="1">
        <v>60</v>
      </c>
      <c r="O14" s="1">
        <v>84</v>
      </c>
      <c r="P14" s="1">
        <v>24</v>
      </c>
      <c r="Q14" s="34">
        <f t="shared" si="1"/>
        <v>0.156862745098039</v>
      </c>
      <c r="R14" s="64">
        <v>1</v>
      </c>
      <c r="S14" s="34">
        <f t="shared" si="2"/>
        <v>0.0166666666666667</v>
      </c>
      <c r="T14" s="64">
        <v>6</v>
      </c>
      <c r="U14" s="34">
        <f t="shared" si="3"/>
        <v>0.0714285714285714</v>
      </c>
    </row>
    <row r="15" customHeight="1" spans="1:21">
      <c r="A15" s="36" t="s">
        <v>209</v>
      </c>
      <c r="B15" s="36">
        <v>150</v>
      </c>
      <c r="C15" s="36">
        <v>287</v>
      </c>
      <c r="D15" s="36">
        <v>59</v>
      </c>
      <c r="E15" s="37">
        <v>0.5667</v>
      </c>
      <c r="F15" s="36">
        <v>5</v>
      </c>
      <c r="G15" s="36">
        <v>2</v>
      </c>
      <c r="H15" s="36">
        <v>3</v>
      </c>
      <c r="I15" s="51">
        <v>0.02</v>
      </c>
      <c r="J15" s="52">
        <v>9084</v>
      </c>
      <c r="K15" s="36">
        <v>5</v>
      </c>
      <c r="L15" s="53">
        <v>3</v>
      </c>
      <c r="M15" s="33">
        <f t="shared" si="0"/>
        <v>0.02</v>
      </c>
      <c r="N15" s="1">
        <v>58</v>
      </c>
      <c r="O15" s="1">
        <v>55</v>
      </c>
      <c r="P15" s="1">
        <v>7</v>
      </c>
      <c r="Q15" s="34">
        <f t="shared" si="1"/>
        <v>0.0466666666666667</v>
      </c>
      <c r="R15" s="64">
        <v>3</v>
      </c>
      <c r="S15" s="34">
        <f t="shared" si="2"/>
        <v>0.0517241379310345</v>
      </c>
      <c r="T15" s="64">
        <v>2</v>
      </c>
      <c r="U15" s="34">
        <f t="shared" si="3"/>
        <v>0.0363636363636364</v>
      </c>
    </row>
    <row r="16" customHeight="1" spans="1:21">
      <c r="A16" s="36" t="s">
        <v>210</v>
      </c>
      <c r="B16" s="36">
        <v>153</v>
      </c>
      <c r="C16" s="36">
        <v>413</v>
      </c>
      <c r="D16" s="36">
        <v>42</v>
      </c>
      <c r="E16" s="37">
        <v>0.5948</v>
      </c>
      <c r="F16" s="36">
        <v>9</v>
      </c>
      <c r="G16" s="36">
        <v>1</v>
      </c>
      <c r="H16" s="36">
        <v>3</v>
      </c>
      <c r="I16" s="51">
        <v>0.0196</v>
      </c>
      <c r="J16" s="52">
        <v>14892</v>
      </c>
      <c r="K16" s="36">
        <v>8</v>
      </c>
      <c r="L16" s="53">
        <v>0</v>
      </c>
      <c r="M16" s="33">
        <f t="shared" si="0"/>
        <v>0</v>
      </c>
      <c r="N16" s="1">
        <v>55</v>
      </c>
      <c r="O16" s="1">
        <v>60</v>
      </c>
      <c r="P16" s="1">
        <v>18</v>
      </c>
      <c r="Q16" s="34">
        <f t="shared" si="1"/>
        <v>0.117647058823529</v>
      </c>
      <c r="R16" s="64">
        <v>8</v>
      </c>
      <c r="S16" s="34">
        <f t="shared" si="2"/>
        <v>0.145454545454545</v>
      </c>
      <c r="T16" s="64">
        <v>1</v>
      </c>
      <c r="U16" s="34">
        <f t="shared" si="3"/>
        <v>0.0166666666666667</v>
      </c>
    </row>
    <row r="17" customHeight="1" spans="1:21">
      <c r="A17" s="36" t="s">
        <v>211</v>
      </c>
      <c r="B17" s="36">
        <v>217</v>
      </c>
      <c r="C17" s="36">
        <v>464</v>
      </c>
      <c r="D17" s="36">
        <v>40</v>
      </c>
      <c r="E17" s="37">
        <v>0.682</v>
      </c>
      <c r="F17" s="36">
        <v>14</v>
      </c>
      <c r="G17" s="36">
        <v>7</v>
      </c>
      <c r="H17" s="36">
        <v>2</v>
      </c>
      <c r="I17" s="51">
        <v>0.0092</v>
      </c>
      <c r="J17" s="52">
        <v>3698</v>
      </c>
      <c r="K17" s="36">
        <v>2</v>
      </c>
      <c r="L17" s="53">
        <v>2</v>
      </c>
      <c r="M17" s="33">
        <f t="shared" si="0"/>
        <v>0.00921658986175115</v>
      </c>
      <c r="N17" s="1">
        <v>114</v>
      </c>
      <c r="O17" s="1">
        <v>62</v>
      </c>
      <c r="P17" s="1">
        <v>19</v>
      </c>
      <c r="Q17" s="34">
        <f t="shared" si="1"/>
        <v>0.0875576036866359</v>
      </c>
      <c r="R17" s="64">
        <v>6</v>
      </c>
      <c r="S17" s="34">
        <f t="shared" si="2"/>
        <v>0.0526315789473684</v>
      </c>
      <c r="T17" s="64">
        <v>4</v>
      </c>
      <c r="U17" s="34">
        <f t="shared" si="3"/>
        <v>0.0645161290322581</v>
      </c>
    </row>
    <row r="18" customHeight="1" spans="1:21">
      <c r="A18" s="36" t="s">
        <v>212</v>
      </c>
      <c r="B18" s="36">
        <v>188</v>
      </c>
      <c r="C18" s="36">
        <v>432</v>
      </c>
      <c r="D18" s="36">
        <v>27</v>
      </c>
      <c r="E18" s="37">
        <v>0.6383</v>
      </c>
      <c r="F18" s="36">
        <v>9</v>
      </c>
      <c r="G18" s="36">
        <v>4</v>
      </c>
      <c r="H18" s="36">
        <v>3</v>
      </c>
      <c r="I18" s="51">
        <v>0.016</v>
      </c>
      <c r="J18" s="52">
        <v>14792</v>
      </c>
      <c r="K18" s="36">
        <v>8</v>
      </c>
      <c r="L18" s="53">
        <v>1</v>
      </c>
      <c r="M18" s="33">
        <f t="shared" si="0"/>
        <v>0.00531914893617021</v>
      </c>
      <c r="N18" s="1">
        <v>105</v>
      </c>
      <c r="O18" s="1">
        <v>37</v>
      </c>
      <c r="P18" s="1">
        <v>10</v>
      </c>
      <c r="Q18" s="34">
        <f t="shared" si="1"/>
        <v>0.0531914893617021</v>
      </c>
      <c r="R18" s="64">
        <v>7</v>
      </c>
      <c r="S18" s="34">
        <f t="shared" si="2"/>
        <v>0.0666666666666667</v>
      </c>
      <c r="T18" s="64">
        <v>2</v>
      </c>
      <c r="U18" s="34">
        <f t="shared" si="3"/>
        <v>0.0540540540540541</v>
      </c>
    </row>
    <row r="19" customHeight="1" spans="1:21">
      <c r="A19" s="36" t="s">
        <v>213</v>
      </c>
      <c r="B19" s="38">
        <v>143</v>
      </c>
      <c r="C19" s="39">
        <v>290</v>
      </c>
      <c r="D19" s="39">
        <v>24.62</v>
      </c>
      <c r="E19" s="40">
        <v>0.7413</v>
      </c>
      <c r="F19" s="41">
        <v>9</v>
      </c>
      <c r="G19" s="41">
        <v>2</v>
      </c>
      <c r="H19" s="41">
        <v>2</v>
      </c>
      <c r="I19" s="54">
        <v>0.014</v>
      </c>
      <c r="J19" s="55">
        <v>7396</v>
      </c>
      <c r="K19" s="41">
        <v>4</v>
      </c>
      <c r="L19" s="1">
        <v>0</v>
      </c>
      <c r="M19" s="33">
        <v>0</v>
      </c>
      <c r="N19" s="1">
        <v>69</v>
      </c>
      <c r="O19" s="1">
        <v>42</v>
      </c>
      <c r="P19" s="1">
        <v>9</v>
      </c>
      <c r="Q19" s="34">
        <f t="shared" si="1"/>
        <v>0.0629370629370629</v>
      </c>
      <c r="R19" s="64">
        <v>4</v>
      </c>
      <c r="S19" s="34">
        <f t="shared" si="2"/>
        <v>0.0579710144927536</v>
      </c>
      <c r="T19" s="64">
        <v>3</v>
      </c>
      <c r="U19" s="34">
        <f t="shared" si="3"/>
        <v>0.0714285714285714</v>
      </c>
    </row>
    <row r="20" customHeight="1" spans="1:21">
      <c r="A20" s="36" t="s">
        <v>214</v>
      </c>
      <c r="B20" s="1">
        <v>214</v>
      </c>
      <c r="C20" s="1">
        <v>470</v>
      </c>
      <c r="D20" s="1">
        <v>30.21</v>
      </c>
      <c r="E20" s="29">
        <v>0.729</v>
      </c>
      <c r="F20" s="1">
        <v>18</v>
      </c>
      <c r="G20" s="1">
        <v>2</v>
      </c>
      <c r="H20" s="1">
        <v>4</v>
      </c>
      <c r="I20" s="33">
        <v>0.0187</v>
      </c>
      <c r="J20" s="1">
        <v>16.637</v>
      </c>
      <c r="K20" s="1">
        <v>9</v>
      </c>
      <c r="L20" s="1">
        <v>1</v>
      </c>
      <c r="M20" s="33">
        <v>0.0047</v>
      </c>
      <c r="N20" s="1">
        <v>71</v>
      </c>
      <c r="O20" s="1">
        <v>99</v>
      </c>
      <c r="P20" s="1">
        <v>15</v>
      </c>
      <c r="Q20" s="34">
        <f t="shared" si="1"/>
        <v>0.0700934579439252</v>
      </c>
      <c r="R20" s="64">
        <v>6</v>
      </c>
      <c r="S20" s="34">
        <f t="shared" si="2"/>
        <v>0.0845070422535211</v>
      </c>
      <c r="T20" s="64">
        <v>4</v>
      </c>
      <c r="U20" s="34">
        <f t="shared" si="3"/>
        <v>0.0404040404040404</v>
      </c>
    </row>
    <row r="21" customHeight="1" spans="1:21">
      <c r="A21" s="36" t="s">
        <v>215</v>
      </c>
      <c r="B21" s="1">
        <v>195</v>
      </c>
      <c r="C21" s="1">
        <v>451</v>
      </c>
      <c r="D21" s="1">
        <v>31.26</v>
      </c>
      <c r="E21" s="29">
        <v>0.7641</v>
      </c>
      <c r="F21" s="1">
        <v>8</v>
      </c>
      <c r="G21" s="1">
        <v>5</v>
      </c>
      <c r="H21" s="1">
        <v>3</v>
      </c>
      <c r="I21" s="56" t="s">
        <v>216</v>
      </c>
      <c r="J21" s="57">
        <v>16637</v>
      </c>
      <c r="K21" s="1">
        <v>8</v>
      </c>
      <c r="L21" s="1">
        <v>0</v>
      </c>
      <c r="M21" s="58">
        <v>0</v>
      </c>
      <c r="N21" s="1">
        <v>66</v>
      </c>
      <c r="O21" s="1">
        <v>87</v>
      </c>
      <c r="P21" s="1">
        <v>18</v>
      </c>
      <c r="Q21" s="34">
        <f t="shared" si="1"/>
        <v>0.0923076923076923</v>
      </c>
      <c r="R21" s="64">
        <v>8</v>
      </c>
      <c r="S21" s="34">
        <f t="shared" si="2"/>
        <v>0.121212121212121</v>
      </c>
      <c r="T21" s="66">
        <v>3</v>
      </c>
      <c r="U21" s="34">
        <f t="shared" si="3"/>
        <v>0.0344827586206897</v>
      </c>
    </row>
    <row r="22" s="32" customFormat="1" customHeight="1" spans="1:21">
      <c r="A22" s="36" t="s">
        <v>217</v>
      </c>
      <c r="B22" s="1">
        <v>208</v>
      </c>
      <c r="C22" s="1">
        <v>503</v>
      </c>
      <c r="D22" s="1">
        <v>27.57</v>
      </c>
      <c r="E22" s="29">
        <v>0.7212</v>
      </c>
      <c r="F22" s="1">
        <v>8</v>
      </c>
      <c r="G22" s="1">
        <v>6</v>
      </c>
      <c r="H22" s="1">
        <v>3</v>
      </c>
      <c r="I22" s="56" t="s">
        <v>218</v>
      </c>
      <c r="J22" s="59">
        <v>5397</v>
      </c>
      <c r="K22" s="1">
        <v>3</v>
      </c>
      <c r="L22" s="1">
        <v>0</v>
      </c>
      <c r="M22" s="58">
        <v>0</v>
      </c>
      <c r="N22" s="1">
        <v>85</v>
      </c>
      <c r="O22" s="1">
        <v>85</v>
      </c>
      <c r="P22" s="1">
        <v>12</v>
      </c>
      <c r="Q22" s="34">
        <f t="shared" si="1"/>
        <v>0.0576923076923077</v>
      </c>
      <c r="R22" s="64">
        <v>7</v>
      </c>
      <c r="S22" s="34">
        <f t="shared" si="2"/>
        <v>0.0823529411764706</v>
      </c>
      <c r="T22" s="66">
        <v>5</v>
      </c>
      <c r="U22" s="34">
        <f t="shared" si="3"/>
        <v>0.0588235294117647</v>
      </c>
    </row>
    <row r="23" s="32" customFormat="1" customHeight="1" spans="1:21">
      <c r="A23" s="36" t="s">
        <v>219</v>
      </c>
      <c r="B23" s="1">
        <v>191</v>
      </c>
      <c r="C23" s="1">
        <v>447</v>
      </c>
      <c r="D23" s="1">
        <v>26.2</v>
      </c>
      <c r="E23" s="29">
        <v>0.6806</v>
      </c>
      <c r="F23" s="1">
        <v>6</v>
      </c>
      <c r="G23" s="1">
        <v>4</v>
      </c>
      <c r="H23" s="1">
        <v>1</v>
      </c>
      <c r="I23" s="56" t="s">
        <v>220</v>
      </c>
      <c r="J23" s="57">
        <v>1799</v>
      </c>
      <c r="K23" s="1">
        <v>1</v>
      </c>
      <c r="L23" s="1">
        <v>0</v>
      </c>
      <c r="M23" s="58">
        <v>0</v>
      </c>
      <c r="N23" s="1">
        <v>104</v>
      </c>
      <c r="O23" s="1">
        <v>55</v>
      </c>
      <c r="P23" s="1">
        <v>6</v>
      </c>
      <c r="Q23" s="34">
        <f>P23/(55+104)</f>
        <v>0.0377358490566038</v>
      </c>
      <c r="R23" s="64">
        <v>3</v>
      </c>
      <c r="S23" s="34">
        <f t="shared" si="2"/>
        <v>0.0288461538461538</v>
      </c>
      <c r="T23" s="67">
        <v>3</v>
      </c>
      <c r="U23" s="34">
        <f t="shared" si="3"/>
        <v>0.0545454545454545</v>
      </c>
    </row>
    <row r="24" s="32" customFormat="1" customHeight="1" spans="1:21">
      <c r="A24" s="36" t="s">
        <v>221</v>
      </c>
      <c r="B24" s="1">
        <v>201</v>
      </c>
      <c r="C24" s="1">
        <v>441</v>
      </c>
      <c r="D24" s="1">
        <v>30.27</v>
      </c>
      <c r="E24" s="29">
        <v>0.7214</v>
      </c>
      <c r="F24" s="1">
        <v>14</v>
      </c>
      <c r="G24" s="1">
        <v>8</v>
      </c>
      <c r="H24" s="1">
        <v>4</v>
      </c>
      <c r="I24" s="56" t="s">
        <v>222</v>
      </c>
      <c r="J24" s="57">
        <v>7196</v>
      </c>
      <c r="K24" s="1">
        <v>4</v>
      </c>
      <c r="L24" s="1">
        <v>3</v>
      </c>
      <c r="M24" s="58">
        <v>0.014</v>
      </c>
      <c r="N24" s="1">
        <v>101</v>
      </c>
      <c r="O24" s="1">
        <v>51</v>
      </c>
      <c r="P24" s="1">
        <v>20</v>
      </c>
      <c r="Q24" s="34">
        <v>0.1316</v>
      </c>
      <c r="R24" s="64">
        <v>13</v>
      </c>
      <c r="S24" s="34">
        <f t="shared" si="2"/>
        <v>0.128712871287129</v>
      </c>
      <c r="T24" s="67">
        <v>7</v>
      </c>
      <c r="U24" s="34">
        <f t="shared" si="3"/>
        <v>0.137254901960784</v>
      </c>
    </row>
    <row r="25" s="32" customFormat="1" customHeight="1" spans="1:21">
      <c r="A25" s="36" t="s">
        <v>223</v>
      </c>
      <c r="B25" s="1">
        <v>229</v>
      </c>
      <c r="C25" s="1">
        <v>599</v>
      </c>
      <c r="D25" s="1">
        <v>29.2</v>
      </c>
      <c r="E25" s="29">
        <v>0.7074</v>
      </c>
      <c r="F25" s="1">
        <v>15</v>
      </c>
      <c r="G25" s="1">
        <v>3</v>
      </c>
      <c r="H25" s="1">
        <v>1</v>
      </c>
      <c r="I25" s="33">
        <v>0.0044</v>
      </c>
      <c r="J25" s="57">
        <v>1799</v>
      </c>
      <c r="K25" s="1">
        <v>1</v>
      </c>
      <c r="L25" s="1">
        <v>0</v>
      </c>
      <c r="M25" s="58">
        <v>0</v>
      </c>
      <c r="N25" s="1">
        <v>120</v>
      </c>
      <c r="O25" s="1">
        <v>66</v>
      </c>
      <c r="P25" s="1">
        <v>11</v>
      </c>
      <c r="Q25" s="34">
        <v>0.048</v>
      </c>
      <c r="R25" s="64">
        <v>8</v>
      </c>
      <c r="S25" s="34">
        <v>0.0666</v>
      </c>
      <c r="T25" s="68">
        <v>3</v>
      </c>
      <c r="U25" s="34">
        <v>0.0455</v>
      </c>
    </row>
    <row r="26" s="32" customFormat="1" customHeight="1" spans="1:21">
      <c r="A26" s="36" t="s">
        <v>224</v>
      </c>
      <c r="B26" s="1">
        <v>192</v>
      </c>
      <c r="C26" s="1">
        <v>440</v>
      </c>
      <c r="D26" s="1">
        <v>54.2</v>
      </c>
      <c r="E26" s="29">
        <v>0.6771</v>
      </c>
      <c r="F26" s="1">
        <v>7</v>
      </c>
      <c r="G26" s="1">
        <v>1</v>
      </c>
      <c r="H26" s="1">
        <v>2</v>
      </c>
      <c r="I26" s="33">
        <v>0.0104</v>
      </c>
      <c r="J26" s="57">
        <v>3598</v>
      </c>
      <c r="K26" s="1">
        <v>2</v>
      </c>
      <c r="L26" s="1">
        <v>2</v>
      </c>
      <c r="M26" s="58">
        <v>0.0104</v>
      </c>
      <c r="N26" s="1">
        <v>84</v>
      </c>
      <c r="O26" s="1">
        <v>56</v>
      </c>
      <c r="P26" s="1">
        <v>3</v>
      </c>
      <c r="Q26" s="34">
        <v>0.0156</v>
      </c>
      <c r="R26" s="64">
        <v>0</v>
      </c>
      <c r="S26" s="34">
        <v>0</v>
      </c>
      <c r="T26" s="68">
        <v>3</v>
      </c>
      <c r="U26" s="34">
        <v>0.0535</v>
      </c>
    </row>
    <row r="27" customHeight="1" spans="1:21">
      <c r="A27" s="36" t="s">
        <v>225</v>
      </c>
      <c r="B27" s="1">
        <v>216</v>
      </c>
      <c r="C27" s="1">
        <v>545</v>
      </c>
      <c r="D27" s="1">
        <v>37.13</v>
      </c>
      <c r="E27" s="29">
        <v>0.7176</v>
      </c>
      <c r="F27" s="1">
        <v>12</v>
      </c>
      <c r="G27" s="1">
        <v>10</v>
      </c>
      <c r="H27" s="1">
        <v>2</v>
      </c>
      <c r="I27" s="33">
        <v>0.0093</v>
      </c>
      <c r="J27" s="60">
        <v>3598</v>
      </c>
      <c r="K27" s="1">
        <v>2</v>
      </c>
      <c r="L27" s="1">
        <v>2</v>
      </c>
      <c r="M27" s="33">
        <f t="shared" ref="M27:M33" si="4">L27/B27</f>
        <v>0.00925925925925926</v>
      </c>
      <c r="N27" s="1">
        <v>116</v>
      </c>
      <c r="O27" s="1">
        <v>59</v>
      </c>
      <c r="P27" s="1">
        <v>17</v>
      </c>
      <c r="Q27" s="34">
        <f>P27/B27</f>
        <v>0.0787037037037037</v>
      </c>
      <c r="R27" s="64">
        <v>10</v>
      </c>
      <c r="S27" s="34">
        <f t="shared" ref="S27:S35" si="5">R27/N27</f>
        <v>0.0862068965517241</v>
      </c>
      <c r="T27" s="69">
        <v>7</v>
      </c>
      <c r="U27" s="34">
        <f>T27/O27</f>
        <v>0.11864406779661</v>
      </c>
    </row>
    <row r="28" customHeight="1" spans="1:21">
      <c r="A28" s="36" t="s">
        <v>226</v>
      </c>
      <c r="B28" s="1">
        <v>186</v>
      </c>
      <c r="C28" s="1">
        <v>456</v>
      </c>
      <c r="D28" s="1">
        <v>48.93</v>
      </c>
      <c r="E28" s="29">
        <v>0.6989</v>
      </c>
      <c r="F28" s="1">
        <v>12</v>
      </c>
      <c r="G28" s="1">
        <v>2</v>
      </c>
      <c r="H28" s="1">
        <v>3</v>
      </c>
      <c r="I28" s="33">
        <v>0.0161</v>
      </c>
      <c r="J28" s="60">
        <v>5397</v>
      </c>
      <c r="K28" s="1">
        <v>3</v>
      </c>
      <c r="L28" s="1">
        <v>3</v>
      </c>
      <c r="M28" s="33">
        <f t="shared" si="4"/>
        <v>0.0161290322580645</v>
      </c>
      <c r="N28" s="1">
        <v>65</v>
      </c>
      <c r="O28" s="1">
        <v>70</v>
      </c>
      <c r="P28" s="1">
        <v>9</v>
      </c>
      <c r="Q28" s="34">
        <f>P28/B28</f>
        <v>0.0483870967741935</v>
      </c>
      <c r="R28" s="64">
        <v>6</v>
      </c>
      <c r="S28" s="34">
        <f t="shared" si="5"/>
        <v>0.0923076923076923</v>
      </c>
      <c r="T28" s="69">
        <v>3</v>
      </c>
      <c r="U28" s="34">
        <f>T28/O28</f>
        <v>0.0428571428571429</v>
      </c>
    </row>
    <row r="29" customHeight="1" spans="1:21">
      <c r="A29" s="36" t="s">
        <v>227</v>
      </c>
      <c r="B29" s="1">
        <v>212</v>
      </c>
      <c r="C29" s="1">
        <v>436</v>
      </c>
      <c r="D29" s="1">
        <v>63.12</v>
      </c>
      <c r="E29" s="29">
        <v>0.8019</v>
      </c>
      <c r="F29" s="1">
        <v>9</v>
      </c>
      <c r="G29" s="1">
        <v>6</v>
      </c>
      <c r="H29" s="1">
        <v>1</v>
      </c>
      <c r="I29" s="33">
        <v>0.0047</v>
      </c>
      <c r="J29" s="60">
        <v>1799</v>
      </c>
      <c r="K29" s="1">
        <v>1</v>
      </c>
      <c r="L29" s="1">
        <v>1</v>
      </c>
      <c r="M29" s="33">
        <f t="shared" si="4"/>
        <v>0.00471698113207547</v>
      </c>
      <c r="N29" s="1">
        <v>74</v>
      </c>
      <c r="O29" s="1">
        <v>69</v>
      </c>
      <c r="P29" s="1">
        <v>13</v>
      </c>
      <c r="Q29" s="34">
        <f>P29/B28</f>
        <v>0.0698924731182796</v>
      </c>
      <c r="R29" s="69">
        <v>8</v>
      </c>
      <c r="S29" s="34">
        <f t="shared" si="5"/>
        <v>0.108108108108108</v>
      </c>
      <c r="T29" s="69">
        <v>5</v>
      </c>
      <c r="U29" s="34">
        <f>T29/O29</f>
        <v>0.072463768115942</v>
      </c>
    </row>
    <row r="30" customHeight="1" spans="1:21">
      <c r="A30" s="36" t="s">
        <v>228</v>
      </c>
      <c r="B30" s="1">
        <v>288</v>
      </c>
      <c r="C30" s="1">
        <v>587</v>
      </c>
      <c r="D30" s="1">
        <v>37.46</v>
      </c>
      <c r="E30" s="29">
        <v>0.7257</v>
      </c>
      <c r="F30" s="1">
        <v>7</v>
      </c>
      <c r="G30" s="1">
        <v>7</v>
      </c>
      <c r="H30" s="1">
        <v>2</v>
      </c>
      <c r="I30" s="33">
        <v>0.0069</v>
      </c>
      <c r="J30" s="60">
        <v>3598</v>
      </c>
      <c r="K30" s="1">
        <v>2</v>
      </c>
      <c r="L30" s="1">
        <v>2</v>
      </c>
      <c r="M30" s="33">
        <f t="shared" si="4"/>
        <v>0.00694444444444444</v>
      </c>
      <c r="N30" s="1">
        <v>71</v>
      </c>
      <c r="O30" s="1">
        <v>178</v>
      </c>
      <c r="P30" s="1">
        <v>12</v>
      </c>
      <c r="Q30" s="34">
        <f t="shared" ref="Q30:Q35" si="6">P30/B30</f>
        <v>0.0416666666666667</v>
      </c>
      <c r="R30" s="69">
        <v>5</v>
      </c>
      <c r="S30" s="34">
        <f t="shared" si="5"/>
        <v>0.0704225352112676</v>
      </c>
      <c r="T30" s="67">
        <v>7</v>
      </c>
      <c r="U30" s="34">
        <f>T30/O30</f>
        <v>0.0393258426966292</v>
      </c>
    </row>
    <row r="31" customHeight="1" spans="1:21">
      <c r="A31" s="36" t="s">
        <v>229</v>
      </c>
      <c r="B31" s="42">
        <v>220</v>
      </c>
      <c r="C31" s="42">
        <v>406</v>
      </c>
      <c r="D31" s="42">
        <v>30</v>
      </c>
      <c r="E31" s="43">
        <v>0.6955</v>
      </c>
      <c r="F31" s="42">
        <v>8</v>
      </c>
      <c r="G31" s="42">
        <v>4</v>
      </c>
      <c r="H31" s="42">
        <v>1</v>
      </c>
      <c r="I31" s="51">
        <v>0.0045</v>
      </c>
      <c r="J31" s="60">
        <v>1799</v>
      </c>
      <c r="K31" s="42">
        <v>1</v>
      </c>
      <c r="L31" s="1">
        <v>0</v>
      </c>
      <c r="M31" s="33">
        <f t="shared" si="4"/>
        <v>0</v>
      </c>
      <c r="N31" s="1">
        <v>60</v>
      </c>
      <c r="O31" s="1">
        <v>123</v>
      </c>
      <c r="P31" s="1">
        <v>14</v>
      </c>
      <c r="Q31" s="34">
        <f t="shared" si="6"/>
        <v>0.0636363636363636</v>
      </c>
      <c r="R31" s="69">
        <v>6</v>
      </c>
      <c r="S31" s="34">
        <f t="shared" si="5"/>
        <v>0.1</v>
      </c>
      <c r="T31" s="69">
        <v>4</v>
      </c>
      <c r="U31" s="34">
        <f>4/106</f>
        <v>0.0377358490566038</v>
      </c>
    </row>
    <row r="32" customHeight="1" spans="1:21">
      <c r="A32" s="36" t="s">
        <v>230</v>
      </c>
      <c r="B32" s="42">
        <v>339</v>
      </c>
      <c r="C32" s="42">
        <v>719</v>
      </c>
      <c r="D32" s="42">
        <v>27</v>
      </c>
      <c r="E32" s="43">
        <v>0.767</v>
      </c>
      <c r="F32" s="42">
        <v>13</v>
      </c>
      <c r="G32" s="42">
        <v>6</v>
      </c>
      <c r="H32" s="42">
        <v>3</v>
      </c>
      <c r="I32" s="51">
        <v>0.0088</v>
      </c>
      <c r="J32" s="60">
        <v>5597</v>
      </c>
      <c r="K32" s="42">
        <v>3</v>
      </c>
      <c r="L32" s="1">
        <v>3</v>
      </c>
      <c r="M32" s="33">
        <f t="shared" si="4"/>
        <v>0.00884955752212389</v>
      </c>
      <c r="N32" s="1">
        <v>121</v>
      </c>
      <c r="O32" s="1">
        <v>179</v>
      </c>
      <c r="P32" s="1">
        <v>20</v>
      </c>
      <c r="Q32" s="34">
        <f t="shared" si="6"/>
        <v>0.0589970501474926</v>
      </c>
      <c r="R32" s="69">
        <v>7</v>
      </c>
      <c r="S32" s="34">
        <f t="shared" si="5"/>
        <v>0.0578512396694215</v>
      </c>
      <c r="T32" s="69">
        <v>5</v>
      </c>
      <c r="U32" s="34">
        <f>5/99</f>
        <v>0.0505050505050505</v>
      </c>
    </row>
    <row r="33" customHeight="1" spans="1:21">
      <c r="A33" s="36" t="s">
        <v>231</v>
      </c>
      <c r="B33" s="42">
        <v>325</v>
      </c>
      <c r="C33" s="42">
        <v>588</v>
      </c>
      <c r="D33" s="42">
        <v>25</v>
      </c>
      <c r="E33" s="43">
        <v>0.7877</v>
      </c>
      <c r="F33" s="42">
        <v>4</v>
      </c>
      <c r="G33" s="42">
        <v>9</v>
      </c>
      <c r="H33" s="42">
        <v>2</v>
      </c>
      <c r="I33" s="43">
        <v>0.0062</v>
      </c>
      <c r="J33" s="60">
        <v>3598</v>
      </c>
      <c r="K33" s="42">
        <v>2</v>
      </c>
      <c r="L33" s="1">
        <v>2</v>
      </c>
      <c r="M33" s="33">
        <f t="shared" si="4"/>
        <v>0.00615384615384615</v>
      </c>
      <c r="N33" s="1">
        <v>86</v>
      </c>
      <c r="O33" s="1">
        <v>202</v>
      </c>
      <c r="P33" s="1">
        <v>12</v>
      </c>
      <c r="Q33" s="34">
        <f t="shared" si="6"/>
        <v>0.0369230769230769</v>
      </c>
      <c r="R33" s="69">
        <v>5</v>
      </c>
      <c r="S33" s="34">
        <f t="shared" si="5"/>
        <v>0.0581395348837209</v>
      </c>
      <c r="T33" s="69">
        <v>6</v>
      </c>
      <c r="U33" s="34">
        <f>6/110</f>
        <v>0.0545454545454545</v>
      </c>
    </row>
    <row r="34" customHeight="1" spans="1:21">
      <c r="A34" s="36" t="s">
        <v>232</v>
      </c>
      <c r="B34" s="44">
        <v>296</v>
      </c>
      <c r="C34" s="44">
        <v>574</v>
      </c>
      <c r="D34" s="44">
        <v>32</v>
      </c>
      <c r="E34" s="45">
        <v>0.7399</v>
      </c>
      <c r="F34" s="44">
        <v>12</v>
      </c>
      <c r="G34" s="44">
        <v>5</v>
      </c>
      <c r="H34" s="44">
        <v>1</v>
      </c>
      <c r="I34" s="45">
        <v>0.0034</v>
      </c>
      <c r="J34" s="60">
        <v>1799</v>
      </c>
      <c r="K34" s="44">
        <v>1</v>
      </c>
      <c r="L34" s="1">
        <v>0</v>
      </c>
      <c r="M34" s="33">
        <v>0</v>
      </c>
      <c r="N34" s="1">
        <v>106</v>
      </c>
      <c r="O34" s="1">
        <v>150</v>
      </c>
      <c r="P34" s="1">
        <v>17</v>
      </c>
      <c r="Q34" s="34">
        <f t="shared" si="6"/>
        <v>0.0574324324324324</v>
      </c>
      <c r="R34" s="69">
        <v>6</v>
      </c>
      <c r="S34" s="34">
        <f t="shared" si="5"/>
        <v>0.0566037735849057</v>
      </c>
      <c r="T34" s="69">
        <v>4</v>
      </c>
      <c r="U34" s="34">
        <f>4/91</f>
        <v>0.043956043956044</v>
      </c>
    </row>
    <row r="35" customHeight="1" spans="1:21">
      <c r="A35" s="36" t="s">
        <v>233</v>
      </c>
      <c r="B35" s="44">
        <v>295</v>
      </c>
      <c r="C35" s="44">
        <v>584</v>
      </c>
      <c r="D35" s="44">
        <v>29</v>
      </c>
      <c r="E35" s="45">
        <v>0.8068</v>
      </c>
      <c r="F35" s="44">
        <v>9</v>
      </c>
      <c r="G35" s="44">
        <v>4</v>
      </c>
      <c r="H35" s="44">
        <v>1</v>
      </c>
      <c r="I35" s="45">
        <v>0.0034</v>
      </c>
      <c r="J35" s="60">
        <v>1799</v>
      </c>
      <c r="K35" s="44">
        <v>1</v>
      </c>
      <c r="L35" s="1">
        <v>0</v>
      </c>
      <c r="M35" s="45">
        <v>0</v>
      </c>
      <c r="N35" s="44">
        <v>88</v>
      </c>
      <c r="O35" s="1">
        <v>165</v>
      </c>
      <c r="P35" s="44">
        <v>13</v>
      </c>
      <c r="Q35" s="34">
        <f t="shared" si="6"/>
        <v>0.0440677966101695</v>
      </c>
      <c r="R35" s="69">
        <v>4</v>
      </c>
      <c r="S35" s="34">
        <f t="shared" si="5"/>
        <v>0.0454545454545455</v>
      </c>
      <c r="T35" s="69">
        <v>3</v>
      </c>
      <c r="U35" s="34">
        <f>3/118</f>
        <v>0.0254237288135593</v>
      </c>
    </row>
    <row r="36" customHeight="1" spans="1:21">
      <c r="A36" s="36" t="s">
        <v>234</v>
      </c>
      <c r="B36" s="46">
        <v>245</v>
      </c>
      <c r="C36" s="46">
        <v>469</v>
      </c>
      <c r="D36" s="46">
        <v>26</v>
      </c>
      <c r="E36" s="47">
        <v>0.7755</v>
      </c>
      <c r="F36" s="46">
        <v>6</v>
      </c>
      <c r="G36" s="46">
        <v>3</v>
      </c>
      <c r="H36" s="46">
        <v>2</v>
      </c>
      <c r="I36" s="47">
        <v>0.0082</v>
      </c>
      <c r="J36" s="61">
        <v>3598</v>
      </c>
      <c r="K36" s="46">
        <v>2</v>
      </c>
      <c r="L36" s="1">
        <v>1</v>
      </c>
      <c r="M36" s="33">
        <f>L36/B36</f>
        <v>0.00408163265306122</v>
      </c>
      <c r="N36" s="61">
        <v>83</v>
      </c>
      <c r="O36" s="46">
        <v>135</v>
      </c>
      <c r="P36" s="1">
        <v>10</v>
      </c>
      <c r="Q36" s="34">
        <f>P36/B36</f>
        <v>0.0408163265306122</v>
      </c>
      <c r="R36" s="69">
        <v>5</v>
      </c>
      <c r="S36" s="34">
        <f>R36/N36</f>
        <v>0.0602409638554217</v>
      </c>
      <c r="T36" s="69">
        <v>3</v>
      </c>
      <c r="U36" s="34">
        <f>3/129</f>
        <v>0.0232558139534884</v>
      </c>
    </row>
    <row r="37" customHeight="1" spans="1:20">
      <c r="A37" s="36" t="s">
        <v>235</v>
      </c>
      <c r="I37" s="51"/>
      <c r="R37" s="69"/>
      <c r="T37" s="69"/>
    </row>
    <row r="38" customHeight="1" spans="1:20">
      <c r="A38" s="36" t="s">
        <v>236</v>
      </c>
      <c r="I38" s="51"/>
      <c r="R38" s="69"/>
      <c r="T38" s="69"/>
    </row>
    <row r="39" customHeight="1" spans="1:20">
      <c r="A39" s="36" t="s">
        <v>237</v>
      </c>
      <c r="I39" s="51"/>
      <c r="R39" s="69"/>
      <c r="T39" s="69"/>
    </row>
    <row r="40" customHeight="1" spans="1:20">
      <c r="A40" s="36" t="s">
        <v>238</v>
      </c>
      <c r="I40" s="51"/>
      <c r="R40" s="69"/>
      <c r="T40" s="69"/>
    </row>
    <row r="41" customHeight="1" spans="1:20">
      <c r="A41" s="36" t="s">
        <v>239</v>
      </c>
      <c r="I41" s="51"/>
      <c r="R41" s="69"/>
      <c r="T41" s="69"/>
    </row>
    <row r="42" customHeight="1" spans="1:20">
      <c r="A42" s="36" t="s">
        <v>240</v>
      </c>
      <c r="I42" s="51"/>
      <c r="R42" s="69"/>
      <c r="T42" s="69"/>
    </row>
    <row r="43" customHeight="1" spans="1:20">
      <c r="A43" s="36"/>
      <c r="I43" s="51"/>
      <c r="R43" s="69"/>
      <c r="T43" s="69"/>
    </row>
    <row r="44" customHeight="1" spans="1:20">
      <c r="A44" s="36"/>
      <c r="I44" s="51"/>
      <c r="R44" s="69"/>
      <c r="T44" s="69"/>
    </row>
    <row r="45" customHeight="1" spans="9:20">
      <c r="I45" s="51"/>
      <c r="R45" s="69"/>
      <c r="T45" s="69"/>
    </row>
    <row r="46" customHeight="1" spans="9:20">
      <c r="I46" s="51"/>
      <c r="R46" s="69"/>
      <c r="T46" s="69"/>
    </row>
    <row r="47" customHeight="1" spans="9:20">
      <c r="I47" s="51"/>
      <c r="R47" s="69"/>
      <c r="T47" s="69"/>
    </row>
    <row r="48" customHeight="1" spans="9:20">
      <c r="I48" s="51"/>
      <c r="R48" s="69"/>
      <c r="T48" s="69"/>
    </row>
    <row r="49" customHeight="1" spans="9:20">
      <c r="I49" s="51"/>
      <c r="R49" s="69"/>
      <c r="T49" s="69"/>
    </row>
    <row r="50" customHeight="1" spans="9:20">
      <c r="I50" s="51"/>
      <c r="R50" s="69"/>
      <c r="T50" s="69"/>
    </row>
    <row r="51" customHeight="1" spans="9:20">
      <c r="I51" s="51"/>
      <c r="R51" s="69"/>
      <c r="T51" s="69"/>
    </row>
    <row r="52" customHeight="1" spans="18:20">
      <c r="R52" s="69"/>
      <c r="T52" s="69"/>
    </row>
    <row r="53" customHeight="1" spans="18:20">
      <c r="R53" s="69"/>
      <c r="T53" s="69"/>
    </row>
    <row r="54" customHeight="1" spans="18:20">
      <c r="R54" s="69"/>
      <c r="T54" s="69"/>
    </row>
    <row r="55" customHeight="1" spans="18:20">
      <c r="R55" s="69"/>
      <c r="T55" s="69"/>
    </row>
    <row r="56" customHeight="1" spans="18:20">
      <c r="R56" s="69"/>
      <c r="T56" s="69"/>
    </row>
    <row r="57" customHeight="1" spans="18:20">
      <c r="R57" s="69"/>
      <c r="T57" s="69"/>
    </row>
    <row r="58" customHeight="1" spans="18:20">
      <c r="R58" s="69"/>
      <c r="T58" s="69"/>
    </row>
    <row r="59" customHeight="1" spans="18:20">
      <c r="R59" s="69"/>
      <c r="T59" s="69"/>
    </row>
    <row r="60" customHeight="1" spans="18:20">
      <c r="R60" s="69"/>
      <c r="T60" s="69"/>
    </row>
    <row r="61" customHeight="1" spans="18:20">
      <c r="R61" s="69"/>
      <c r="T61" s="69"/>
    </row>
    <row r="62" customHeight="1" spans="18:20">
      <c r="R62" s="69"/>
      <c r="T62" s="69"/>
    </row>
    <row r="63" customHeight="1" spans="18:20">
      <c r="R63" s="69"/>
      <c r="T63" s="69"/>
    </row>
    <row r="64" customHeight="1" spans="18:20">
      <c r="R64" s="69"/>
      <c r="T64" s="69"/>
    </row>
    <row r="65" customHeight="1" spans="18:20">
      <c r="R65" s="69"/>
      <c r="T65" s="69"/>
    </row>
    <row r="66" customHeight="1" spans="18:20">
      <c r="R66" s="69"/>
      <c r="T66" s="69"/>
    </row>
    <row r="67" customHeight="1" spans="18:20">
      <c r="R67" s="69"/>
      <c r="T67" s="69"/>
    </row>
    <row r="68" customHeight="1" spans="18:20">
      <c r="R68" s="69"/>
      <c r="T68" s="69"/>
    </row>
    <row r="69" customHeight="1" spans="18:20">
      <c r="R69" s="69"/>
      <c r="T69" s="69"/>
    </row>
    <row r="70" customHeight="1" spans="18:20">
      <c r="R70" s="69"/>
      <c r="T70" s="69"/>
    </row>
    <row r="71" customHeight="1" spans="18:20">
      <c r="R71" s="69"/>
      <c r="T71" s="69"/>
    </row>
    <row r="72" customHeight="1" spans="18:18">
      <c r="R72" s="69"/>
    </row>
    <row r="73" customHeight="1" spans="18:18">
      <c r="R73" s="69"/>
    </row>
    <row r="74" customHeight="1" spans="18:18">
      <c r="R74" s="69"/>
    </row>
    <row r="75" customHeight="1" spans="18:18">
      <c r="R75" s="69"/>
    </row>
    <row r="76" customHeight="1" spans="18:18">
      <c r="R76" s="69"/>
    </row>
    <row r="77" customHeight="1" spans="18:18">
      <c r="R77" s="69"/>
    </row>
    <row r="78" customHeight="1" spans="18:18">
      <c r="R78" s="69"/>
    </row>
    <row r="79" customHeight="1" spans="18:18">
      <c r="R79" s="69"/>
    </row>
    <row r="80" customHeight="1" spans="18:18">
      <c r="R80" s="69"/>
    </row>
    <row r="81" customHeight="1" spans="18:18">
      <c r="R81" s="69"/>
    </row>
    <row r="82" customHeight="1" spans="18:18">
      <c r="R82" s="69"/>
    </row>
    <row r="83" customHeight="1" spans="18:18">
      <c r="R83" s="69"/>
    </row>
    <row r="84" customHeight="1" spans="18:18">
      <c r="R84" s="69"/>
    </row>
    <row r="85" customHeight="1" spans="18:18">
      <c r="R85" s="69"/>
    </row>
    <row r="86" customHeight="1" spans="18:18">
      <c r="R86" s="69"/>
    </row>
    <row r="87" customHeight="1" spans="18:18">
      <c r="R87" s="69"/>
    </row>
    <row r="88" customHeight="1" spans="18:18">
      <c r="R88" s="69"/>
    </row>
    <row r="89" customHeight="1" spans="18:18">
      <c r="R89" s="69"/>
    </row>
    <row r="90" customHeight="1" spans="18:18">
      <c r="R90" s="69"/>
    </row>
    <row r="91" customHeight="1" spans="18:18">
      <c r="R91" s="69"/>
    </row>
    <row r="92" customHeight="1" spans="18:18">
      <c r="R92" s="69"/>
    </row>
    <row r="93" customHeight="1" spans="18:18">
      <c r="R93" s="69"/>
    </row>
    <row r="94" customHeight="1" spans="18:18">
      <c r="R94" s="69"/>
    </row>
    <row r="95" customHeight="1" spans="18:18">
      <c r="R95" s="69"/>
    </row>
    <row r="96" customHeight="1" spans="18:18">
      <c r="R96" s="69"/>
    </row>
    <row r="97" customHeight="1" spans="18:18">
      <c r="R97" s="69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0" sqref="N10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pane xSplit="1" ySplit="1" topLeftCell="B11" activePane="bottomRight" state="frozen"/>
      <selection/>
      <selection pane="topRight"/>
      <selection pane="bottomLeft"/>
      <selection pane="bottomRight" activeCell="E27" sqref="E27"/>
    </sheetView>
  </sheetViews>
  <sheetFormatPr defaultColWidth="13.775" defaultRowHeight="19.05" customHeight="1"/>
  <cols>
    <col min="1" max="1" width="13.775" style="1" customWidth="1"/>
    <col min="2" max="13" width="8.88333333333333" style="1" customWidth="1"/>
    <col min="14" max="14" width="13.775" style="1" customWidth="1"/>
    <col min="15" max="16384" width="13.775" style="1"/>
  </cols>
  <sheetData>
    <row r="1" ht="43.8" customHeight="1" spans="1:16">
      <c r="A1" s="2" t="s">
        <v>0</v>
      </c>
      <c r="B1" s="3" t="s">
        <v>1</v>
      </c>
      <c r="C1" s="3" t="s">
        <v>2</v>
      </c>
      <c r="D1" s="3" t="s">
        <v>3</v>
      </c>
      <c r="E1" s="4" t="s">
        <v>241</v>
      </c>
      <c r="F1" s="3" t="s">
        <v>4</v>
      </c>
      <c r="G1" s="3" t="s">
        <v>5</v>
      </c>
      <c r="H1" s="3" t="s">
        <v>6</v>
      </c>
      <c r="I1" s="3" t="s">
        <v>9</v>
      </c>
      <c r="J1" s="3" t="s">
        <v>10</v>
      </c>
      <c r="K1" s="24" t="s">
        <v>242</v>
      </c>
      <c r="L1" s="24" t="s">
        <v>243</v>
      </c>
      <c r="M1" s="24" t="s">
        <v>244</v>
      </c>
      <c r="N1" s="25" t="s">
        <v>245</v>
      </c>
      <c r="O1" s="25" t="s">
        <v>246</v>
      </c>
      <c r="P1" s="26" t="s">
        <v>247</v>
      </c>
    </row>
    <row r="2" ht="19.8" customHeight="1" spans="1:16">
      <c r="A2" s="5">
        <v>43466</v>
      </c>
      <c r="B2" s="6">
        <v>2707</v>
      </c>
      <c r="C2" s="6">
        <v>742</v>
      </c>
      <c r="D2" s="7">
        <v>13</v>
      </c>
      <c r="E2" s="8">
        <v>1</v>
      </c>
      <c r="F2" s="7">
        <v>3.6</v>
      </c>
      <c r="G2" s="7">
        <v>11</v>
      </c>
      <c r="H2" s="7">
        <v>17</v>
      </c>
      <c r="I2" s="7">
        <v>73</v>
      </c>
      <c r="J2" s="6">
        <v>166</v>
      </c>
      <c r="K2" s="1">
        <v>2454</v>
      </c>
      <c r="L2" s="1">
        <v>8295.6</v>
      </c>
      <c r="M2" s="1">
        <f t="shared" ref="M2:M8" si="0">K2+L2</f>
        <v>10749.6</v>
      </c>
      <c r="N2" s="1">
        <f t="shared" ref="N2:N8" si="1">K2-16000</f>
        <v>-13546</v>
      </c>
      <c r="O2" s="1">
        <f t="shared" ref="O2:O8" si="2">M2-23000</f>
        <v>-12250.4</v>
      </c>
      <c r="P2" s="27">
        <v>1</v>
      </c>
    </row>
    <row r="3" customHeight="1" spans="1:16">
      <c r="A3" s="9">
        <v>43467</v>
      </c>
      <c r="B3" s="10">
        <v>3275</v>
      </c>
      <c r="C3" s="10">
        <v>726</v>
      </c>
      <c r="D3" s="11">
        <v>31</v>
      </c>
      <c r="E3" s="12">
        <v>7</v>
      </c>
      <c r="F3" s="11">
        <v>4.5</v>
      </c>
      <c r="G3" s="11">
        <v>8</v>
      </c>
      <c r="H3" s="11">
        <v>14</v>
      </c>
      <c r="I3" s="11">
        <v>106</v>
      </c>
      <c r="J3" s="10">
        <v>345</v>
      </c>
      <c r="K3" s="1">
        <v>4925.12</v>
      </c>
      <c r="L3" s="1">
        <v>14995</v>
      </c>
      <c r="M3" s="1">
        <f t="shared" si="0"/>
        <v>19920.12</v>
      </c>
      <c r="N3" s="1">
        <f t="shared" si="1"/>
        <v>-11074.88</v>
      </c>
      <c r="O3" s="1">
        <f t="shared" si="2"/>
        <v>-3079.88</v>
      </c>
      <c r="P3" s="27">
        <v>0.285714285714286</v>
      </c>
    </row>
    <row r="4" ht="19.8" customHeight="1" spans="1:16">
      <c r="A4" s="5">
        <v>43468</v>
      </c>
      <c r="B4" s="6">
        <v>2646</v>
      </c>
      <c r="C4" s="6">
        <v>687</v>
      </c>
      <c r="D4" s="7">
        <v>24</v>
      </c>
      <c r="E4" s="8">
        <v>7</v>
      </c>
      <c r="F4" s="7">
        <v>3.9</v>
      </c>
      <c r="G4" s="7">
        <v>8</v>
      </c>
      <c r="H4" s="7">
        <v>13</v>
      </c>
      <c r="I4" s="7">
        <v>99</v>
      </c>
      <c r="J4" s="6">
        <v>365</v>
      </c>
      <c r="K4" s="1">
        <v>6200</v>
      </c>
      <c r="L4" s="1">
        <v>11072</v>
      </c>
      <c r="M4" s="1">
        <f t="shared" si="0"/>
        <v>17272</v>
      </c>
      <c r="N4" s="1">
        <f t="shared" si="1"/>
        <v>-9800</v>
      </c>
      <c r="O4" s="1">
        <f t="shared" si="2"/>
        <v>-5728</v>
      </c>
      <c r="P4" s="27">
        <v>0.571428571428571</v>
      </c>
    </row>
    <row r="5" customHeight="1" spans="1:16">
      <c r="A5" s="5">
        <v>43469</v>
      </c>
      <c r="B5" s="6">
        <v>1990</v>
      </c>
      <c r="C5" s="6">
        <v>611</v>
      </c>
      <c r="D5" s="7">
        <v>22</v>
      </c>
      <c r="E5" s="8">
        <v>1</v>
      </c>
      <c r="F5" s="7">
        <v>3.3</v>
      </c>
      <c r="G5" s="7">
        <v>5</v>
      </c>
      <c r="H5" s="7">
        <v>10</v>
      </c>
      <c r="I5" s="7">
        <v>141</v>
      </c>
      <c r="J5" s="6">
        <v>505</v>
      </c>
      <c r="K5" s="1">
        <v>5386</v>
      </c>
      <c r="L5" s="1">
        <v>3698</v>
      </c>
      <c r="M5" s="1">
        <f t="shared" si="0"/>
        <v>9084</v>
      </c>
      <c r="N5" s="1">
        <f t="shared" si="1"/>
        <v>-10614</v>
      </c>
      <c r="O5" s="1">
        <f t="shared" si="2"/>
        <v>-13916</v>
      </c>
      <c r="P5" s="27">
        <v>2</v>
      </c>
    </row>
    <row r="6" customHeight="1" spans="1:16">
      <c r="A6" s="7" t="s">
        <v>74</v>
      </c>
      <c r="B6" s="6">
        <v>2114</v>
      </c>
      <c r="C6" s="6">
        <v>531</v>
      </c>
      <c r="D6" s="7">
        <v>24</v>
      </c>
      <c r="E6" s="8">
        <v>4</v>
      </c>
      <c r="F6" s="7">
        <v>4</v>
      </c>
      <c r="G6" s="7">
        <v>5</v>
      </c>
      <c r="H6" s="7">
        <v>11</v>
      </c>
      <c r="I6" s="7">
        <v>112</v>
      </c>
      <c r="J6" s="6">
        <v>402</v>
      </c>
      <c r="K6" s="1">
        <v>4665</v>
      </c>
      <c r="L6" s="1">
        <v>14892</v>
      </c>
      <c r="M6" s="1">
        <f t="shared" si="0"/>
        <v>19557</v>
      </c>
      <c r="N6" s="1">
        <f t="shared" si="1"/>
        <v>-11335</v>
      </c>
      <c r="O6" s="1">
        <f t="shared" si="2"/>
        <v>-3443</v>
      </c>
      <c r="P6" s="27">
        <v>0.25</v>
      </c>
    </row>
    <row r="7" customHeight="1" spans="1:16">
      <c r="A7" s="7" t="s">
        <v>87</v>
      </c>
      <c r="B7" s="6">
        <v>2416</v>
      </c>
      <c r="C7" s="6">
        <v>658</v>
      </c>
      <c r="D7" s="7">
        <v>15</v>
      </c>
      <c r="E7" s="8">
        <v>8</v>
      </c>
      <c r="F7" s="7">
        <v>3.7</v>
      </c>
      <c r="G7" s="7">
        <v>4</v>
      </c>
      <c r="H7" s="7">
        <v>19</v>
      </c>
      <c r="I7" s="7">
        <v>160</v>
      </c>
      <c r="J7" s="6">
        <v>399</v>
      </c>
      <c r="K7" s="1">
        <v>6802</v>
      </c>
      <c r="L7" s="1">
        <v>0</v>
      </c>
      <c r="M7" s="1">
        <f t="shared" si="0"/>
        <v>6802</v>
      </c>
      <c r="N7" s="1">
        <f t="shared" si="1"/>
        <v>-9198</v>
      </c>
      <c r="O7" s="1">
        <f t="shared" si="2"/>
        <v>-16198</v>
      </c>
      <c r="P7" s="27">
        <v>0.25</v>
      </c>
    </row>
    <row r="8" customHeight="1" spans="1:16">
      <c r="A8" s="5">
        <v>43472</v>
      </c>
      <c r="B8" s="6">
        <v>2205</v>
      </c>
      <c r="C8" s="6">
        <v>600</v>
      </c>
      <c r="D8" s="6">
        <v>29</v>
      </c>
      <c r="E8" s="13">
        <v>5</v>
      </c>
      <c r="F8" s="6">
        <v>3.7</v>
      </c>
      <c r="G8" s="6">
        <v>8</v>
      </c>
      <c r="H8" s="6">
        <v>12</v>
      </c>
      <c r="I8" s="6">
        <v>121</v>
      </c>
      <c r="J8" s="6">
        <v>286</v>
      </c>
      <c r="K8" s="1">
        <v>2515</v>
      </c>
      <c r="L8" s="1">
        <v>10994</v>
      </c>
      <c r="M8" s="1">
        <f t="shared" si="0"/>
        <v>13509</v>
      </c>
      <c r="N8" s="1">
        <f t="shared" si="1"/>
        <v>-13485</v>
      </c>
      <c r="O8" s="1">
        <f t="shared" si="2"/>
        <v>-9491</v>
      </c>
      <c r="P8" s="27">
        <v>0.2</v>
      </c>
    </row>
    <row r="9" customHeight="1" spans="1:16">
      <c r="A9" s="5">
        <v>43473</v>
      </c>
      <c r="B9" s="14">
        <v>1744</v>
      </c>
      <c r="C9" s="14">
        <v>464</v>
      </c>
      <c r="D9" s="14">
        <v>25</v>
      </c>
      <c r="E9" s="14">
        <v>2</v>
      </c>
      <c r="F9" s="14">
        <v>3.8</v>
      </c>
      <c r="G9" s="15">
        <v>5</v>
      </c>
      <c r="H9" s="15">
        <v>16</v>
      </c>
      <c r="I9" s="15">
        <v>101</v>
      </c>
      <c r="J9" s="28">
        <v>300</v>
      </c>
      <c r="K9" s="1">
        <v>3076</v>
      </c>
      <c r="L9" s="1">
        <v>7396</v>
      </c>
      <c r="M9" s="1">
        <v>10472</v>
      </c>
      <c r="N9" s="1">
        <v>-13524</v>
      </c>
      <c r="O9" s="1">
        <v>-12528</v>
      </c>
      <c r="P9" s="29">
        <v>0.5</v>
      </c>
    </row>
    <row r="10" customHeight="1" spans="1:16">
      <c r="A10" s="5">
        <v>43474</v>
      </c>
      <c r="B10" s="1">
        <v>2080</v>
      </c>
      <c r="C10" s="1">
        <v>524</v>
      </c>
      <c r="D10" s="1">
        <v>26</v>
      </c>
      <c r="E10" s="16">
        <v>9</v>
      </c>
      <c r="F10" s="16">
        <v>4</v>
      </c>
      <c r="G10" s="16">
        <v>4</v>
      </c>
      <c r="H10" s="16">
        <v>14</v>
      </c>
      <c r="I10" s="16">
        <v>135</v>
      </c>
      <c r="J10" s="1">
        <v>358</v>
      </c>
      <c r="K10" s="1">
        <v>5157</v>
      </c>
      <c r="L10" s="1">
        <v>14838</v>
      </c>
      <c r="M10" s="1">
        <v>19995</v>
      </c>
      <c r="N10" s="1">
        <v>-11443</v>
      </c>
      <c r="O10" s="1">
        <v>-3005</v>
      </c>
      <c r="P10" s="29">
        <v>0.2222</v>
      </c>
    </row>
    <row r="11" customHeight="1" spans="1:16">
      <c r="A11" s="5">
        <v>43475</v>
      </c>
      <c r="B11" s="1">
        <v>1537</v>
      </c>
      <c r="C11" s="1">
        <v>489</v>
      </c>
      <c r="D11" s="1">
        <v>21</v>
      </c>
      <c r="E11" s="1">
        <v>4</v>
      </c>
      <c r="F11" s="16">
        <v>3.1</v>
      </c>
      <c r="G11" s="16">
        <v>1</v>
      </c>
      <c r="H11" s="16">
        <v>15</v>
      </c>
      <c r="I11" s="16">
        <v>118</v>
      </c>
      <c r="J11" s="1">
        <v>307</v>
      </c>
      <c r="K11" s="1">
        <v>10378</v>
      </c>
      <c r="L11" s="1">
        <v>14665</v>
      </c>
      <c r="M11" s="1">
        <v>25043</v>
      </c>
      <c r="N11" s="1">
        <v>-6222</v>
      </c>
      <c r="O11" s="1">
        <v>2043</v>
      </c>
      <c r="P11" s="29">
        <v>0.5</v>
      </c>
    </row>
    <row r="12" customHeight="1" spans="1:16">
      <c r="A12" s="5">
        <v>43476</v>
      </c>
      <c r="B12" s="1">
        <v>2049</v>
      </c>
      <c r="C12" s="1">
        <v>483</v>
      </c>
      <c r="D12" s="1">
        <v>32</v>
      </c>
      <c r="E12" s="1">
        <v>7</v>
      </c>
      <c r="F12" s="16">
        <v>4.3</v>
      </c>
      <c r="G12" s="16">
        <v>3</v>
      </c>
      <c r="H12" s="16">
        <v>18</v>
      </c>
      <c r="I12" s="16">
        <v>62</v>
      </c>
      <c r="J12" s="16">
        <v>168</v>
      </c>
      <c r="K12" s="1">
        <v>3953</v>
      </c>
      <c r="L12" s="1">
        <v>5397</v>
      </c>
      <c r="M12" s="1">
        <v>9350</v>
      </c>
      <c r="N12" s="1">
        <v>-12647</v>
      </c>
      <c r="O12" s="1">
        <v>-13650</v>
      </c>
      <c r="P12" s="29">
        <v>0.2857</v>
      </c>
    </row>
    <row r="13" customHeight="1" spans="1:16">
      <c r="A13" s="5">
        <v>43477</v>
      </c>
      <c r="B13" s="17">
        <v>1697</v>
      </c>
      <c r="C13" s="17">
        <v>489</v>
      </c>
      <c r="D13" s="16">
        <v>29</v>
      </c>
      <c r="E13" s="1">
        <v>9</v>
      </c>
      <c r="F13" s="16">
        <v>3.5</v>
      </c>
      <c r="G13" s="16">
        <v>1</v>
      </c>
      <c r="H13" s="16">
        <v>10</v>
      </c>
      <c r="I13" s="16">
        <v>90</v>
      </c>
      <c r="J13" s="17">
        <v>178</v>
      </c>
      <c r="K13" s="1">
        <v>11288</v>
      </c>
      <c r="L13" s="1">
        <v>1799</v>
      </c>
      <c r="M13" s="1">
        <v>13087</v>
      </c>
      <c r="N13" s="1">
        <v>-4712</v>
      </c>
      <c r="O13" s="1">
        <v>-9913</v>
      </c>
      <c r="P13" s="29" t="s">
        <v>248</v>
      </c>
    </row>
    <row r="14" customHeight="1" spans="1:16">
      <c r="A14" s="5">
        <v>43478</v>
      </c>
      <c r="B14" s="17">
        <v>1841</v>
      </c>
      <c r="C14" s="17">
        <v>561</v>
      </c>
      <c r="D14" s="16">
        <v>40</v>
      </c>
      <c r="E14" s="16">
        <v>5</v>
      </c>
      <c r="F14" s="16">
        <v>3.3</v>
      </c>
      <c r="G14" s="16">
        <v>5</v>
      </c>
      <c r="H14" s="16">
        <v>17</v>
      </c>
      <c r="I14" s="16">
        <v>60</v>
      </c>
      <c r="J14" s="17">
        <v>142</v>
      </c>
      <c r="K14" s="1">
        <v>12424</v>
      </c>
      <c r="L14" s="1">
        <v>1799</v>
      </c>
      <c r="M14" s="1">
        <v>14223</v>
      </c>
      <c r="N14" s="1">
        <v>-1777</v>
      </c>
      <c r="O14" s="1">
        <v>-8777</v>
      </c>
      <c r="P14" s="29">
        <v>0.8</v>
      </c>
    </row>
    <row r="15" customHeight="1" spans="1:16">
      <c r="A15" s="5">
        <v>43479</v>
      </c>
      <c r="B15" s="1">
        <v>2609</v>
      </c>
      <c r="C15" s="1">
        <v>545</v>
      </c>
      <c r="D15" s="16">
        <v>34</v>
      </c>
      <c r="E15" s="1">
        <v>8</v>
      </c>
      <c r="F15" s="16">
        <v>3.8</v>
      </c>
      <c r="G15" s="16">
        <v>3</v>
      </c>
      <c r="H15" s="16">
        <v>17</v>
      </c>
      <c r="I15" s="16">
        <v>88</v>
      </c>
      <c r="J15" s="16">
        <v>219</v>
      </c>
      <c r="K15" s="1">
        <v>18856</v>
      </c>
      <c r="L15" s="1">
        <v>2887</v>
      </c>
      <c r="M15" s="1">
        <v>21743</v>
      </c>
      <c r="N15" s="1">
        <v>2256</v>
      </c>
      <c r="O15" s="1">
        <v>-1257</v>
      </c>
      <c r="P15" s="29">
        <v>0.375</v>
      </c>
    </row>
    <row r="16" customHeight="1" spans="1:16">
      <c r="A16" s="5">
        <v>43480</v>
      </c>
      <c r="B16" s="1">
        <v>2004</v>
      </c>
      <c r="C16" s="1">
        <v>506</v>
      </c>
      <c r="D16" s="16">
        <v>30</v>
      </c>
      <c r="E16" s="16">
        <v>7</v>
      </c>
      <c r="F16" s="16">
        <v>4</v>
      </c>
      <c r="G16" s="16">
        <v>1</v>
      </c>
      <c r="H16" s="16">
        <v>13</v>
      </c>
      <c r="I16" s="16">
        <v>81</v>
      </c>
      <c r="J16" s="14">
        <v>247</v>
      </c>
      <c r="K16" s="1">
        <v>6105</v>
      </c>
      <c r="L16" s="1">
        <v>2788</v>
      </c>
      <c r="M16" s="1">
        <v>8893</v>
      </c>
      <c r="N16" s="1">
        <v>-9895</v>
      </c>
      <c r="O16" s="1">
        <v>-14107</v>
      </c>
      <c r="P16" s="29">
        <v>0.5714</v>
      </c>
    </row>
    <row r="17" customHeight="1" spans="1:16">
      <c r="A17" s="5">
        <v>43481</v>
      </c>
      <c r="B17" s="1">
        <v>2301</v>
      </c>
      <c r="C17" s="1">
        <v>536</v>
      </c>
      <c r="D17" s="16">
        <v>25</v>
      </c>
      <c r="E17" s="1">
        <v>5</v>
      </c>
      <c r="F17" s="16">
        <v>4.3</v>
      </c>
      <c r="G17" s="16">
        <v>2</v>
      </c>
      <c r="H17" s="16">
        <v>11</v>
      </c>
      <c r="I17" s="16">
        <v>82</v>
      </c>
      <c r="J17" s="1">
        <v>242</v>
      </c>
      <c r="K17" s="1">
        <v>6442</v>
      </c>
      <c r="L17" s="1">
        <v>0</v>
      </c>
      <c r="M17" s="1">
        <v>6442</v>
      </c>
      <c r="N17" s="1">
        <v>-10158</v>
      </c>
      <c r="O17" s="1">
        <v>16558</v>
      </c>
      <c r="P17" s="29">
        <v>0.2</v>
      </c>
    </row>
    <row r="18" customHeight="1" spans="1:16">
      <c r="A18" s="5">
        <v>43482</v>
      </c>
      <c r="B18" s="1">
        <v>2135</v>
      </c>
      <c r="C18" s="1">
        <v>483</v>
      </c>
      <c r="D18" s="16">
        <v>28</v>
      </c>
      <c r="E18" s="1">
        <v>7</v>
      </c>
      <c r="F18" s="16">
        <v>4.4</v>
      </c>
      <c r="G18" s="16">
        <v>2</v>
      </c>
      <c r="H18" s="16">
        <v>6</v>
      </c>
      <c r="I18" s="16">
        <v>71</v>
      </c>
      <c r="J18" s="1">
        <v>148</v>
      </c>
      <c r="K18" s="1">
        <v>16600</v>
      </c>
      <c r="L18" s="1">
        <v>0</v>
      </c>
      <c r="M18" s="1">
        <v>16600</v>
      </c>
      <c r="N18" s="1">
        <v>0</v>
      </c>
      <c r="O18" s="1">
        <v>-6400</v>
      </c>
      <c r="P18" s="29">
        <v>0.714</v>
      </c>
    </row>
    <row r="19" customHeight="1" spans="1:16">
      <c r="A19" s="5">
        <v>43483</v>
      </c>
      <c r="B19" s="1">
        <v>2305</v>
      </c>
      <c r="C19" s="1">
        <v>530</v>
      </c>
      <c r="D19" s="16">
        <v>35</v>
      </c>
      <c r="E19" s="1">
        <v>7</v>
      </c>
      <c r="F19" s="16">
        <v>4.3</v>
      </c>
      <c r="G19" s="16">
        <v>3</v>
      </c>
      <c r="H19" s="16">
        <v>18</v>
      </c>
      <c r="I19" s="16">
        <v>112</v>
      </c>
      <c r="J19" s="16">
        <v>264</v>
      </c>
      <c r="K19" s="1">
        <v>8027</v>
      </c>
      <c r="L19" s="1">
        <v>0</v>
      </c>
      <c r="M19" s="1">
        <v>8027</v>
      </c>
      <c r="N19" s="1">
        <v>-8573</v>
      </c>
      <c r="O19" s="1">
        <v>-14973</v>
      </c>
      <c r="P19" s="29">
        <v>0.4285</v>
      </c>
    </row>
    <row r="20" customHeight="1" spans="1:16">
      <c r="A20" s="5">
        <v>43484</v>
      </c>
      <c r="B20" s="1">
        <v>2354</v>
      </c>
      <c r="C20" s="1">
        <v>628</v>
      </c>
      <c r="D20" s="1">
        <v>42</v>
      </c>
      <c r="E20" s="1">
        <v>8</v>
      </c>
      <c r="F20" s="18">
        <v>3.7</v>
      </c>
      <c r="G20" s="18">
        <v>7</v>
      </c>
      <c r="H20" s="18">
        <v>23</v>
      </c>
      <c r="I20" s="18">
        <v>59</v>
      </c>
      <c r="J20" s="18">
        <v>122</v>
      </c>
      <c r="K20" s="1">
        <v>6422</v>
      </c>
      <c r="L20" s="1">
        <v>1029</v>
      </c>
      <c r="M20" s="1">
        <v>7451</v>
      </c>
      <c r="N20" s="1">
        <v>-10178</v>
      </c>
      <c r="O20" s="1">
        <v>-15549</v>
      </c>
      <c r="P20" s="29">
        <v>0.25</v>
      </c>
    </row>
    <row r="21" customHeight="1" spans="1:16">
      <c r="A21" s="5">
        <v>43485</v>
      </c>
      <c r="B21" s="19">
        <v>2132</v>
      </c>
      <c r="C21" s="19">
        <v>584</v>
      </c>
      <c r="D21" s="20">
        <v>25</v>
      </c>
      <c r="E21" s="1">
        <v>4</v>
      </c>
      <c r="F21" s="20">
        <v>3.7</v>
      </c>
      <c r="G21" s="20">
        <v>7</v>
      </c>
      <c r="H21" s="20">
        <v>16</v>
      </c>
      <c r="I21" s="20">
        <v>183</v>
      </c>
      <c r="J21" s="19">
        <v>646</v>
      </c>
      <c r="K21" s="1">
        <v>9779</v>
      </c>
      <c r="L21" s="1">
        <v>1799</v>
      </c>
      <c r="M21" s="1">
        <f>K21+L21</f>
        <v>11578</v>
      </c>
      <c r="N21" s="1">
        <f>M21-16600</f>
        <v>-5022</v>
      </c>
      <c r="O21" s="1">
        <f>M21-23000</f>
        <v>-11422</v>
      </c>
      <c r="P21" s="29">
        <v>1.25</v>
      </c>
    </row>
    <row r="22" customHeight="1" spans="1:16">
      <c r="A22" s="5">
        <v>43486</v>
      </c>
      <c r="B22" s="17">
        <v>2265</v>
      </c>
      <c r="C22" s="17">
        <v>716</v>
      </c>
      <c r="D22" s="16">
        <v>40</v>
      </c>
      <c r="E22" s="1">
        <v>9</v>
      </c>
      <c r="F22" s="16">
        <v>3.2</v>
      </c>
      <c r="G22" s="16">
        <v>3</v>
      </c>
      <c r="H22" s="16">
        <v>18</v>
      </c>
      <c r="I22" s="16">
        <v>141</v>
      </c>
      <c r="J22" s="16">
        <v>481</v>
      </c>
      <c r="K22" s="1">
        <v>6370</v>
      </c>
      <c r="L22" s="1">
        <v>0</v>
      </c>
      <c r="M22" s="1">
        <f>K22+L22</f>
        <v>6370</v>
      </c>
      <c r="N22" s="1">
        <f>M22-16600</f>
        <v>-10230</v>
      </c>
      <c r="O22" s="1">
        <f>M22-23000</f>
        <v>-16630</v>
      </c>
      <c r="P22" s="29">
        <v>0.333</v>
      </c>
    </row>
    <row r="23" customHeight="1" spans="1:16">
      <c r="A23" s="5">
        <v>43487</v>
      </c>
      <c r="B23" s="17">
        <v>1950</v>
      </c>
      <c r="C23" s="17">
        <v>683</v>
      </c>
      <c r="D23" s="17">
        <v>27</v>
      </c>
      <c r="E23" s="1">
        <v>2</v>
      </c>
      <c r="F23" s="16">
        <v>2.9</v>
      </c>
      <c r="G23" s="16">
        <v>2</v>
      </c>
      <c r="H23" s="16">
        <v>18</v>
      </c>
      <c r="I23" s="16">
        <v>123</v>
      </c>
      <c r="J23" s="16">
        <v>368</v>
      </c>
      <c r="K23" s="1">
        <v>2431</v>
      </c>
      <c r="L23" s="1">
        <v>1799</v>
      </c>
      <c r="M23" s="1">
        <f>K23+L23</f>
        <v>4230</v>
      </c>
      <c r="N23" s="1">
        <f>M23-16600</f>
        <v>-12370</v>
      </c>
      <c r="O23" s="1">
        <f>M23-23000</f>
        <v>-18770</v>
      </c>
      <c r="P23" s="30">
        <v>0.5</v>
      </c>
    </row>
    <row r="24" customHeight="1" spans="1:16">
      <c r="A24" s="5">
        <v>43488</v>
      </c>
      <c r="B24" s="17">
        <v>2197</v>
      </c>
      <c r="C24" s="17">
        <v>650</v>
      </c>
      <c r="D24" s="17">
        <v>30</v>
      </c>
      <c r="E24" s="1">
        <v>5</v>
      </c>
      <c r="F24" s="16">
        <v>3.4</v>
      </c>
      <c r="G24" s="16">
        <v>1</v>
      </c>
      <c r="H24" s="16">
        <v>17</v>
      </c>
      <c r="I24" s="16">
        <v>89</v>
      </c>
      <c r="J24" s="16">
        <v>170</v>
      </c>
      <c r="K24" s="1">
        <v>5969</v>
      </c>
      <c r="L24" s="1">
        <v>1799</v>
      </c>
      <c r="M24" s="1">
        <f>K24+L24</f>
        <v>7768</v>
      </c>
      <c r="N24" s="1">
        <f>M24-16600</f>
        <v>-8832</v>
      </c>
      <c r="O24" s="1">
        <f>M24-23000</f>
        <v>-15232</v>
      </c>
      <c r="P24" s="30">
        <v>0.4</v>
      </c>
    </row>
    <row r="25" customHeight="1" spans="1:16">
      <c r="A25" s="5">
        <v>43489</v>
      </c>
      <c r="B25" s="17">
        <v>1899</v>
      </c>
      <c r="C25" s="17">
        <v>608</v>
      </c>
      <c r="D25" s="16">
        <v>30</v>
      </c>
      <c r="E25" s="16">
        <v>4</v>
      </c>
      <c r="F25" s="16">
        <v>3.1</v>
      </c>
      <c r="G25" s="16">
        <v>2</v>
      </c>
      <c r="H25" s="16">
        <v>15</v>
      </c>
      <c r="I25" s="16">
        <v>90</v>
      </c>
      <c r="J25" s="17">
        <v>311</v>
      </c>
      <c r="K25" s="1">
        <v>1029</v>
      </c>
      <c r="L25" s="1">
        <v>1799</v>
      </c>
      <c r="M25" s="1">
        <f>K25+L25</f>
        <v>2828</v>
      </c>
      <c r="N25" s="1">
        <f>M25-16600</f>
        <v>-13772</v>
      </c>
      <c r="O25" s="1">
        <f>M25-23000</f>
        <v>-20172</v>
      </c>
      <c r="P25" s="29">
        <v>0.25</v>
      </c>
    </row>
    <row r="26" customHeight="1" spans="1:16">
      <c r="A26" s="5">
        <v>43490</v>
      </c>
      <c r="B26" s="21">
        <v>1159</v>
      </c>
      <c r="C26" s="21">
        <v>435</v>
      </c>
      <c r="D26" s="21">
        <v>37</v>
      </c>
      <c r="E26" s="1">
        <v>5</v>
      </c>
      <c r="F26" s="22">
        <v>2.7</v>
      </c>
      <c r="G26" s="22">
        <v>1</v>
      </c>
      <c r="H26" s="22">
        <v>6</v>
      </c>
      <c r="I26" s="22">
        <v>62</v>
      </c>
      <c r="J26" s="22">
        <v>116</v>
      </c>
      <c r="K26" s="1">
        <v>1799</v>
      </c>
      <c r="L26" s="1">
        <v>1799</v>
      </c>
      <c r="M26" s="1">
        <f>K26+L26</f>
        <v>3598</v>
      </c>
      <c r="N26" s="1">
        <f>M26-16600</f>
        <v>-13002</v>
      </c>
      <c r="O26" s="1">
        <f>M26-23000</f>
        <v>-19402</v>
      </c>
      <c r="P26" s="30">
        <v>0.2</v>
      </c>
    </row>
    <row r="27" customHeight="1" spans="1:10">
      <c r="A27" s="5">
        <v>43491</v>
      </c>
      <c r="B27" s="22"/>
      <c r="C27" s="23"/>
      <c r="D27" s="23"/>
      <c r="E27" s="23"/>
      <c r="F27" s="22"/>
      <c r="G27" s="22"/>
      <c r="H27" s="22"/>
      <c r="I27" s="22"/>
      <c r="J27" s="22"/>
    </row>
    <row r="28" customHeight="1" spans="1:1">
      <c r="A28" s="5">
        <v>43492</v>
      </c>
    </row>
    <row r="29" customHeight="1" spans="1:1">
      <c r="A29" s="5">
        <v>43493</v>
      </c>
    </row>
    <row r="30" customHeight="1" spans="1:1">
      <c r="A30" s="5">
        <v>43494</v>
      </c>
    </row>
    <row r="31" customHeight="1" spans="1:1">
      <c r="A31" s="5">
        <v>43495</v>
      </c>
    </row>
    <row r="32" customHeight="1" spans="1:1">
      <c r="A32" s="5">
        <v>43496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全店</vt:lpstr>
      <vt:lpstr>新品</vt:lpstr>
      <vt:lpstr>次推产品</vt:lpstr>
      <vt:lpstr>全店1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86186</dc:creator>
  <cp:lastModifiedBy>0</cp:lastModifiedBy>
  <dcterms:created xsi:type="dcterms:W3CDTF">2019-01-08T02:49:00Z</dcterms:created>
  <dcterms:modified xsi:type="dcterms:W3CDTF">2019-01-26T10:54:26Z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