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895" windowHeight="10365"/>
  </bookViews>
  <sheets>
    <sheet name="G12流量来源" sheetId="1" r:id="rId1"/>
    <sheet name="竞品流量来源" sheetId="2" r:id="rId2"/>
    <sheet name="G12引流关键词+成交关键词" sheetId="3" r:id="rId3"/>
    <sheet name="竞品引流关键词+成交关键词" sheetId="4" r:id="rId4"/>
  </sheets>
  <calcPr calcId="144525"/>
</workbook>
</file>

<file path=xl/sharedStrings.xml><?xml version="1.0" encoding="utf-8"?>
<sst xmlns="http://schemas.openxmlformats.org/spreadsheetml/2006/main" count="2597" uniqueCount="331">
  <si>
    <t>流量来源</t>
  </si>
  <si>
    <t>访客数</t>
  </si>
  <si>
    <t>下单转化率</t>
  </si>
  <si>
    <t>收藏人数</t>
  </si>
  <si>
    <t>加购人数</t>
  </si>
  <si>
    <t>支付转化率</t>
  </si>
  <si>
    <t>智钻</t>
  </si>
  <si>
    <t>直通车</t>
  </si>
  <si>
    <t>淘内免费其他</t>
  </si>
  <si>
    <t>手淘搜索</t>
  </si>
  <si>
    <t>购物车</t>
  </si>
  <si>
    <t>我的淘宝</t>
  </si>
  <si>
    <t>淘外网站其他</t>
  </si>
  <si>
    <t>手淘旺信</t>
  </si>
  <si>
    <t>手淘其他店铺</t>
  </si>
  <si>
    <t>WAP天猫</t>
  </si>
  <si>
    <t>猫客搜索</t>
  </si>
  <si>
    <t>手淘首页</t>
  </si>
  <si>
    <t>手淘品牌动态频道</t>
  </si>
  <si>
    <t>品销宝-搜索产品</t>
  </si>
  <si>
    <t>手淘其他店铺商品</t>
  </si>
  <si>
    <t>手淘有好货</t>
  </si>
  <si>
    <t>手淘问大家</t>
  </si>
  <si>
    <t>猫客其他店铺</t>
  </si>
  <si>
    <t>手淘消息中心</t>
  </si>
  <si>
    <t>手淘我的评价</t>
  </si>
  <si>
    <t>手淘其他店铺商品详情</t>
  </si>
  <si>
    <t>手淘找相似</t>
  </si>
  <si>
    <t>淘宝客</t>
  </si>
  <si>
    <t>手淘微淘</t>
  </si>
  <si>
    <t>百度</t>
  </si>
  <si>
    <t>操作</t>
  </si>
  <si>
    <t>WAP淘宝</t>
  </si>
  <si>
    <t>手淘拍立淘</t>
  </si>
  <si>
    <r>
      <t>详情</t>
    </r>
    <r>
      <rPr>
        <sz val="9"/>
        <color rgb="FF2062E6"/>
        <rFont val="Arial"/>
        <charset val="134"/>
      </rPr>
      <t>趋势</t>
    </r>
  </si>
  <si>
    <t>趋势</t>
  </si>
  <si>
    <t>竞品1</t>
  </si>
  <si>
    <r>
      <rPr>
        <sz val="10"/>
        <color rgb="FFFFFFFF"/>
        <rFont val="宋体"/>
        <charset val="134"/>
      </rPr>
      <t>竞品</t>
    </r>
    <r>
      <rPr>
        <sz val="10"/>
        <color rgb="FFFFFFFF"/>
        <rFont val="Arial"/>
        <charset val="134"/>
      </rPr>
      <t>1</t>
    </r>
  </si>
  <si>
    <t>竞品2</t>
  </si>
  <si>
    <t>竞品3</t>
  </si>
  <si>
    <t>竞品4</t>
  </si>
  <si>
    <t>竞品5</t>
  </si>
  <si>
    <t>竞品6</t>
  </si>
  <si>
    <t>竞品7</t>
  </si>
  <si>
    <t>竞品8</t>
  </si>
  <si>
    <t>竞品9</t>
  </si>
  <si>
    <t>竞品10</t>
  </si>
  <si>
    <t>手淘试用</t>
  </si>
  <si>
    <t>GAVEE</t>
  </si>
  <si>
    <t>竞品</t>
  </si>
  <si>
    <t>手淘</t>
  </si>
  <si>
    <t>付费</t>
  </si>
  <si>
    <r>
      <rPr>
        <sz val="11"/>
        <color theme="1"/>
        <rFont val="宋体"/>
        <charset val="134"/>
        <scheme val="minor"/>
      </rPr>
      <t xml:space="preserve">做产品、从哪里知道好坏？ 对比。  </t>
    </r>
    <r>
      <rPr>
        <sz val="11"/>
        <color rgb="FFFF0000"/>
        <rFont val="宋体"/>
        <charset val="134"/>
        <scheme val="minor"/>
      </rPr>
      <t>销量</t>
    </r>
    <r>
      <rPr>
        <sz val="11"/>
        <color theme="1"/>
        <rFont val="宋体"/>
        <charset val="134"/>
        <scheme val="minor"/>
      </rPr>
      <t>=流量（流量的来源、付费+免费）引流的关键词-成交的关键词。</t>
    </r>
    <r>
      <rPr>
        <sz val="11"/>
        <color rgb="FFFF0000"/>
        <rFont val="宋体"/>
        <charset val="134"/>
        <scheme val="minor"/>
      </rPr>
      <t xml:space="preserve"> 转化率</t>
    </r>
    <r>
      <rPr>
        <sz val="11"/>
        <color theme="1"/>
        <rFont val="宋体"/>
        <charset val="134"/>
        <scheme val="minor"/>
      </rPr>
      <t xml:space="preserve">（视觉-产品竞争力、款式、价格、颜色、材质、功能） </t>
    </r>
    <r>
      <rPr>
        <sz val="11"/>
        <color rgb="FFFF0000"/>
        <rFont val="宋体"/>
        <charset val="134"/>
        <scheme val="minor"/>
      </rPr>
      <t xml:space="preserve">促销  </t>
    </r>
    <r>
      <rPr>
        <sz val="11"/>
        <rFont val="宋体"/>
        <charset val="134"/>
        <scheme val="minor"/>
      </rPr>
      <t>（竞品3-5个）</t>
    </r>
    <r>
      <rPr>
        <sz val="11"/>
        <color rgb="FFFF0000"/>
        <rFont val="宋体"/>
        <charset val="134"/>
        <scheme val="minor"/>
      </rPr>
      <t xml:space="preserve">  售前引导转化率？？</t>
    </r>
  </si>
  <si>
    <t>本店商品</t>
  </si>
  <si>
    <t>交易指数</t>
  </si>
  <si>
    <t>关键词</t>
  </si>
  <si>
    <t>电脑椅</t>
  </si>
  <si>
    <t>人体工学电脑椅</t>
  </si>
  <si>
    <t>人体工学椅</t>
  </si>
  <si>
    <t>家用座转椅</t>
  </si>
  <si>
    <t>电竞椅</t>
  </si>
  <si>
    <t>转椅</t>
  </si>
  <si>
    <t>电脑椅家用</t>
  </si>
  <si>
    <t>人体工学电脑椅腰椎</t>
  </si>
  <si>
    <t>办公椅</t>
  </si>
  <si>
    <t>人体工程学椅子</t>
  </si>
  <si>
    <t>gavee</t>
  </si>
  <si>
    <t>老板椅</t>
  </si>
  <si>
    <t>大班椅 进口</t>
  </si>
  <si>
    <t>电脑椅子 家用 游戏椅</t>
  </si>
  <si>
    <t>办公椅 人体</t>
  </si>
  <si>
    <t>家维依</t>
  </si>
  <si>
    <t>gavee电脑椅</t>
  </si>
  <si>
    <t>工作椅</t>
  </si>
  <si>
    <t>工学椅</t>
  </si>
  <si>
    <t>人体工学座椅</t>
  </si>
  <si>
    <t>护腰电脑椅</t>
  </si>
  <si>
    <t>家用办公椅</t>
  </si>
  <si>
    <t>黑白调</t>
  </si>
  <si>
    <t>真皮老板椅</t>
  </si>
  <si>
    <t>电脑椅 家用</t>
  </si>
  <si>
    <t>老板办公椅</t>
  </si>
  <si>
    <t>时尚 人体电脑椅</t>
  </si>
  <si>
    <t>书房椅</t>
  </si>
  <si>
    <t>护腰人体工学椅</t>
  </si>
  <si>
    <t>梦泪电竞椅</t>
  </si>
  <si>
    <t>办公室高背椅</t>
  </si>
  <si>
    <t>电脑椅 带避震</t>
  </si>
  <si>
    <t>人体工程学电脑椅</t>
  </si>
  <si>
    <t>人体工学椅电脑椅</t>
  </si>
  <si>
    <t>mom 电竞椅</t>
  </si>
  <si>
    <t>人体工学椅gauge</t>
  </si>
  <si>
    <t>老板椅真皮</t>
  </si>
  <si>
    <t>椅子家用</t>
  </si>
  <si>
    <t>人体工学</t>
  </si>
  <si>
    <t>人体工学办公椅</t>
  </si>
  <si>
    <t>椅子 电脑椅</t>
  </si>
  <si>
    <t>游戏椅</t>
  </si>
  <si>
    <t>转椅龟甲</t>
  </si>
  <si>
    <t>人体工学椅可调节</t>
  </si>
  <si>
    <t>电脑椅子</t>
  </si>
  <si>
    <t>椅子</t>
  </si>
  <si>
    <t>老板椅 转椅</t>
  </si>
  <si>
    <t>电脑椅人体工学椅</t>
  </si>
  <si>
    <t>老板转椅</t>
  </si>
  <si>
    <t>办公电脑椅</t>
  </si>
  <si>
    <t>电脑椅 人体工学办公椅</t>
  </si>
  <si>
    <t>博士堂 电脑椅</t>
  </si>
  <si>
    <t>转椅 家用</t>
  </si>
  <si>
    <t>人体工学椅护腰电脑椅</t>
  </si>
  <si>
    <t>办公椅 人体工学</t>
  </si>
  <si>
    <t>转椅 铝合金</t>
  </si>
  <si>
    <t>护腰椅</t>
  </si>
  <si>
    <t>老板椅 人体</t>
  </si>
  <si>
    <t>可躺电脑椅人体工学</t>
  </si>
  <si>
    <t>亿派办公椅</t>
  </si>
  <si>
    <t>电竞椅家用</t>
  </si>
  <si>
    <t>电脑椅可躺</t>
  </si>
  <si>
    <t>家用转椅</t>
  </si>
  <si>
    <t>功能性推拉椅</t>
  </si>
  <si>
    <t>电竞椅三弘</t>
  </si>
  <si>
    <t>书房转椅</t>
  </si>
  <si>
    <t>店商品</t>
  </si>
  <si>
    <t>gavee旗舰店</t>
  </si>
  <si>
    <t>人体工学旋转椅</t>
  </si>
  <si>
    <t>人工学 电脑椅</t>
  </si>
  <si>
    <t>椅子 简约</t>
  </si>
  <si>
    <t>电竞椅子</t>
  </si>
  <si>
    <t>思进办公椅</t>
  </si>
  <si>
    <t>人工转椅</t>
  </si>
  <si>
    <t>人工学座椅 书房</t>
  </si>
  <si>
    <t>人体工学椅 护腰</t>
  </si>
  <si>
    <t>电脑椅子家用 书房</t>
  </si>
  <si>
    <t>电脑椅人体工学</t>
  </si>
  <si>
    <t>防静电靠背椅</t>
  </si>
  <si>
    <t>转转椅</t>
  </si>
  <si>
    <t>torch人体工学椅</t>
  </si>
  <si>
    <t>大班椅 老板椅</t>
  </si>
  <si>
    <t>电脑椅办公椅</t>
  </si>
  <si>
    <t>人体工学 电脑椅</t>
  </si>
  <si>
    <t>加高办公椅</t>
  </si>
  <si>
    <t>办工椅</t>
  </si>
  <si>
    <t>护腰工程学椅子</t>
  </si>
  <si>
    <t>护腰办公椅</t>
  </si>
  <si>
    <t>gavee新品时尚电脑椅</t>
  </si>
  <si>
    <t>老板椅子</t>
  </si>
  <si>
    <t>转椅 电脑椅</t>
  </si>
  <si>
    <t>保有电脑椅</t>
  </si>
  <si>
    <t>老板椅家用</t>
  </si>
  <si>
    <t>家用品</t>
  </si>
  <si>
    <t>时尚电脑椅</t>
  </si>
  <si>
    <t>进口办公椅</t>
  </si>
  <si>
    <t>家用电脑椅</t>
  </si>
  <si>
    <t>同房椅</t>
  </si>
  <si>
    <t>电脑椅办公用</t>
  </si>
  <si>
    <t>人体工学椅可躺</t>
  </si>
  <si>
    <t>人体工程学椅子 可躺</t>
  </si>
  <si>
    <t>老板椅 家用</t>
  </si>
  <si>
    <t>老板椅前面带脚凳</t>
  </si>
  <si>
    <t>办公转椅</t>
  </si>
  <si>
    <t>人工体学椅子</t>
  </si>
  <si>
    <t>办公时尚</t>
  </si>
  <si>
    <t>老板椅 可躺</t>
  </si>
  <si>
    <t>电竞椅椅子</t>
  </si>
  <si>
    <t>老板椅 真皮</t>
  </si>
  <si>
    <t>办公椅 驼背</t>
  </si>
  <si>
    <t>电脑椅 人体</t>
  </si>
  <si>
    <t>椅子靠背 实木</t>
  </si>
  <si>
    <t>人体工学椅办公椅</t>
  </si>
  <si>
    <t>南洋转椅</t>
  </si>
  <si>
    <t>老板转椅 旋转</t>
  </si>
  <si>
    <t>办公室座椅</t>
  </si>
  <si>
    <t>书房办公椅</t>
  </si>
  <si>
    <t>椅子 书房</t>
  </si>
  <si>
    <t>家用电脑椅 电竞椅</t>
  </si>
  <si>
    <t>真皮座椅</t>
  </si>
  <si>
    <t>人体工程椅</t>
  </si>
  <si>
    <t>人体工学椅子</t>
  </si>
  <si>
    <t>k丅v椅</t>
  </si>
  <si>
    <t>老板椅办公椅</t>
  </si>
  <si>
    <t>网椅子 透气 靠背</t>
  </si>
  <si>
    <t>高电竞椅</t>
  </si>
  <si>
    <t>转椅护腰</t>
  </si>
  <si>
    <t>老板椅可躺</t>
  </si>
  <si>
    <t>椅子人体工学</t>
  </si>
  <si>
    <t>人体工学椅进口</t>
  </si>
  <si>
    <t>电竟椅</t>
  </si>
  <si>
    <t>电脑椅北欧</t>
  </si>
  <si>
    <t>书房电脑椅</t>
  </si>
  <si>
    <t>办公椅 北欧</t>
  </si>
  <si>
    <t>办公椅人体工学</t>
  </si>
  <si>
    <t>防爆电脑椅</t>
  </si>
  <si>
    <t>椅子靠背</t>
  </si>
  <si>
    <t>电脑椅 铝</t>
  </si>
  <si>
    <t>ergomax</t>
  </si>
  <si>
    <t>电竞椅 人体</t>
  </si>
  <si>
    <t>电竞人体工学椅</t>
  </si>
  <si>
    <t>椅子 人体工程学</t>
  </si>
  <si>
    <t>升降椅</t>
  </si>
  <si>
    <t>电竞座</t>
  </si>
  <si>
    <t>老板椅 可躺家用网布</t>
  </si>
  <si>
    <t>幕后之王同款椅子</t>
  </si>
  <si>
    <t>学习椅子</t>
  </si>
  <si>
    <t>人体工程学椅</t>
  </si>
  <si>
    <t>旋转椅</t>
  </si>
  <si>
    <t>班椅</t>
  </si>
  <si>
    <t>可躺电脑椅</t>
  </si>
  <si>
    <t>设计师椅子</t>
  </si>
  <si>
    <t>机械式升降椅</t>
  </si>
  <si>
    <t>电脑椅 可躺</t>
  </si>
  <si>
    <t>人体工学电脑椅护腰护脊</t>
  </si>
  <si>
    <t>人体工学椅办公</t>
  </si>
  <si>
    <t>人体工学老板椅</t>
  </si>
  <si>
    <t>八爪椅</t>
  </si>
  <si>
    <t>办公用转椅</t>
  </si>
  <si>
    <t>gavee电脑椅头等舱</t>
  </si>
  <si>
    <t>九龙优胜老板椅</t>
  </si>
  <si>
    <t>办公椅 护腰</t>
  </si>
  <si>
    <t>椅 护腰</t>
  </si>
  <si>
    <t>可躺办公椅</t>
  </si>
  <si>
    <t>护脊 椅子</t>
  </si>
  <si>
    <t>挂衣 办公椅</t>
  </si>
  <si>
    <t>办公椅可躺</t>
  </si>
  <si>
    <t>休闲椅</t>
  </si>
  <si>
    <t>电脑座舱</t>
  </si>
  <si>
    <t>办公椅 可躺</t>
  </si>
  <si>
    <t>护腰椅子人体工学</t>
  </si>
  <si>
    <t>老板椅可躺 转椅</t>
  </si>
  <si>
    <t>人体工学中班椅</t>
  </si>
  <si>
    <t>成交关键词</t>
  </si>
  <si>
    <r>
      <rPr>
        <sz val="9"/>
        <color rgb="FF2062E6"/>
        <rFont val="Arial"/>
        <charset val="134"/>
      </rPr>
      <t>淘宝</t>
    </r>
    <r>
      <rPr>
        <sz val="9"/>
        <color rgb="FF999999"/>
        <rFont val="Arial"/>
        <charset val="134"/>
      </rPr>
      <t>|</t>
    </r>
    <r>
      <rPr>
        <sz val="9"/>
        <color rgb="FF333333"/>
        <rFont val="Arial"/>
        <charset val="134"/>
      </rPr>
      <t>天猫</t>
    </r>
  </si>
  <si>
    <t>保友</t>
  </si>
  <si>
    <t>颈部 支撑 椅子</t>
  </si>
  <si>
    <t>无线端</t>
  </si>
  <si>
    <t>保友电脑椅</t>
  </si>
  <si>
    <t>保友人体工学椅</t>
  </si>
  <si>
    <t>保友金豪b</t>
  </si>
  <si>
    <t>金豪电脑椅</t>
  </si>
  <si>
    <t>联友人体工学椅</t>
  </si>
  <si>
    <t>保友金豪</t>
  </si>
  <si>
    <t>护腰椅子</t>
  </si>
  <si>
    <t>联友</t>
  </si>
  <si>
    <t>金豪b</t>
  </si>
  <si>
    <t>老板椅子 商务</t>
  </si>
  <si>
    <t>电脑椅护腰</t>
  </si>
  <si>
    <t>人体工学椅真皮</t>
  </si>
  <si>
    <t>腰突椅</t>
  </si>
  <si>
    <t>办公椅 家用</t>
  </si>
  <si>
    <t>可躺老板椅</t>
  </si>
  <si>
    <t>ergonor 优</t>
  </si>
  <si>
    <t>电竞椅护腰</t>
  </si>
  <si>
    <t>无</t>
  </si>
  <si>
    <t>专业电竞椅</t>
  </si>
  <si>
    <t>工作椅护腰</t>
  </si>
  <si>
    <t>办公椅护腰</t>
  </si>
  <si>
    <t>金卓b</t>
  </si>
  <si>
    <t>西昊</t>
  </si>
  <si>
    <t>电脑椅护颈椎</t>
  </si>
  <si>
    <t>家用椅子</t>
  </si>
  <si>
    <t>人体工学 腰</t>
  </si>
  <si>
    <t>电竞休闲椅</t>
  </si>
  <si>
    <t>电脑椅 护腰</t>
  </si>
  <si>
    <t>脊椎办公椅</t>
  </si>
  <si>
    <t>电脑椅 人体工程学</t>
  </si>
  <si>
    <t>健腰椅子</t>
  </si>
  <si>
    <t>办公椅转椅</t>
  </si>
  <si>
    <t>金豪e</t>
  </si>
  <si>
    <t>按摩器专用椅子</t>
  </si>
  <si>
    <t>工学椅 配件</t>
  </si>
  <si>
    <t>保护颈椎椅</t>
  </si>
  <si>
    <t>椅</t>
  </si>
  <si>
    <t>联友金豪</t>
  </si>
  <si>
    <t>联友椅</t>
  </si>
  <si>
    <t>人工座椅</t>
  </si>
  <si>
    <t>okamura 椅</t>
  </si>
  <si>
    <t>s+ 办公椅</t>
  </si>
  <si>
    <t>金豪 椅</t>
  </si>
  <si>
    <t>久坐椅子</t>
  </si>
  <si>
    <t>南沙联友办公椅</t>
  </si>
  <si>
    <t>保友人体 金豪</t>
  </si>
  <si>
    <t>椅子办公</t>
  </si>
  <si>
    <t>家用 电脑椅</t>
  </si>
  <si>
    <t>电脑椅 护颈椎</t>
  </si>
  <si>
    <t>电脑椅老板椅</t>
  </si>
  <si>
    <t>电竞椅 人体工学</t>
  </si>
  <si>
    <t>安德斯特电竞椅</t>
  </si>
  <si>
    <t>弓形椅</t>
  </si>
  <si>
    <t>老板椅子 网</t>
  </si>
  <si>
    <t>椅子可躺</t>
  </si>
  <si>
    <t>宿舍椅子</t>
  </si>
  <si>
    <t>办公椅 腰</t>
  </si>
  <si>
    <t>抖音同款电脑椅桌 连体</t>
  </si>
  <si>
    <t>电脑椅电竞椅</t>
  </si>
  <si>
    <t>金豪s</t>
  </si>
  <si>
    <t>职业电竞椅</t>
  </si>
  <si>
    <t>联友电脑椅</t>
  </si>
  <si>
    <t>人体工程学椅子金豪</t>
  </si>
  <si>
    <t>人体工程学椅子e</t>
  </si>
  <si>
    <t>冈村人体工学椅</t>
  </si>
  <si>
    <t>人体工学椅 日本</t>
  </si>
  <si>
    <t>鱼骨椅</t>
  </si>
  <si>
    <t>人体工学电竞椅</t>
  </si>
  <si>
    <t>ergohuman</t>
  </si>
  <si>
    <t>网吧电脑椅</t>
  </si>
  <si>
    <t>电脑椅 网椅</t>
  </si>
  <si>
    <t>圣奥电脑椅</t>
  </si>
  <si>
    <t>电脑座椅一体游戏仓</t>
  </si>
  <si>
    <t>金卓椅</t>
  </si>
  <si>
    <t>联友金卓</t>
  </si>
  <si>
    <t>电脑椅人体工学 腰</t>
  </si>
  <si>
    <t>电脑椅 鱼骨</t>
  </si>
  <si>
    <t>欧林办公椅</t>
  </si>
  <si>
    <t>博牌 人体工学椅</t>
  </si>
  <si>
    <t>顺德家具 电竞椅</t>
  </si>
  <si>
    <t>椅子久坐</t>
  </si>
  <si>
    <t>办公椅靠头</t>
  </si>
  <si>
    <t>电脑椅简约</t>
  </si>
  <si>
    <t>人体工学椅 铝合金</t>
  </si>
  <si>
    <t>护腰椅子家用</t>
  </si>
  <si>
    <t>金豪椅子</t>
  </si>
  <si>
    <t>保友云系列椅</t>
  </si>
  <si>
    <t>金卓电脑椅</t>
  </si>
  <si>
    <t>金卓</t>
  </si>
  <si>
    <t>电脑游戏座舱</t>
  </si>
  <si>
    <t>电竞椅游戏太空舱 一体 多功能</t>
  </si>
  <si>
    <t>人体工程学电脑椅 金豪</t>
  </si>
  <si>
    <t>保友椅</t>
  </si>
  <si>
    <t>高级网椅</t>
  </si>
  <si>
    <t>联友 金典</t>
  </si>
  <si>
    <t>电脑按摩椅 家用 全身</t>
  </si>
  <si>
    <t>人体工程学椅子 护脊椎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</si>
</sst>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51">
    <font>
      <sz val="11"/>
      <color theme="1"/>
      <name val="宋体"/>
      <charset val="134"/>
      <scheme val="minor"/>
    </font>
    <font>
      <sz val="7.5"/>
      <color rgb="FFFFFFFF"/>
      <name val="&amp;quot"/>
      <charset val="134"/>
    </font>
    <font>
      <sz val="9"/>
      <color rgb="FF333333"/>
      <name val="&amp;quot"/>
      <charset val="134"/>
    </font>
    <font>
      <sz val="10.5"/>
      <color rgb="FF2062E6"/>
      <name val="Arial"/>
      <charset val="134"/>
    </font>
    <font>
      <sz val="9"/>
      <color rgb="FF2062E6"/>
      <name val="Arial"/>
      <charset val="134"/>
    </font>
    <font>
      <sz val="9"/>
      <color rgb="FF666666"/>
      <name val="&amp;quot"/>
      <charset val="134"/>
    </font>
    <font>
      <sz val="11"/>
      <color rgb="FF333333"/>
      <name val="宋体"/>
      <charset val="134"/>
      <scheme val="minor"/>
    </font>
    <font>
      <sz val="6"/>
      <color rgb="FFFFFFFF"/>
      <name val="Arial"/>
      <charset val="134"/>
    </font>
    <font>
      <sz val="7.5"/>
      <color rgb="FFFFFFFF"/>
      <name val="Arial"/>
      <charset val="134"/>
    </font>
    <font>
      <sz val="7"/>
      <color rgb="FF333333"/>
      <name val="Arial"/>
      <charset val="134"/>
    </font>
    <font>
      <sz val="9"/>
      <color rgb="FF333333"/>
      <name val="Arial"/>
      <charset val="134"/>
    </font>
    <font>
      <sz val="9"/>
      <color rgb="FF999999"/>
      <name val="Arial"/>
      <charset val="134"/>
    </font>
    <font>
      <sz val="9"/>
      <color rgb="FF333333"/>
      <name val="宋体"/>
      <charset val="134"/>
    </font>
    <font>
      <sz val="9"/>
      <color rgb="FF2062E6"/>
      <name val="&amp;quot"/>
      <charset val="134"/>
    </font>
    <font>
      <sz val="11"/>
      <color rgb="FF0070C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9"/>
      <color rgb="FF0070C0"/>
      <name val="宋体"/>
      <charset val="134"/>
      <scheme val="minor"/>
    </font>
    <font>
      <sz val="9"/>
      <color rgb="FFFF0000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rgb="FF333333"/>
      <name val="宋体"/>
      <charset val="134"/>
    </font>
    <font>
      <sz val="10"/>
      <color rgb="FFFFFFFF"/>
      <name val="宋体"/>
      <charset val="134"/>
    </font>
    <font>
      <sz val="10"/>
      <color rgb="FF333333"/>
      <name val="Arial"/>
      <charset val="134"/>
    </font>
    <font>
      <sz val="10"/>
      <color rgb="FF2062E6"/>
      <name val="宋体"/>
      <charset val="134"/>
    </font>
    <font>
      <sz val="9"/>
      <color rgb="FF33A0FF"/>
      <name val="Arial"/>
      <charset val="134"/>
    </font>
    <font>
      <sz val="7"/>
      <color rgb="FF2062E6"/>
      <name val="Arial"/>
      <charset val="134"/>
    </font>
    <font>
      <sz val="9"/>
      <color theme="1"/>
      <name val="宋体"/>
      <charset val="134"/>
      <scheme val="minor"/>
    </font>
    <font>
      <b/>
      <sz val="9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color rgb="FF33A0FE"/>
      <name val="&amp;quot"/>
      <charset val="134"/>
    </font>
    <font>
      <sz val="9"/>
      <color rgb="FF2062E6"/>
      <name val="宋体"/>
      <charset val="134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0"/>
      <color rgb="FFFFFFFF"/>
      <name val="Arial"/>
      <charset val="134"/>
    </font>
    <font>
      <sz val="11"/>
      <name val="宋体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0F7FF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rgb="FFF4F4F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rgb="FFF4F4F4"/>
      </bottom>
      <diagonal/>
    </border>
    <border>
      <left/>
      <right style="medium">
        <color auto="1"/>
      </right>
      <top/>
      <bottom style="medium">
        <color rgb="FFF4F4F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41" fillId="18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48" fillId="0" borderId="7" applyNumberFormat="0" applyFill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8" fillId="0" borderId="8" applyNumberFormat="0" applyFill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43" fillId="17" borderId="12" applyNumberFormat="0" applyAlignment="0" applyProtection="0">
      <alignment vertical="center"/>
    </xf>
    <xf numFmtId="0" fontId="40" fillId="17" borderId="10" applyNumberFormat="0" applyAlignment="0" applyProtection="0">
      <alignment vertical="center"/>
    </xf>
    <xf numFmtId="0" fontId="42" fillId="24" borderId="11" applyNumberFormat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47" fillId="0" borderId="13" applyNumberFormat="0" applyFill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</cellStyleXfs>
  <cellXfs count="16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 wrapText="1" indent="1"/>
    </xf>
    <xf numFmtId="0" fontId="2" fillId="2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 wrapText="1" indent="1"/>
    </xf>
    <xf numFmtId="0" fontId="2" fillId="0" borderId="1" xfId="0" applyFont="1" applyBorder="1">
      <alignment vertical="center"/>
    </xf>
    <xf numFmtId="0" fontId="2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6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0" xfId="0" applyAlignment="1">
      <alignment horizontal="right" vertical="center"/>
    </xf>
    <xf numFmtId="0" fontId="2" fillId="0" borderId="0" xfId="0" applyFont="1">
      <alignment vertical="center"/>
    </xf>
    <xf numFmtId="0" fontId="7" fillId="0" borderId="0" xfId="0" applyFont="1">
      <alignment vertical="center"/>
    </xf>
    <xf numFmtId="0" fontId="8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0" fillId="0" borderId="0" xfId="0" applyFont="1">
      <alignment vertical="center"/>
    </xf>
    <xf numFmtId="0" fontId="9" fillId="2" borderId="1" xfId="0" applyFont="1" applyFill="1" applyBorder="1" applyAlignment="1">
      <alignment horizontal="left" vertical="center"/>
    </xf>
    <xf numFmtId="0" fontId="10" fillId="2" borderId="1" xfId="0" applyFont="1" applyFill="1" applyBorder="1">
      <alignment vertical="center"/>
    </xf>
    <xf numFmtId="0" fontId="0" fillId="0" borderId="0" xfId="0" applyFont="1" applyAlignment="1">
      <alignment horizontal="right" vertical="center"/>
    </xf>
    <xf numFmtId="0" fontId="9" fillId="2" borderId="0" xfId="0" applyFont="1" applyFill="1">
      <alignment vertical="center"/>
    </xf>
    <xf numFmtId="0" fontId="9" fillId="2" borderId="0" xfId="0" applyFont="1" applyFill="1" applyAlignment="1">
      <alignment horizontal="right" vertical="center"/>
    </xf>
    <xf numFmtId="0" fontId="10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0" fillId="2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9" fillId="2" borderId="1" xfId="0" applyFont="1" applyFill="1" applyBorder="1">
      <alignment vertical="center"/>
    </xf>
    <xf numFmtId="0" fontId="10" fillId="2" borderId="1" xfId="0" applyFont="1" applyFill="1" applyBorder="1">
      <alignment vertical="center"/>
    </xf>
    <xf numFmtId="0" fontId="10" fillId="2" borderId="0" xfId="0" applyFont="1" applyFill="1" applyAlignment="1">
      <alignment horizontal="right" vertical="center"/>
    </xf>
    <xf numFmtId="0" fontId="10" fillId="2" borderId="0" xfId="0" applyFont="1" applyFill="1">
      <alignment vertical="center"/>
    </xf>
    <xf numFmtId="0" fontId="9" fillId="0" borderId="0" xfId="0" applyFont="1" applyAlignment="1">
      <alignment horizontal="right" vertical="center"/>
    </xf>
    <xf numFmtId="0" fontId="0" fillId="2" borderId="0" xfId="0" applyFill="1">
      <alignment vertical="center"/>
    </xf>
    <xf numFmtId="0" fontId="11" fillId="2" borderId="1" xfId="0" applyFont="1" applyFill="1" applyBorder="1" applyAlignment="1">
      <alignment horizontal="right" vertical="center" wrapText="1"/>
    </xf>
    <xf numFmtId="0" fontId="10" fillId="2" borderId="0" xfId="0" applyFont="1" applyFill="1" applyAlignment="1">
      <alignment horizontal="right" vertical="center" wrapText="1"/>
    </xf>
    <xf numFmtId="0" fontId="4" fillId="2" borderId="0" xfId="0" applyFont="1" applyFill="1" applyAlignment="1">
      <alignment horizontal="right" vertical="center" wrapText="1"/>
    </xf>
    <xf numFmtId="0" fontId="8" fillId="0" borderId="0" xfId="0" applyFont="1">
      <alignment vertical="center"/>
    </xf>
    <xf numFmtId="0" fontId="12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horizontal="right" vertical="center"/>
    </xf>
    <xf numFmtId="0" fontId="2" fillId="2" borderId="1" xfId="0" applyFont="1" applyFill="1" applyBorder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13" fillId="0" borderId="0" xfId="0" applyFont="1" applyAlignment="1">
      <alignment horizontal="right" vertical="center" wrapText="1"/>
    </xf>
    <xf numFmtId="0" fontId="2" fillId="5" borderId="0" xfId="0" applyFont="1" applyFill="1" applyAlignment="1">
      <alignment vertical="center" wrapText="1"/>
    </xf>
    <xf numFmtId="0" fontId="2" fillId="5" borderId="0" xfId="0" applyFont="1" applyFill="1" applyAlignment="1">
      <alignment horizontal="right" vertical="center" wrapText="1"/>
    </xf>
    <xf numFmtId="0" fontId="13" fillId="5" borderId="0" xfId="0" applyFont="1" applyFill="1" applyAlignment="1">
      <alignment horizontal="right" vertical="center" wrapText="1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8" fillId="0" borderId="0" xfId="0" applyFont="1">
      <alignment vertical="center"/>
    </xf>
    <xf numFmtId="0" fontId="19" fillId="2" borderId="0" xfId="0" applyFont="1" applyFill="1" applyAlignment="1">
      <alignment horizontal="left" vertical="center" wrapText="1"/>
    </xf>
    <xf numFmtId="0" fontId="20" fillId="2" borderId="0" xfId="0" applyFont="1" applyFill="1" applyAlignment="1">
      <alignment horizontal="right" vertical="center"/>
    </xf>
    <xf numFmtId="0" fontId="19" fillId="2" borderId="0" xfId="0" applyFont="1" applyFill="1" applyAlignment="1">
      <alignment horizontal="right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8" fillId="2" borderId="0" xfId="0" applyFont="1" applyFill="1" applyAlignment="1">
      <alignment horizontal="right" vertical="center"/>
    </xf>
    <xf numFmtId="0" fontId="10" fillId="2" borderId="1" xfId="0" applyFont="1" applyFill="1" applyBorder="1" applyAlignment="1">
      <alignment horizontal="right" vertical="center" wrapText="1"/>
    </xf>
    <xf numFmtId="0" fontId="21" fillId="2" borderId="1" xfId="0" applyFont="1" applyFill="1" applyBorder="1" applyAlignment="1">
      <alignment horizontal="left" vertical="center" wrapText="1"/>
    </xf>
    <xf numFmtId="0" fontId="19" fillId="2" borderId="1" xfId="0" applyFont="1" applyFill="1" applyBorder="1" applyAlignment="1">
      <alignment horizontal="right" vertical="center" wrapText="1"/>
    </xf>
    <xf numFmtId="0" fontId="21" fillId="2" borderId="1" xfId="0" applyFont="1" applyFill="1" applyBorder="1" applyAlignment="1">
      <alignment horizontal="right" vertical="center" wrapText="1"/>
    </xf>
    <xf numFmtId="0" fontId="19" fillId="2" borderId="0" xfId="0" applyFont="1" applyFill="1" applyAlignment="1">
      <alignment vertical="center" wrapText="1"/>
    </xf>
    <xf numFmtId="0" fontId="21" fillId="2" borderId="0" xfId="0" applyFont="1" applyFill="1" applyAlignment="1">
      <alignment horizontal="right" vertical="center" wrapText="1"/>
    </xf>
    <xf numFmtId="0" fontId="22" fillId="2" borderId="0" xfId="0" applyFont="1" applyFill="1" applyAlignment="1">
      <alignment horizontal="right" vertical="center" wrapText="1"/>
    </xf>
    <xf numFmtId="0" fontId="10" fillId="2" borderId="0" xfId="0" applyFont="1" applyFill="1" applyAlignment="1">
      <alignment vertical="center" wrapText="1"/>
    </xf>
    <xf numFmtId="0" fontId="19" fillId="5" borderId="0" xfId="0" applyFont="1" applyFill="1" applyAlignment="1">
      <alignment vertical="center" wrapText="1"/>
    </xf>
    <xf numFmtId="0" fontId="21" fillId="5" borderId="0" xfId="0" applyFont="1" applyFill="1" applyAlignment="1">
      <alignment horizontal="right" vertical="center" wrapText="1"/>
    </xf>
    <xf numFmtId="0" fontId="10" fillId="5" borderId="0" xfId="0" applyFont="1" applyFill="1" applyAlignment="1">
      <alignment vertical="center" wrapText="1"/>
    </xf>
    <xf numFmtId="0" fontId="10" fillId="5" borderId="0" xfId="0" applyFont="1" applyFill="1" applyAlignment="1">
      <alignment horizontal="right" vertical="center" wrapText="1"/>
    </xf>
    <xf numFmtId="0" fontId="23" fillId="5" borderId="0" xfId="0" applyFont="1" applyFill="1" applyAlignment="1">
      <alignment horizontal="right" vertical="center" wrapText="1"/>
    </xf>
    <xf numFmtId="0" fontId="9" fillId="2" borderId="0" xfId="0" applyFont="1" applyFill="1" applyAlignment="1">
      <alignment horizontal="left" vertical="center" wrapText="1"/>
    </xf>
    <xf numFmtId="0" fontId="7" fillId="2" borderId="0" xfId="0" applyFont="1" applyFill="1" applyAlignment="1">
      <alignment horizontal="right" vertical="center"/>
    </xf>
    <xf numFmtId="0" fontId="9" fillId="2" borderId="0" xfId="0" applyFont="1" applyFill="1" applyAlignment="1">
      <alignment horizontal="right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right" vertical="center" wrapText="1"/>
    </xf>
    <xf numFmtId="0" fontId="9" fillId="2" borderId="0" xfId="0" applyFont="1" applyFill="1" applyAlignment="1">
      <alignment vertical="center" wrapText="1"/>
    </xf>
    <xf numFmtId="0" fontId="24" fillId="2" borderId="0" xfId="0" applyFont="1" applyFill="1" applyAlignment="1">
      <alignment horizontal="right" vertical="center" wrapText="1"/>
    </xf>
    <xf numFmtId="0" fontId="4" fillId="5" borderId="0" xfId="0" applyFont="1" applyFill="1" applyAlignment="1">
      <alignment horizontal="right" vertical="center" wrapText="1"/>
    </xf>
    <xf numFmtId="0" fontId="10" fillId="2" borderId="0" xfId="0" applyFont="1" applyFill="1" applyAlignment="1">
      <alignment vertical="center" wrapText="1"/>
    </xf>
    <xf numFmtId="0" fontId="10" fillId="2" borderId="0" xfId="0" applyFont="1" applyFill="1" applyAlignment="1">
      <alignment horizontal="right" vertical="center" wrapText="1"/>
    </xf>
    <xf numFmtId="0" fontId="4" fillId="2" borderId="0" xfId="0" applyFont="1" applyFill="1" applyAlignment="1">
      <alignment horizontal="right" vertical="center" wrapText="1"/>
    </xf>
    <xf numFmtId="0" fontId="10" fillId="5" borderId="0" xfId="0" applyFont="1" applyFill="1" applyAlignment="1">
      <alignment vertical="center" wrapText="1"/>
    </xf>
    <xf numFmtId="0" fontId="10" fillId="5" borderId="0" xfId="0" applyFont="1" applyFill="1" applyAlignment="1">
      <alignment horizontal="right" vertical="center" wrapText="1"/>
    </xf>
    <xf numFmtId="0" fontId="25" fillId="6" borderId="0" xfId="0" applyFont="1" applyFill="1">
      <alignment vertical="center"/>
    </xf>
    <xf numFmtId="0" fontId="25" fillId="0" borderId="0" xfId="0" applyFont="1">
      <alignment vertical="center"/>
    </xf>
    <xf numFmtId="0" fontId="25" fillId="0" borderId="2" xfId="0" applyFont="1" applyBorder="1">
      <alignment vertical="center"/>
    </xf>
    <xf numFmtId="0" fontId="25" fillId="0" borderId="3" xfId="0" applyFont="1" applyBorder="1">
      <alignment vertical="center"/>
    </xf>
    <xf numFmtId="0" fontId="25" fillId="6" borderId="2" xfId="0" applyFont="1" applyFill="1" applyBorder="1" applyAlignment="1">
      <alignment horizontal="center" vertical="center"/>
    </xf>
    <xf numFmtId="0" fontId="25" fillId="6" borderId="0" xfId="0" applyFont="1" applyFill="1" applyAlignment="1">
      <alignment horizontal="center" vertical="center"/>
    </xf>
    <xf numFmtId="0" fontId="25" fillId="6" borderId="3" xfId="0" applyFont="1" applyFill="1" applyBorder="1">
      <alignment vertical="center"/>
    </xf>
    <xf numFmtId="0" fontId="26" fillId="0" borderId="2" xfId="0" applyFont="1" applyBorder="1" applyAlignment="1">
      <alignment horizontal="center" vertical="center" wrapText="1"/>
    </xf>
    <xf numFmtId="0" fontId="26" fillId="0" borderId="0" xfId="0" applyFont="1" applyAlignment="1">
      <alignment horizontal="left" vertical="center" wrapText="1" indent="1"/>
    </xf>
    <xf numFmtId="0" fontId="25" fillId="0" borderId="2" xfId="0" applyFont="1" applyBorder="1" applyAlignment="1">
      <alignment horizontal="left" vertical="center" wrapText="1" indent="1"/>
    </xf>
    <xf numFmtId="0" fontId="25" fillId="0" borderId="0" xfId="0" applyFont="1" applyAlignment="1">
      <alignment horizontal="left" vertical="center" wrapText="1" indent="1"/>
    </xf>
    <xf numFmtId="10" fontId="25" fillId="0" borderId="0" xfId="0" applyNumberFormat="1" applyFont="1" applyAlignment="1">
      <alignment horizontal="left" vertical="center" wrapText="1" indent="1"/>
    </xf>
    <xf numFmtId="0" fontId="25" fillId="7" borderId="2" xfId="0" applyFont="1" applyFill="1" applyBorder="1" applyAlignment="1">
      <alignment horizontal="left" vertical="center" wrapText="1" indent="1"/>
    </xf>
    <xf numFmtId="0" fontId="25" fillId="7" borderId="0" xfId="0" applyFont="1" applyFill="1" applyAlignment="1">
      <alignment horizontal="left" vertical="center" wrapText="1" indent="1"/>
    </xf>
    <xf numFmtId="10" fontId="25" fillId="7" borderId="0" xfId="0" applyNumberFormat="1" applyFont="1" applyFill="1" applyAlignment="1">
      <alignment horizontal="left" vertical="center" wrapText="1" indent="1"/>
    </xf>
    <xf numFmtId="0" fontId="25" fillId="6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right" vertical="center"/>
    </xf>
    <xf numFmtId="0" fontId="27" fillId="0" borderId="2" xfId="0" applyFont="1" applyBorder="1" applyAlignment="1">
      <alignment horizontal="center" vertical="center" wrapText="1"/>
    </xf>
    <xf numFmtId="0" fontId="2" fillId="0" borderId="2" xfId="0" applyFont="1" applyBorder="1">
      <alignment vertical="center"/>
    </xf>
    <xf numFmtId="10" fontId="2" fillId="0" borderId="0" xfId="0" applyNumberFormat="1" applyFont="1" applyAlignment="1">
      <alignment horizontal="right" vertical="center"/>
    </xf>
    <xf numFmtId="0" fontId="13" fillId="0" borderId="3" xfId="0" applyFont="1" applyBorder="1" applyAlignment="1">
      <alignment horizontal="right" vertical="center"/>
    </xf>
    <xf numFmtId="0" fontId="0" fillId="0" borderId="2" xfId="0" applyBorder="1" applyAlignment="1">
      <alignment horizontal="left" vertical="center" wrapText="1" indent="1"/>
    </xf>
    <xf numFmtId="0" fontId="2" fillId="7" borderId="2" xfId="0" applyFont="1" applyFill="1" applyBorder="1">
      <alignment vertical="center"/>
    </xf>
    <xf numFmtId="0" fontId="2" fillId="7" borderId="0" xfId="0" applyFont="1" applyFill="1" applyAlignment="1">
      <alignment horizontal="right" vertical="center"/>
    </xf>
    <xf numFmtId="10" fontId="2" fillId="7" borderId="0" xfId="0" applyNumberFormat="1" applyFont="1" applyFill="1" applyAlignment="1">
      <alignment horizontal="right" vertical="center"/>
    </xf>
    <xf numFmtId="0" fontId="0" fillId="7" borderId="2" xfId="0" applyFill="1" applyBorder="1" applyAlignment="1">
      <alignment horizontal="left" vertical="center" wrapText="1" indent="1"/>
    </xf>
    <xf numFmtId="0" fontId="27" fillId="0" borderId="0" xfId="0" applyFont="1" applyAlignment="1">
      <alignment horizontal="left" vertical="center" wrapText="1" indent="1"/>
    </xf>
    <xf numFmtId="0" fontId="27" fillId="0" borderId="3" xfId="0" applyFont="1" applyBorder="1" applyAlignment="1">
      <alignment horizontal="right" vertical="center" wrapText="1" indent="1"/>
    </xf>
    <xf numFmtId="0" fontId="0" fillId="7" borderId="0" xfId="0" applyFill="1" applyAlignment="1">
      <alignment horizontal="left" vertical="center" wrapText="1" indent="1"/>
    </xf>
    <xf numFmtId="10" fontId="0" fillId="7" borderId="0" xfId="0" applyNumberFormat="1" applyFill="1" applyAlignment="1">
      <alignment horizontal="left" vertical="center" wrapText="1" indent="1"/>
    </xf>
    <xf numFmtId="0" fontId="0" fillId="0" borderId="3" xfId="0" applyBorder="1" applyAlignment="1">
      <alignment horizontal="right" vertical="center" wrapText="1" indent="1"/>
    </xf>
    <xf numFmtId="0" fontId="0" fillId="0" borderId="0" xfId="0" applyAlignment="1">
      <alignment horizontal="left" vertical="center" wrapText="1" indent="1"/>
    </xf>
    <xf numFmtId="10" fontId="0" fillId="0" borderId="0" xfId="0" applyNumberFormat="1" applyAlignment="1">
      <alignment horizontal="left" vertical="center" wrapText="1" indent="1"/>
    </xf>
    <xf numFmtId="0" fontId="28" fillId="0" borderId="3" xfId="0" applyFont="1" applyBorder="1" applyAlignment="1">
      <alignment horizontal="right" vertical="center"/>
    </xf>
    <xf numFmtId="0" fontId="25" fillId="6" borderId="2" xfId="0" applyFont="1" applyFill="1" applyBorder="1">
      <alignment vertical="center"/>
    </xf>
    <xf numFmtId="0" fontId="10" fillId="2" borderId="4" xfId="0" applyFont="1" applyFill="1" applyBorder="1" applyAlignment="1">
      <alignment horizontal="left" vertical="center"/>
    </xf>
    <xf numFmtId="0" fontId="0" fillId="8" borderId="3" xfId="0" applyFill="1" applyBorder="1" applyAlignment="1">
      <alignment horizontal="right" vertical="center" wrapText="1" indent="1"/>
    </xf>
    <xf numFmtId="0" fontId="10" fillId="7" borderId="2" xfId="0" applyFont="1" applyFill="1" applyBorder="1">
      <alignment vertical="center"/>
    </xf>
    <xf numFmtId="0" fontId="10" fillId="2" borderId="2" xfId="0" applyFont="1" applyFill="1" applyBorder="1">
      <alignment vertical="center"/>
    </xf>
    <xf numFmtId="0" fontId="10" fillId="7" borderId="0" xfId="0" applyFont="1" applyFill="1" applyAlignment="1">
      <alignment horizontal="right" vertical="center"/>
    </xf>
    <xf numFmtId="10" fontId="10" fillId="7" borderId="0" xfId="0" applyNumberFormat="1" applyFont="1" applyFill="1" applyAlignment="1">
      <alignment horizontal="right" vertical="center"/>
    </xf>
    <xf numFmtId="10" fontId="25" fillId="0" borderId="3" xfId="0" applyNumberFormat="1" applyFont="1" applyBorder="1">
      <alignment vertical="center"/>
    </xf>
    <xf numFmtId="10" fontId="10" fillId="2" borderId="0" xfId="0" applyNumberFormat="1" applyFont="1" applyFill="1" applyAlignment="1">
      <alignment horizontal="right" vertical="center"/>
    </xf>
    <xf numFmtId="9" fontId="25" fillId="0" borderId="3" xfId="0" applyNumberFormat="1" applyFont="1" applyBorder="1">
      <alignment vertical="center"/>
    </xf>
    <xf numFmtId="0" fontId="10" fillId="2" borderId="5" xfId="0" applyFont="1" applyFill="1" applyBorder="1" applyAlignment="1">
      <alignment horizontal="right" vertical="center"/>
    </xf>
    <xf numFmtId="0" fontId="4" fillId="2" borderId="3" xfId="0" applyFont="1" applyFill="1" applyBorder="1" applyAlignment="1">
      <alignment horizontal="right" vertical="center"/>
    </xf>
    <xf numFmtId="0" fontId="23" fillId="2" borderId="3" xfId="0" applyFont="1" applyFill="1" applyBorder="1" applyAlignment="1">
      <alignment horizontal="right" vertical="center"/>
    </xf>
    <xf numFmtId="0" fontId="10" fillId="6" borderId="4" xfId="0" applyFont="1" applyFill="1" applyBorder="1" applyAlignment="1">
      <alignment horizontal="left" vertical="center"/>
    </xf>
    <xf numFmtId="0" fontId="10" fillId="6" borderId="0" xfId="0" applyFont="1" applyFill="1" applyAlignment="1">
      <alignment horizontal="left" vertical="center"/>
    </xf>
    <xf numFmtId="0" fontId="10" fillId="6" borderId="5" xfId="0" applyFont="1" applyFill="1" applyBorder="1" applyAlignment="1">
      <alignment horizontal="right" vertical="center"/>
    </xf>
    <xf numFmtId="10" fontId="25" fillId="7" borderId="3" xfId="0" applyNumberFormat="1" applyFont="1" applyFill="1" applyBorder="1">
      <alignment vertical="center"/>
    </xf>
    <xf numFmtId="0" fontId="9" fillId="2" borderId="4" xfId="0" applyFont="1" applyFill="1" applyBorder="1" applyAlignment="1">
      <alignment horizontal="left" vertical="center"/>
    </xf>
    <xf numFmtId="0" fontId="9" fillId="2" borderId="2" xfId="0" applyFont="1" applyFill="1" applyBorder="1">
      <alignment vertical="center"/>
    </xf>
    <xf numFmtId="10" fontId="9" fillId="2" borderId="0" xfId="0" applyNumberFormat="1" applyFont="1" applyFill="1" applyAlignment="1">
      <alignment horizontal="right" vertical="center"/>
    </xf>
    <xf numFmtId="0" fontId="9" fillId="7" borderId="2" xfId="0" applyFont="1" applyFill="1" applyBorder="1">
      <alignment vertical="center"/>
    </xf>
    <xf numFmtId="0" fontId="9" fillId="7" borderId="0" xfId="0" applyFont="1" applyFill="1" applyAlignment="1">
      <alignment horizontal="right" vertical="center"/>
    </xf>
    <xf numFmtId="10" fontId="9" fillId="7" borderId="0" xfId="0" applyNumberFormat="1" applyFont="1" applyFill="1" applyAlignment="1">
      <alignment horizontal="right" vertical="center"/>
    </xf>
    <xf numFmtId="0" fontId="0" fillId="2" borderId="2" xfId="0" applyFill="1" applyBorder="1">
      <alignment vertical="center"/>
    </xf>
    <xf numFmtId="0" fontId="4" fillId="2" borderId="0" xfId="0" applyFont="1" applyFill="1" applyAlignment="1">
      <alignment horizontal="right" vertical="center"/>
    </xf>
    <xf numFmtId="0" fontId="10" fillId="7" borderId="0" xfId="0" applyFont="1" applyFill="1">
      <alignment vertical="center"/>
    </xf>
    <xf numFmtId="10" fontId="10" fillId="2" borderId="0" xfId="0" applyNumberFormat="1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25" fillId="0" borderId="3" xfId="0" applyNumberFormat="1" applyFont="1" applyFill="1" applyBorder="1" applyAlignment="1" applyProtection="1">
      <alignment vertical="center"/>
    </xf>
    <xf numFmtId="10" fontId="4" fillId="2" borderId="3" xfId="0" applyNumberFormat="1" applyFont="1" applyFill="1" applyBorder="1" applyAlignment="1">
      <alignment horizontal="right" vertical="center"/>
    </xf>
    <xf numFmtId="10" fontId="4" fillId="7" borderId="3" xfId="0" applyNumberFormat="1" applyFont="1" applyFill="1" applyBorder="1" applyAlignment="1">
      <alignment horizontal="right" vertical="center"/>
    </xf>
    <xf numFmtId="0" fontId="0" fillId="2" borderId="3" xfId="0" applyFill="1" applyBorder="1">
      <alignment vertical="center"/>
    </xf>
    <xf numFmtId="10" fontId="29" fillId="2" borderId="3" xfId="0" applyNumberFormat="1" applyFont="1" applyFill="1" applyBorder="1" applyAlignment="1">
      <alignment horizontal="right" vertical="center"/>
    </xf>
    <xf numFmtId="0" fontId="23" fillId="2" borderId="0" xfId="0" applyFont="1" applyFill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114300</xdr:colOff>
      <xdr:row>29</xdr:row>
      <xdr:rowOff>123190</xdr:rowOff>
    </xdr:from>
    <xdr:to>
      <xdr:col>18</xdr:col>
      <xdr:colOff>568960</xdr:colOff>
      <xdr:row>57</xdr:row>
      <xdr:rowOff>57150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229100" y="5981065"/>
          <a:ext cx="8684260" cy="47345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18</xdr:col>
      <xdr:colOff>471170</xdr:colOff>
      <xdr:row>28</xdr:row>
      <xdr:rowOff>142240</xdr:rowOff>
    </xdr:from>
    <xdr:to>
      <xdr:col>30</xdr:col>
      <xdr:colOff>609600</xdr:colOff>
      <xdr:row>57</xdr:row>
      <xdr:rowOff>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2815570" y="5828665"/>
          <a:ext cx="8368030" cy="48298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ycm.taobao.com/cc/javascript:void(0)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99"/>
  <sheetViews>
    <sheetView tabSelected="1" topLeftCell="A166" workbookViewId="0">
      <selection activeCell="J191" sqref="J191"/>
    </sheetView>
  </sheetViews>
  <sheetFormatPr defaultColWidth="9" defaultRowHeight="11.25"/>
  <cols>
    <col min="1" max="1" width="16.1083333333333" style="95" customWidth="1"/>
    <col min="2" max="2" width="9" style="94"/>
    <col min="3" max="3" width="9.66666666666667" style="94"/>
    <col min="4" max="5" width="9" style="94"/>
    <col min="6" max="6" width="9.66666666666667" style="94"/>
    <col min="7" max="7" width="15.1083333333333" style="96"/>
    <col min="8" max="8" width="16" style="95" customWidth="1"/>
    <col min="9" max="9" width="9" style="94"/>
    <col min="10" max="10" width="9.66666666666667" style="94"/>
    <col min="11" max="12" width="9" style="94"/>
    <col min="13" max="13" width="9.66666666666667" style="94"/>
    <col min="14" max="14" width="15.1083333333333" style="96"/>
    <col min="15" max="15" width="15.1083333333333" style="95" customWidth="1"/>
    <col min="16" max="20" width="9" style="94"/>
    <col min="21" max="21" width="15.1083333333333" style="96"/>
    <col min="22" max="22" width="9.66666666666667" style="94"/>
    <col min="23" max="16384" width="9" style="94"/>
  </cols>
  <sheetData>
    <row r="1" s="93" customFormat="1" spans="1:21">
      <c r="A1" s="97">
        <v>23</v>
      </c>
      <c r="B1" s="98"/>
      <c r="C1" s="98"/>
      <c r="D1" s="98"/>
      <c r="E1" s="98"/>
      <c r="F1" s="98"/>
      <c r="G1" s="99"/>
      <c r="H1" s="97">
        <v>24</v>
      </c>
      <c r="I1" s="98"/>
      <c r="J1" s="98"/>
      <c r="K1" s="98"/>
      <c r="L1" s="98"/>
      <c r="M1" s="98"/>
      <c r="N1" s="99"/>
      <c r="O1" s="97">
        <v>25</v>
      </c>
      <c r="P1" s="98"/>
      <c r="Q1" s="98"/>
      <c r="R1" s="98"/>
      <c r="S1" s="98"/>
      <c r="T1" s="98"/>
      <c r="U1" s="99"/>
    </row>
    <row r="2" ht="27" spans="1:20">
      <c r="A2" s="100" t="s">
        <v>0</v>
      </c>
      <c r="B2" s="101" t="s">
        <v>1</v>
      </c>
      <c r="C2" s="101" t="s">
        <v>2</v>
      </c>
      <c r="D2" s="101" t="s">
        <v>3</v>
      </c>
      <c r="E2" s="101" t="s">
        <v>4</v>
      </c>
      <c r="F2" s="101" t="s">
        <v>5</v>
      </c>
      <c r="H2" s="100" t="s">
        <v>0</v>
      </c>
      <c r="I2" s="101" t="s">
        <v>1</v>
      </c>
      <c r="J2" s="101" t="s">
        <v>2</v>
      </c>
      <c r="K2" s="101" t="s">
        <v>3</v>
      </c>
      <c r="L2" s="101" t="s">
        <v>4</v>
      </c>
      <c r="M2" s="101" t="s">
        <v>5</v>
      </c>
      <c r="O2" s="111" t="s">
        <v>0</v>
      </c>
      <c r="P2" s="120" t="s">
        <v>1</v>
      </c>
      <c r="Q2" s="120" t="s">
        <v>2</v>
      </c>
      <c r="R2" s="120" t="s">
        <v>3</v>
      </c>
      <c r="S2" s="120" t="s">
        <v>4</v>
      </c>
      <c r="T2" s="120" t="s">
        <v>5</v>
      </c>
    </row>
    <row r="3" ht="13.5" spans="1:22">
      <c r="A3" s="102" t="s">
        <v>6</v>
      </c>
      <c r="B3" s="103">
        <v>15</v>
      </c>
      <c r="C3" s="104">
        <v>0</v>
      </c>
      <c r="D3" s="103">
        <v>0</v>
      </c>
      <c r="E3" s="103">
        <v>1</v>
      </c>
      <c r="F3" s="104">
        <v>0</v>
      </c>
      <c r="H3" s="102" t="s">
        <v>6</v>
      </c>
      <c r="I3" s="103">
        <v>28</v>
      </c>
      <c r="J3" s="104">
        <v>0</v>
      </c>
      <c r="K3" s="103">
        <v>1</v>
      </c>
      <c r="L3" s="103">
        <v>1</v>
      </c>
      <c r="M3" s="104">
        <v>0</v>
      </c>
      <c r="O3" s="115" t="s">
        <v>7</v>
      </c>
      <c r="P3" s="125">
        <v>40</v>
      </c>
      <c r="Q3" s="126">
        <v>0</v>
      </c>
      <c r="R3" s="125">
        <v>0</v>
      </c>
      <c r="S3" s="125">
        <v>0</v>
      </c>
      <c r="T3" s="126">
        <v>0</v>
      </c>
      <c r="U3" s="96">
        <f>P3+P4</f>
        <v>65</v>
      </c>
      <c r="V3" s="94">
        <f>1/65</f>
        <v>0.0153846153846154</v>
      </c>
    </row>
    <row r="4" ht="13.5" spans="1:20">
      <c r="A4" s="102" t="s">
        <v>7</v>
      </c>
      <c r="B4" s="103">
        <v>8</v>
      </c>
      <c r="C4" s="104">
        <v>0</v>
      </c>
      <c r="D4" s="103">
        <v>1</v>
      </c>
      <c r="E4" s="103">
        <v>1</v>
      </c>
      <c r="F4" s="104">
        <v>0</v>
      </c>
      <c r="G4" s="96">
        <f>B3+B4</f>
        <v>23</v>
      </c>
      <c r="H4" s="102" t="s">
        <v>7</v>
      </c>
      <c r="I4" s="103">
        <v>13</v>
      </c>
      <c r="J4" s="104">
        <v>0.0769</v>
      </c>
      <c r="K4" s="103">
        <v>2</v>
      </c>
      <c r="L4" s="103">
        <v>1</v>
      </c>
      <c r="M4" s="104">
        <v>0.0769</v>
      </c>
      <c r="N4" s="96">
        <f>I3+I4</f>
        <v>41</v>
      </c>
      <c r="O4" s="115" t="s">
        <v>6</v>
      </c>
      <c r="P4" s="125">
        <v>25</v>
      </c>
      <c r="Q4" s="126">
        <v>0</v>
      </c>
      <c r="R4" s="125">
        <v>0</v>
      </c>
      <c r="S4" s="125">
        <v>1</v>
      </c>
      <c r="T4" s="126">
        <v>0</v>
      </c>
    </row>
    <row r="5" ht="13.5" spans="1:20">
      <c r="A5" s="102" t="s">
        <v>8</v>
      </c>
      <c r="B5" s="103">
        <v>5</v>
      </c>
      <c r="C5" s="104">
        <v>0</v>
      </c>
      <c r="D5" s="103">
        <v>0</v>
      </c>
      <c r="E5" s="103">
        <v>1</v>
      </c>
      <c r="F5" s="104">
        <v>0</v>
      </c>
      <c r="G5" s="96">
        <v>3</v>
      </c>
      <c r="H5" s="105" t="s">
        <v>9</v>
      </c>
      <c r="I5" s="106">
        <v>11</v>
      </c>
      <c r="J5" s="107">
        <v>0.1818</v>
      </c>
      <c r="K5" s="106">
        <v>2</v>
      </c>
      <c r="L5" s="106">
        <v>4</v>
      </c>
      <c r="M5" s="107">
        <v>0.0909</v>
      </c>
      <c r="N5" s="96">
        <f>5/N4</f>
        <v>0.121951219512195</v>
      </c>
      <c r="O5" s="115" t="s">
        <v>10</v>
      </c>
      <c r="P5" s="125">
        <v>5</v>
      </c>
      <c r="Q5" s="126">
        <v>0.4</v>
      </c>
      <c r="R5" s="125">
        <v>0</v>
      </c>
      <c r="S5" s="125">
        <v>2</v>
      </c>
      <c r="T5" s="126">
        <v>0.2</v>
      </c>
    </row>
    <row r="6" ht="13.5" spans="1:22">
      <c r="A6" s="102" t="s">
        <v>11</v>
      </c>
      <c r="B6" s="103">
        <v>3</v>
      </c>
      <c r="C6" s="104">
        <v>0.3333</v>
      </c>
      <c r="D6" s="103">
        <v>0</v>
      </c>
      <c r="E6" s="103">
        <v>1</v>
      </c>
      <c r="F6" s="104">
        <v>0.3333</v>
      </c>
      <c r="G6" s="96">
        <f>G5/G4</f>
        <v>0.130434782608696</v>
      </c>
      <c r="H6" s="102" t="s">
        <v>8</v>
      </c>
      <c r="I6" s="103">
        <v>8</v>
      </c>
      <c r="J6" s="104">
        <v>0.25</v>
      </c>
      <c r="K6" s="103">
        <v>0</v>
      </c>
      <c r="L6" s="103">
        <v>1</v>
      </c>
      <c r="M6" s="104">
        <v>0.125</v>
      </c>
      <c r="O6" s="119" t="s">
        <v>9</v>
      </c>
      <c r="P6" s="122">
        <v>5</v>
      </c>
      <c r="Q6" s="123">
        <v>0.2</v>
      </c>
      <c r="R6" s="122">
        <v>0</v>
      </c>
      <c r="S6" s="122">
        <v>1</v>
      </c>
      <c r="T6" s="123">
        <v>0</v>
      </c>
      <c r="V6" s="94">
        <f>1/5</f>
        <v>0.2</v>
      </c>
    </row>
    <row r="7" ht="13.5" spans="1:20">
      <c r="A7" s="102" t="s">
        <v>10</v>
      </c>
      <c r="B7" s="103">
        <v>3</v>
      </c>
      <c r="C7" s="104">
        <v>0.3333</v>
      </c>
      <c r="D7" s="103">
        <v>0</v>
      </c>
      <c r="E7" s="103">
        <v>2</v>
      </c>
      <c r="F7" s="104">
        <v>0.3333</v>
      </c>
      <c r="H7" s="102" t="s">
        <v>11</v>
      </c>
      <c r="I7" s="103">
        <v>3</v>
      </c>
      <c r="J7" s="104">
        <v>0.6667</v>
      </c>
      <c r="K7" s="103">
        <v>0</v>
      </c>
      <c r="L7" s="103">
        <v>1</v>
      </c>
      <c r="M7" s="104">
        <v>0.3333</v>
      </c>
      <c r="N7" s="96">
        <f>6/11</f>
        <v>0.545454545454545</v>
      </c>
      <c r="O7" s="115" t="s">
        <v>12</v>
      </c>
      <c r="P7" s="125">
        <v>5</v>
      </c>
      <c r="Q7" s="126">
        <v>0</v>
      </c>
      <c r="R7" s="125">
        <v>0</v>
      </c>
      <c r="S7" s="125">
        <v>0</v>
      </c>
      <c r="T7" s="126">
        <v>0</v>
      </c>
    </row>
    <row r="8" ht="13.5" spans="1:20">
      <c r="A8" s="105" t="s">
        <v>9</v>
      </c>
      <c r="B8" s="106">
        <v>2</v>
      </c>
      <c r="C8" s="107">
        <v>0</v>
      </c>
      <c r="D8" s="106">
        <v>1</v>
      </c>
      <c r="E8" s="106">
        <v>1</v>
      </c>
      <c r="F8" s="107">
        <v>0</v>
      </c>
      <c r="G8" s="96">
        <f>2/2</f>
        <v>1</v>
      </c>
      <c r="H8" s="102" t="s">
        <v>10</v>
      </c>
      <c r="I8" s="103">
        <v>3</v>
      </c>
      <c r="J8" s="104">
        <v>0.3333</v>
      </c>
      <c r="K8" s="103">
        <v>0</v>
      </c>
      <c r="L8" s="103">
        <v>1</v>
      </c>
      <c r="M8" s="104">
        <v>0.3333</v>
      </c>
      <c r="O8" s="115" t="s">
        <v>8</v>
      </c>
      <c r="P8" s="125">
        <v>4</v>
      </c>
      <c r="Q8" s="126">
        <v>0.5</v>
      </c>
      <c r="R8" s="125">
        <v>0</v>
      </c>
      <c r="S8" s="125">
        <v>2</v>
      </c>
      <c r="T8" s="126">
        <v>0.25</v>
      </c>
    </row>
    <row r="9" ht="13.5" spans="1:20">
      <c r="A9" s="102" t="s">
        <v>13</v>
      </c>
      <c r="B9" s="103">
        <v>2</v>
      </c>
      <c r="C9" s="104">
        <v>0.5</v>
      </c>
      <c r="D9" s="103">
        <v>0</v>
      </c>
      <c r="E9" s="103">
        <v>1</v>
      </c>
      <c r="F9" s="104">
        <v>0.5</v>
      </c>
      <c r="H9" s="102" t="s">
        <v>14</v>
      </c>
      <c r="I9" s="103">
        <v>2</v>
      </c>
      <c r="J9" s="104">
        <v>0</v>
      </c>
      <c r="K9" s="103">
        <v>0</v>
      </c>
      <c r="L9" s="103">
        <v>1</v>
      </c>
      <c r="M9" s="104">
        <v>0</v>
      </c>
      <c r="O9" s="115" t="s">
        <v>11</v>
      </c>
      <c r="P9" s="125">
        <v>3</v>
      </c>
      <c r="Q9" s="126">
        <v>0</v>
      </c>
      <c r="R9" s="125">
        <v>0</v>
      </c>
      <c r="S9" s="125">
        <v>0</v>
      </c>
      <c r="T9" s="126">
        <v>0</v>
      </c>
    </row>
    <row r="10" ht="13.5" spans="1:20">
      <c r="A10" s="102" t="s">
        <v>15</v>
      </c>
      <c r="B10" s="103">
        <v>1</v>
      </c>
      <c r="C10" s="104">
        <v>0</v>
      </c>
      <c r="D10" s="103">
        <v>0</v>
      </c>
      <c r="E10" s="103">
        <v>0</v>
      </c>
      <c r="F10" s="104">
        <v>0</v>
      </c>
      <c r="H10" s="102" t="s">
        <v>16</v>
      </c>
      <c r="I10" s="103">
        <v>2</v>
      </c>
      <c r="J10" s="104">
        <v>0</v>
      </c>
      <c r="K10" s="103">
        <v>0</v>
      </c>
      <c r="L10" s="103">
        <v>0</v>
      </c>
      <c r="M10" s="104">
        <v>0</v>
      </c>
      <c r="O10" s="115" t="s">
        <v>17</v>
      </c>
      <c r="P10" s="125">
        <v>2</v>
      </c>
      <c r="Q10" s="126">
        <v>0</v>
      </c>
      <c r="R10" s="125">
        <v>0</v>
      </c>
      <c r="S10" s="125">
        <v>1</v>
      </c>
      <c r="T10" s="126">
        <v>0</v>
      </c>
    </row>
    <row r="11" ht="13.5" spans="1:20">
      <c r="A11" s="102" t="s">
        <v>18</v>
      </c>
      <c r="B11" s="103">
        <v>1</v>
      </c>
      <c r="C11" s="104">
        <v>0</v>
      </c>
      <c r="D11" s="103">
        <v>0</v>
      </c>
      <c r="E11" s="103">
        <v>0</v>
      </c>
      <c r="F11" s="104">
        <v>0</v>
      </c>
      <c r="H11" s="102" t="s">
        <v>19</v>
      </c>
      <c r="I11" s="103">
        <v>1</v>
      </c>
      <c r="J11" s="104">
        <v>0</v>
      </c>
      <c r="K11" s="103">
        <v>0</v>
      </c>
      <c r="L11" s="103">
        <v>0</v>
      </c>
      <c r="M11" s="104">
        <v>0</v>
      </c>
      <c r="O11" s="115" t="s">
        <v>13</v>
      </c>
      <c r="P11" s="125">
        <v>2</v>
      </c>
      <c r="Q11" s="126">
        <v>0.5</v>
      </c>
      <c r="R11" s="125">
        <v>0</v>
      </c>
      <c r="S11" s="125">
        <v>0</v>
      </c>
      <c r="T11" s="126">
        <v>0.5</v>
      </c>
    </row>
    <row r="12" ht="13.5" spans="1:20">
      <c r="A12" s="102" t="s">
        <v>14</v>
      </c>
      <c r="B12" s="103">
        <v>1</v>
      </c>
      <c r="C12" s="104">
        <v>0</v>
      </c>
      <c r="D12" s="103">
        <v>0</v>
      </c>
      <c r="E12" s="103">
        <v>0</v>
      </c>
      <c r="F12" s="104">
        <v>0</v>
      </c>
      <c r="H12" s="102" t="s">
        <v>20</v>
      </c>
      <c r="I12" s="103">
        <v>1</v>
      </c>
      <c r="J12" s="104">
        <v>0</v>
      </c>
      <c r="K12" s="103">
        <v>0</v>
      </c>
      <c r="L12" s="103">
        <v>0</v>
      </c>
      <c r="M12" s="104">
        <v>0</v>
      </c>
      <c r="O12" s="115" t="s">
        <v>14</v>
      </c>
      <c r="P12" s="125">
        <v>1</v>
      </c>
      <c r="Q12" s="126">
        <v>0</v>
      </c>
      <c r="R12" s="125">
        <v>0</v>
      </c>
      <c r="S12" s="125">
        <v>0</v>
      </c>
      <c r="T12" s="126">
        <v>0</v>
      </c>
    </row>
    <row r="13" ht="13.5" spans="1:20">
      <c r="A13" s="102" t="s">
        <v>16</v>
      </c>
      <c r="B13" s="103">
        <v>1</v>
      </c>
      <c r="C13" s="104">
        <v>0</v>
      </c>
      <c r="D13" s="103">
        <v>0</v>
      </c>
      <c r="E13" s="103">
        <v>0</v>
      </c>
      <c r="F13" s="104">
        <v>0</v>
      </c>
      <c r="H13" s="102" t="s">
        <v>21</v>
      </c>
      <c r="I13" s="103">
        <v>1</v>
      </c>
      <c r="J13" s="104">
        <v>0</v>
      </c>
      <c r="K13" s="103">
        <v>0</v>
      </c>
      <c r="L13" s="103">
        <v>0</v>
      </c>
      <c r="M13" s="104">
        <v>0</v>
      </c>
      <c r="O13" s="115" t="s">
        <v>22</v>
      </c>
      <c r="P13" s="125">
        <v>1</v>
      </c>
      <c r="Q13" s="126">
        <v>0</v>
      </c>
      <c r="R13" s="125">
        <v>0</v>
      </c>
      <c r="S13" s="125">
        <v>0</v>
      </c>
      <c r="T13" s="126">
        <v>0</v>
      </c>
    </row>
    <row r="14" spans="1:19">
      <c r="A14" s="102" t="s">
        <v>23</v>
      </c>
      <c r="B14" s="103">
        <v>1</v>
      </c>
      <c r="C14" s="104">
        <v>0</v>
      </c>
      <c r="D14" s="103">
        <v>0</v>
      </c>
      <c r="E14" s="103">
        <v>0</v>
      </c>
      <c r="F14" s="104">
        <v>0</v>
      </c>
      <c r="H14" s="102" t="s">
        <v>13</v>
      </c>
      <c r="I14" s="103">
        <v>1</v>
      </c>
      <c r="J14" s="104">
        <v>1</v>
      </c>
      <c r="K14" s="103">
        <v>0</v>
      </c>
      <c r="L14" s="103">
        <v>0</v>
      </c>
      <c r="M14" s="104">
        <v>0</v>
      </c>
      <c r="R14" s="94">
        <f>SUM(R3:R13)</f>
        <v>0</v>
      </c>
      <c r="S14" s="94">
        <f>SUM(S3:S13)</f>
        <v>7</v>
      </c>
    </row>
    <row r="15" spans="4:13">
      <c r="D15" s="94">
        <f>SUM(D3:D14)</f>
        <v>2</v>
      </c>
      <c r="E15" s="94">
        <f>SUM(E3:E14)</f>
        <v>8</v>
      </c>
      <c r="H15" s="102" t="s">
        <v>24</v>
      </c>
      <c r="I15" s="103">
        <v>1</v>
      </c>
      <c r="J15" s="104">
        <v>1</v>
      </c>
      <c r="K15" s="103">
        <v>0</v>
      </c>
      <c r="L15" s="103">
        <v>1</v>
      </c>
      <c r="M15" s="104">
        <v>1</v>
      </c>
    </row>
    <row r="16" spans="8:13">
      <c r="H16" s="102" t="s">
        <v>17</v>
      </c>
      <c r="I16" s="103">
        <v>0</v>
      </c>
      <c r="J16" s="104">
        <v>0</v>
      </c>
      <c r="K16" s="103">
        <v>0</v>
      </c>
      <c r="L16" s="103">
        <v>0</v>
      </c>
      <c r="M16" s="104">
        <v>0</v>
      </c>
    </row>
    <row r="17" spans="8:13">
      <c r="H17" s="102"/>
      <c r="I17" s="103"/>
      <c r="J17" s="104"/>
      <c r="K17" s="103">
        <f>SUM(K3:K16)</f>
        <v>5</v>
      </c>
      <c r="L17" s="103">
        <f>SUM(L3:L16)</f>
        <v>11</v>
      </c>
      <c r="M17" s="104"/>
    </row>
    <row r="18" s="93" customFormat="1" spans="1:21">
      <c r="A18" s="97">
        <v>26</v>
      </c>
      <c r="B18" s="98"/>
      <c r="C18" s="98"/>
      <c r="D18" s="98"/>
      <c r="E18" s="98"/>
      <c r="F18" s="98"/>
      <c r="G18" s="108"/>
      <c r="H18" s="97">
        <v>27</v>
      </c>
      <c r="I18" s="98"/>
      <c r="J18" s="98"/>
      <c r="K18" s="98"/>
      <c r="L18" s="98"/>
      <c r="M18" s="98"/>
      <c r="N18" s="108"/>
      <c r="O18" s="97">
        <v>28</v>
      </c>
      <c r="P18" s="98"/>
      <c r="Q18" s="98"/>
      <c r="R18" s="98"/>
      <c r="S18" s="98"/>
      <c r="T18" s="98"/>
      <c r="U18" s="99"/>
    </row>
    <row r="19" ht="27.75" spans="1:20">
      <c r="A19" s="109" t="s">
        <v>0</v>
      </c>
      <c r="B19" s="3" t="s">
        <v>1</v>
      </c>
      <c r="C19" s="3" t="s">
        <v>2</v>
      </c>
      <c r="D19" s="3" t="s">
        <v>3</v>
      </c>
      <c r="E19" s="3" t="s">
        <v>4</v>
      </c>
      <c r="F19" s="3" t="s">
        <v>5</v>
      </c>
      <c r="G19" s="110"/>
      <c r="H19" s="111" t="s">
        <v>0</v>
      </c>
      <c r="I19" s="120" t="s">
        <v>1</v>
      </c>
      <c r="J19" s="120" t="s">
        <v>2</v>
      </c>
      <c r="K19" s="120" t="s">
        <v>3</v>
      </c>
      <c r="L19" s="120" t="s">
        <v>4</v>
      </c>
      <c r="M19" s="120" t="s">
        <v>5</v>
      </c>
      <c r="N19" s="121"/>
      <c r="O19" s="111" t="s">
        <v>0</v>
      </c>
      <c r="P19" s="120" t="s">
        <v>1</v>
      </c>
      <c r="Q19" s="120" t="s">
        <v>2</v>
      </c>
      <c r="R19" s="120" t="s">
        <v>3</v>
      </c>
      <c r="S19" s="120" t="s">
        <v>4</v>
      </c>
      <c r="T19" s="120" t="s">
        <v>5</v>
      </c>
    </row>
    <row r="20" ht="13.5" spans="1:22">
      <c r="A20" s="112" t="s">
        <v>6</v>
      </c>
      <c r="B20" s="8">
        <v>26</v>
      </c>
      <c r="C20" s="113">
        <v>0</v>
      </c>
      <c r="D20" s="8">
        <v>0</v>
      </c>
      <c r="E20" s="8">
        <v>0</v>
      </c>
      <c r="F20" s="113">
        <v>0</v>
      </c>
      <c r="G20" s="114"/>
      <c r="H20" s="115" t="s">
        <v>7</v>
      </c>
      <c r="I20" s="125">
        <v>28</v>
      </c>
      <c r="J20" s="126">
        <v>0</v>
      </c>
      <c r="K20" s="125">
        <v>0</v>
      </c>
      <c r="L20" s="125">
        <v>1</v>
      </c>
      <c r="M20" s="126">
        <v>0</v>
      </c>
      <c r="N20" s="124"/>
      <c r="O20" s="119" t="s">
        <v>9</v>
      </c>
      <c r="P20" s="122">
        <v>52</v>
      </c>
      <c r="Q20" s="123">
        <v>0</v>
      </c>
      <c r="R20" s="122">
        <v>1</v>
      </c>
      <c r="S20" s="122">
        <v>4</v>
      </c>
      <c r="T20" s="123">
        <v>0</v>
      </c>
      <c r="V20" s="94">
        <f>5/P20</f>
        <v>0.0961538461538462</v>
      </c>
    </row>
    <row r="21" ht="13.5" spans="1:20">
      <c r="A21" s="112" t="s">
        <v>7</v>
      </c>
      <c r="B21" s="8">
        <v>24</v>
      </c>
      <c r="C21" s="113">
        <v>0</v>
      </c>
      <c r="D21" s="8">
        <v>1</v>
      </c>
      <c r="E21" s="8">
        <v>0</v>
      </c>
      <c r="F21" s="113">
        <v>0</v>
      </c>
      <c r="G21" s="114"/>
      <c r="H21" s="115" t="s">
        <v>6</v>
      </c>
      <c r="I21" s="125">
        <v>23</v>
      </c>
      <c r="J21" s="126">
        <v>0</v>
      </c>
      <c r="K21" s="125">
        <v>0</v>
      </c>
      <c r="L21" s="125">
        <v>0</v>
      </c>
      <c r="M21" s="126">
        <v>0</v>
      </c>
      <c r="N21" s="124"/>
      <c r="O21" s="115" t="s">
        <v>7</v>
      </c>
      <c r="P21" s="125">
        <v>34</v>
      </c>
      <c r="Q21" s="126">
        <v>0</v>
      </c>
      <c r="R21" s="125">
        <v>1</v>
      </c>
      <c r="S21" s="125">
        <v>1</v>
      </c>
      <c r="T21" s="126">
        <v>0</v>
      </c>
    </row>
    <row r="22" ht="13.5" spans="1:20">
      <c r="A22" s="116" t="s">
        <v>9</v>
      </c>
      <c r="B22" s="117">
        <v>6</v>
      </c>
      <c r="C22" s="118">
        <v>0</v>
      </c>
      <c r="D22" s="117">
        <v>0</v>
      </c>
      <c r="E22" s="117">
        <v>0</v>
      </c>
      <c r="F22" s="118">
        <v>0</v>
      </c>
      <c r="G22" s="114"/>
      <c r="H22" s="115" t="s">
        <v>10</v>
      </c>
      <c r="I22" s="125">
        <v>7</v>
      </c>
      <c r="J22" s="126">
        <v>0.2857</v>
      </c>
      <c r="K22" s="125">
        <v>0</v>
      </c>
      <c r="L22" s="125">
        <v>0</v>
      </c>
      <c r="M22" s="126">
        <v>0.2857</v>
      </c>
      <c r="N22" s="124">
        <f>I20+I21</f>
        <v>51</v>
      </c>
      <c r="O22" s="115" t="s">
        <v>6</v>
      </c>
      <c r="P22" s="125">
        <v>20</v>
      </c>
      <c r="Q22" s="126">
        <v>0</v>
      </c>
      <c r="R22" s="125">
        <v>2</v>
      </c>
      <c r="S22" s="125">
        <v>0</v>
      </c>
      <c r="T22" s="126">
        <v>0</v>
      </c>
    </row>
    <row r="23" ht="13.5" spans="1:20">
      <c r="A23" s="112" t="s">
        <v>8</v>
      </c>
      <c r="B23" s="8">
        <v>5</v>
      </c>
      <c r="C23" s="113">
        <v>0</v>
      </c>
      <c r="D23" s="8">
        <v>0</v>
      </c>
      <c r="E23" s="8">
        <v>0</v>
      </c>
      <c r="F23" s="113">
        <v>0</v>
      </c>
      <c r="G23" s="114">
        <f>B20+B21</f>
        <v>50</v>
      </c>
      <c r="H23" s="115" t="s">
        <v>8</v>
      </c>
      <c r="I23" s="125">
        <v>5</v>
      </c>
      <c r="J23" s="126">
        <v>0.2</v>
      </c>
      <c r="K23" s="125">
        <v>0</v>
      </c>
      <c r="L23" s="125">
        <v>2</v>
      </c>
      <c r="M23" s="126">
        <v>0.2</v>
      </c>
      <c r="N23" s="124">
        <f>1/51</f>
        <v>0.0196078431372549</v>
      </c>
      <c r="O23" s="115" t="s">
        <v>10</v>
      </c>
      <c r="P23" s="125">
        <v>7</v>
      </c>
      <c r="Q23" s="126">
        <v>0.1429</v>
      </c>
      <c r="R23" s="125">
        <v>0</v>
      </c>
      <c r="S23" s="125">
        <v>0</v>
      </c>
      <c r="T23" s="126">
        <v>0.1429</v>
      </c>
    </row>
    <row r="24" ht="13.5" spans="1:22">
      <c r="A24" s="112" t="s">
        <v>10</v>
      </c>
      <c r="B24" s="8">
        <v>2</v>
      </c>
      <c r="C24" s="113">
        <v>0</v>
      </c>
      <c r="D24" s="8">
        <v>0</v>
      </c>
      <c r="E24" s="8">
        <v>0</v>
      </c>
      <c r="F24" s="113">
        <v>0</v>
      </c>
      <c r="G24" s="114">
        <f>1/50</f>
        <v>0.02</v>
      </c>
      <c r="H24" s="115" t="s">
        <v>11</v>
      </c>
      <c r="I24" s="125">
        <v>4</v>
      </c>
      <c r="J24" s="126">
        <v>0.5</v>
      </c>
      <c r="K24" s="125">
        <v>0</v>
      </c>
      <c r="L24" s="125">
        <v>1</v>
      </c>
      <c r="M24" s="126">
        <v>0.5</v>
      </c>
      <c r="N24" s="124"/>
      <c r="O24" s="115" t="s">
        <v>8</v>
      </c>
      <c r="P24" s="125">
        <v>6</v>
      </c>
      <c r="Q24" s="126">
        <v>0</v>
      </c>
      <c r="R24" s="125">
        <v>0</v>
      </c>
      <c r="S24" s="125">
        <v>2</v>
      </c>
      <c r="T24" s="126">
        <v>0</v>
      </c>
      <c r="U24" s="96">
        <f>P22+P21</f>
        <v>54</v>
      </c>
      <c r="V24" s="94">
        <f>3/U24</f>
        <v>0.0555555555555556</v>
      </c>
    </row>
    <row r="25" ht="13.5" spans="1:20">
      <c r="A25" s="112" t="s">
        <v>14</v>
      </c>
      <c r="B25" s="8">
        <v>1</v>
      </c>
      <c r="C25" s="113">
        <v>0</v>
      </c>
      <c r="D25" s="8">
        <v>0</v>
      </c>
      <c r="E25" s="8">
        <v>0</v>
      </c>
      <c r="F25" s="113">
        <v>0</v>
      </c>
      <c r="G25" s="114"/>
      <c r="H25" s="119" t="s">
        <v>9</v>
      </c>
      <c r="I25" s="122">
        <v>3</v>
      </c>
      <c r="J25" s="123">
        <v>0</v>
      </c>
      <c r="K25" s="122">
        <v>0</v>
      </c>
      <c r="L25" s="122">
        <v>0</v>
      </c>
      <c r="M25" s="123">
        <v>0</v>
      </c>
      <c r="N25" s="124"/>
      <c r="O25" s="115" t="s">
        <v>11</v>
      </c>
      <c r="P25" s="125">
        <v>4</v>
      </c>
      <c r="Q25" s="126">
        <v>0</v>
      </c>
      <c r="R25" s="125">
        <v>0</v>
      </c>
      <c r="S25" s="125">
        <v>0</v>
      </c>
      <c r="T25" s="126">
        <v>0</v>
      </c>
    </row>
    <row r="26" ht="13.5" spans="1:20">
      <c r="A26" s="112" t="s">
        <v>24</v>
      </c>
      <c r="B26" s="8">
        <v>1</v>
      </c>
      <c r="C26" s="113">
        <v>0</v>
      </c>
      <c r="D26" s="8">
        <v>0</v>
      </c>
      <c r="E26" s="8">
        <v>0</v>
      </c>
      <c r="F26" s="113">
        <v>0</v>
      </c>
      <c r="G26" s="114">
        <f>0/6</f>
        <v>0</v>
      </c>
      <c r="H26" s="115" t="s">
        <v>17</v>
      </c>
      <c r="I26" s="125">
        <v>2</v>
      </c>
      <c r="J26" s="126">
        <v>0</v>
      </c>
      <c r="K26" s="125">
        <v>0</v>
      </c>
      <c r="L26" s="125">
        <v>0</v>
      </c>
      <c r="M26" s="126">
        <v>0</v>
      </c>
      <c r="N26" s="124"/>
      <c r="O26" s="115" t="s">
        <v>17</v>
      </c>
      <c r="P26" s="125">
        <v>3</v>
      </c>
      <c r="Q26" s="126">
        <v>0</v>
      </c>
      <c r="R26" s="125">
        <v>0</v>
      </c>
      <c r="S26" s="125">
        <v>0</v>
      </c>
      <c r="T26" s="126">
        <v>0</v>
      </c>
    </row>
    <row r="27" ht="27" spans="1:20">
      <c r="A27" s="112" t="s">
        <v>25</v>
      </c>
      <c r="B27" s="8">
        <v>1</v>
      </c>
      <c r="C27" s="113">
        <v>0</v>
      </c>
      <c r="D27" s="8">
        <v>0</v>
      </c>
      <c r="E27" s="8">
        <v>0</v>
      </c>
      <c r="F27" s="113">
        <v>0</v>
      </c>
      <c r="G27" s="114"/>
      <c r="H27" s="115" t="s">
        <v>26</v>
      </c>
      <c r="I27" s="125">
        <v>1</v>
      </c>
      <c r="J27" s="126">
        <v>0</v>
      </c>
      <c r="K27" s="125">
        <v>0</v>
      </c>
      <c r="L27" s="125">
        <v>0</v>
      </c>
      <c r="M27" s="126">
        <v>0</v>
      </c>
      <c r="N27" s="124"/>
      <c r="O27" s="115" t="s">
        <v>22</v>
      </c>
      <c r="P27" s="125">
        <v>2</v>
      </c>
      <c r="Q27" s="126">
        <v>0</v>
      </c>
      <c r="R27" s="125">
        <v>0</v>
      </c>
      <c r="S27" s="125">
        <v>1</v>
      </c>
      <c r="T27" s="126">
        <v>0</v>
      </c>
    </row>
    <row r="28" ht="13.5" spans="1:20">
      <c r="A28" s="112" t="s">
        <v>17</v>
      </c>
      <c r="B28" s="8">
        <v>0</v>
      </c>
      <c r="C28" s="113">
        <v>0</v>
      </c>
      <c r="D28" s="8">
        <v>0</v>
      </c>
      <c r="E28" s="8">
        <v>0</v>
      </c>
      <c r="F28" s="113">
        <v>0</v>
      </c>
      <c r="G28" s="114"/>
      <c r="H28" s="115" t="s">
        <v>14</v>
      </c>
      <c r="I28" s="125">
        <v>1</v>
      </c>
      <c r="J28" s="126">
        <v>0</v>
      </c>
      <c r="K28" s="125">
        <v>0</v>
      </c>
      <c r="L28" s="125">
        <v>1</v>
      </c>
      <c r="M28" s="126">
        <v>0</v>
      </c>
      <c r="N28" s="124"/>
      <c r="O28" s="115" t="s">
        <v>12</v>
      </c>
      <c r="P28" s="125">
        <v>2</v>
      </c>
      <c r="Q28" s="126">
        <v>0</v>
      </c>
      <c r="R28" s="125">
        <v>0</v>
      </c>
      <c r="S28" s="125">
        <v>0</v>
      </c>
      <c r="T28" s="126">
        <v>0</v>
      </c>
    </row>
    <row r="29" ht="27" spans="4:20">
      <c r="D29" s="94">
        <f>SUM(D20:D28)</f>
        <v>1</v>
      </c>
      <c r="E29" s="94">
        <f>SUM(E20:E28)</f>
        <v>0</v>
      </c>
      <c r="H29" s="115" t="s">
        <v>13</v>
      </c>
      <c r="I29" s="125">
        <v>1</v>
      </c>
      <c r="J29" s="126">
        <v>1</v>
      </c>
      <c r="K29" s="125">
        <v>0</v>
      </c>
      <c r="L29" s="125">
        <v>0</v>
      </c>
      <c r="M29" s="126">
        <v>1</v>
      </c>
      <c r="N29" s="124"/>
      <c r="O29" s="115" t="s">
        <v>18</v>
      </c>
      <c r="P29" s="125">
        <v>1</v>
      </c>
      <c r="Q29" s="126">
        <v>0</v>
      </c>
      <c r="R29" s="125">
        <v>1</v>
      </c>
      <c r="S29" s="125">
        <v>0</v>
      </c>
      <c r="T29" s="126">
        <v>0</v>
      </c>
    </row>
    <row r="30" ht="27" spans="8:20">
      <c r="H30" s="115" t="s">
        <v>16</v>
      </c>
      <c r="I30" s="125">
        <v>1</v>
      </c>
      <c r="J30" s="126">
        <v>0</v>
      </c>
      <c r="K30" s="125">
        <v>0</v>
      </c>
      <c r="L30" s="125">
        <v>0</v>
      </c>
      <c r="M30" s="126">
        <v>0</v>
      </c>
      <c r="N30" s="124"/>
      <c r="O30" s="115" t="s">
        <v>26</v>
      </c>
      <c r="P30" s="125">
        <v>1</v>
      </c>
      <c r="Q30" s="126">
        <v>0</v>
      </c>
      <c r="R30" s="125">
        <v>0</v>
      </c>
      <c r="S30" s="125">
        <v>0</v>
      </c>
      <c r="T30" s="126">
        <v>0</v>
      </c>
    </row>
    <row r="31" ht="13.5" spans="11:20">
      <c r="K31" s="94">
        <f>SUM(K20:K30)</f>
        <v>0</v>
      </c>
      <c r="L31" s="94">
        <f>SUM(L20:L30)</f>
        <v>5</v>
      </c>
      <c r="O31" s="115" t="s">
        <v>14</v>
      </c>
      <c r="P31" s="125">
        <v>1</v>
      </c>
      <c r="Q31" s="126">
        <v>0</v>
      </c>
      <c r="R31" s="125">
        <v>0</v>
      </c>
      <c r="S31" s="125">
        <v>0</v>
      </c>
      <c r="T31" s="126">
        <v>0</v>
      </c>
    </row>
    <row r="32" ht="13.5" spans="15:20">
      <c r="O32" s="115" t="s">
        <v>21</v>
      </c>
      <c r="P32" s="125">
        <v>1</v>
      </c>
      <c r="Q32" s="126">
        <v>0</v>
      </c>
      <c r="R32" s="125">
        <v>0</v>
      </c>
      <c r="S32" s="125">
        <v>1</v>
      </c>
      <c r="T32" s="126">
        <v>0</v>
      </c>
    </row>
    <row r="33" ht="13.5" spans="15:20">
      <c r="O33" s="115" t="s">
        <v>13</v>
      </c>
      <c r="P33" s="125">
        <v>1</v>
      </c>
      <c r="Q33" s="126">
        <v>0</v>
      </c>
      <c r="R33" s="125">
        <v>0</v>
      </c>
      <c r="S33" s="125">
        <v>1</v>
      </c>
      <c r="T33" s="126">
        <v>0</v>
      </c>
    </row>
    <row r="34" ht="13.5" spans="15:20">
      <c r="O34" s="115" t="s">
        <v>24</v>
      </c>
      <c r="P34" s="125">
        <v>1</v>
      </c>
      <c r="Q34" s="126">
        <v>0</v>
      </c>
      <c r="R34" s="125">
        <v>0</v>
      </c>
      <c r="S34" s="125">
        <v>1</v>
      </c>
      <c r="T34" s="126">
        <v>0</v>
      </c>
    </row>
    <row r="35" ht="13.5" spans="15:20">
      <c r="O35" s="115" t="s">
        <v>16</v>
      </c>
      <c r="P35" s="125">
        <v>1</v>
      </c>
      <c r="Q35" s="126">
        <v>0</v>
      </c>
      <c r="R35" s="125">
        <v>0</v>
      </c>
      <c r="S35" s="125">
        <v>0</v>
      </c>
      <c r="T35" s="126">
        <v>0</v>
      </c>
    </row>
    <row r="36" ht="13.5" spans="15:20">
      <c r="O36" s="115" t="s">
        <v>25</v>
      </c>
      <c r="P36" s="125">
        <v>1</v>
      </c>
      <c r="Q36" s="126">
        <v>0</v>
      </c>
      <c r="R36" s="125">
        <v>0</v>
      </c>
      <c r="S36" s="125">
        <v>0</v>
      </c>
      <c r="T36" s="126">
        <v>0</v>
      </c>
    </row>
    <row r="37" ht="13.5" spans="15:20">
      <c r="O37" s="115" t="s">
        <v>27</v>
      </c>
      <c r="P37" s="125">
        <v>1</v>
      </c>
      <c r="Q37" s="126">
        <v>0</v>
      </c>
      <c r="R37" s="125">
        <v>0</v>
      </c>
      <c r="S37" s="125">
        <v>0</v>
      </c>
      <c r="T37" s="126">
        <v>0</v>
      </c>
    </row>
    <row r="38" ht="13.5" spans="15:20">
      <c r="O38" s="115"/>
      <c r="P38" s="125"/>
      <c r="Q38" s="126"/>
      <c r="R38" s="125">
        <f>SUM(R20:R37)</f>
        <v>5</v>
      </c>
      <c r="S38" s="125">
        <f>SUM(S20:S37)</f>
        <v>11</v>
      </c>
      <c r="T38" s="126"/>
    </row>
    <row r="39" s="93" customFormat="1" spans="1:21">
      <c r="A39" s="97">
        <v>29</v>
      </c>
      <c r="B39" s="98"/>
      <c r="C39" s="98"/>
      <c r="D39" s="98"/>
      <c r="E39" s="98"/>
      <c r="F39" s="98"/>
      <c r="G39" s="108"/>
      <c r="H39" s="97">
        <v>30</v>
      </c>
      <c r="I39" s="98"/>
      <c r="J39" s="98"/>
      <c r="K39" s="98"/>
      <c r="L39" s="98"/>
      <c r="M39" s="98"/>
      <c r="N39" s="99"/>
      <c r="O39" s="97">
        <v>31</v>
      </c>
      <c r="P39" s="98"/>
      <c r="Q39" s="98"/>
      <c r="R39" s="98"/>
      <c r="S39" s="98"/>
      <c r="T39" s="98"/>
      <c r="U39" s="99"/>
    </row>
    <row r="40" ht="27.75" spans="1:21">
      <c r="A40" s="109" t="s">
        <v>0</v>
      </c>
      <c r="B40" s="3" t="s">
        <v>1</v>
      </c>
      <c r="C40" s="3" t="s">
        <v>2</v>
      </c>
      <c r="D40" s="3" t="s">
        <v>3</v>
      </c>
      <c r="E40" s="3" t="s">
        <v>4</v>
      </c>
      <c r="F40" s="3" t="s">
        <v>5</v>
      </c>
      <c r="G40" s="110"/>
      <c r="H40" s="111" t="s">
        <v>0</v>
      </c>
      <c r="I40" s="120" t="s">
        <v>1</v>
      </c>
      <c r="J40" s="120" t="s">
        <v>2</v>
      </c>
      <c r="K40" s="120" t="s">
        <v>3</v>
      </c>
      <c r="L40" s="120" t="s">
        <v>4</v>
      </c>
      <c r="M40" s="120" t="s">
        <v>5</v>
      </c>
      <c r="N40" s="121"/>
      <c r="O40" s="111" t="s">
        <v>0</v>
      </c>
      <c r="P40" s="120" t="s">
        <v>1</v>
      </c>
      <c r="Q40" s="120" t="s">
        <v>2</v>
      </c>
      <c r="R40" s="120" t="s">
        <v>3</v>
      </c>
      <c r="S40" s="120" t="s">
        <v>4</v>
      </c>
      <c r="T40" s="120" t="s">
        <v>5</v>
      </c>
      <c r="U40" s="121"/>
    </row>
    <row r="41" ht="13.5" spans="1:21">
      <c r="A41" s="112" t="s">
        <v>7</v>
      </c>
      <c r="B41" s="8">
        <v>43</v>
      </c>
      <c r="C41" s="113">
        <v>0</v>
      </c>
      <c r="D41" s="8">
        <v>2</v>
      </c>
      <c r="E41" s="8">
        <v>2</v>
      </c>
      <c r="F41" s="113">
        <v>0</v>
      </c>
      <c r="G41" s="114"/>
      <c r="H41" s="119" t="s">
        <v>9</v>
      </c>
      <c r="I41" s="122">
        <v>92</v>
      </c>
      <c r="J41" s="123">
        <v>0.0109</v>
      </c>
      <c r="K41" s="122">
        <v>4</v>
      </c>
      <c r="L41" s="122">
        <v>5</v>
      </c>
      <c r="M41" s="123">
        <v>0.0109</v>
      </c>
      <c r="N41" s="124">
        <f>9/92</f>
        <v>0.0978260869565217</v>
      </c>
      <c r="O41" s="119" t="s">
        <v>9</v>
      </c>
      <c r="P41" s="122">
        <v>77</v>
      </c>
      <c r="Q41" s="123">
        <v>0.026</v>
      </c>
      <c r="R41" s="122">
        <v>4</v>
      </c>
      <c r="S41" s="122">
        <v>6</v>
      </c>
      <c r="T41" s="123">
        <v>0.026</v>
      </c>
      <c r="U41" s="124">
        <f>10/77</f>
        <v>0.12987012987013</v>
      </c>
    </row>
    <row r="42" ht="13.5" spans="1:21">
      <c r="A42" s="116" t="s">
        <v>9</v>
      </c>
      <c r="B42" s="117">
        <v>43</v>
      </c>
      <c r="C42" s="118">
        <v>0.0233</v>
      </c>
      <c r="D42" s="117">
        <v>1</v>
      </c>
      <c r="E42" s="117">
        <v>3</v>
      </c>
      <c r="F42" s="118">
        <v>0.0233</v>
      </c>
      <c r="G42" s="114"/>
      <c r="H42" s="115" t="s">
        <v>6</v>
      </c>
      <c r="I42" s="125">
        <v>37</v>
      </c>
      <c r="J42" s="126">
        <v>0</v>
      </c>
      <c r="K42" s="125">
        <v>1</v>
      </c>
      <c r="L42" s="125">
        <v>3</v>
      </c>
      <c r="M42" s="126">
        <v>0</v>
      </c>
      <c r="N42" s="124"/>
      <c r="O42" s="115" t="s">
        <v>6</v>
      </c>
      <c r="P42" s="125">
        <v>26</v>
      </c>
      <c r="Q42" s="126">
        <v>0</v>
      </c>
      <c r="R42" s="125">
        <v>0</v>
      </c>
      <c r="S42" s="125">
        <v>0</v>
      </c>
      <c r="T42" s="126">
        <v>0</v>
      </c>
      <c r="U42" s="124"/>
    </row>
    <row r="43" ht="13.5" spans="1:21">
      <c r="A43" s="112" t="s">
        <v>6</v>
      </c>
      <c r="B43" s="8">
        <v>19</v>
      </c>
      <c r="C43" s="113">
        <v>0</v>
      </c>
      <c r="D43" s="8">
        <v>0</v>
      </c>
      <c r="E43" s="8">
        <v>2</v>
      </c>
      <c r="F43" s="113">
        <v>0</v>
      </c>
      <c r="G43" s="114"/>
      <c r="H43" s="115" t="s">
        <v>7</v>
      </c>
      <c r="I43" s="125">
        <v>28</v>
      </c>
      <c r="J43" s="126">
        <v>0</v>
      </c>
      <c r="K43" s="125">
        <v>0</v>
      </c>
      <c r="L43" s="125">
        <v>1</v>
      </c>
      <c r="M43" s="126">
        <v>0</v>
      </c>
      <c r="N43" s="124">
        <f>I42+I43</f>
        <v>65</v>
      </c>
      <c r="O43" s="115" t="s">
        <v>7</v>
      </c>
      <c r="P43" s="125">
        <v>23</v>
      </c>
      <c r="Q43" s="126">
        <v>0</v>
      </c>
      <c r="R43" s="125">
        <v>0</v>
      </c>
      <c r="S43" s="125">
        <v>2</v>
      </c>
      <c r="T43" s="126">
        <v>0</v>
      </c>
      <c r="U43" s="124"/>
    </row>
    <row r="44" ht="13.5" spans="1:21">
      <c r="A44" s="112" t="s">
        <v>10</v>
      </c>
      <c r="B44" s="8">
        <v>9</v>
      </c>
      <c r="C44" s="113">
        <v>0.1111</v>
      </c>
      <c r="D44" s="8">
        <v>0</v>
      </c>
      <c r="E44" s="8">
        <v>1</v>
      </c>
      <c r="F44" s="113">
        <v>0.1111</v>
      </c>
      <c r="G44" s="114">
        <f>B41+B43</f>
        <v>62</v>
      </c>
      <c r="H44" s="115" t="s">
        <v>10</v>
      </c>
      <c r="I44" s="125">
        <v>10</v>
      </c>
      <c r="J44" s="126">
        <v>0.3</v>
      </c>
      <c r="K44" s="125">
        <v>0</v>
      </c>
      <c r="L44" s="125">
        <v>1</v>
      </c>
      <c r="M44" s="126">
        <v>0.2</v>
      </c>
      <c r="N44" s="124">
        <f>5/N43</f>
        <v>0.0769230769230769</v>
      </c>
      <c r="O44" s="115" t="s">
        <v>10</v>
      </c>
      <c r="P44" s="125">
        <v>11</v>
      </c>
      <c r="Q44" s="126">
        <v>0.2727</v>
      </c>
      <c r="R44" s="125">
        <v>1</v>
      </c>
      <c r="S44" s="125">
        <v>1</v>
      </c>
      <c r="T44" s="126">
        <v>0.2727</v>
      </c>
      <c r="U44" s="124">
        <f>P42+P43</f>
        <v>49</v>
      </c>
    </row>
    <row r="45" ht="13.5" spans="1:21">
      <c r="A45" s="112" t="s">
        <v>11</v>
      </c>
      <c r="B45" s="8">
        <v>5</v>
      </c>
      <c r="C45" s="113">
        <v>0</v>
      </c>
      <c r="D45" s="8">
        <v>0</v>
      </c>
      <c r="E45" s="8">
        <v>0</v>
      </c>
      <c r="F45" s="113">
        <v>0</v>
      </c>
      <c r="G45" s="114">
        <f>6/G44</f>
        <v>0.0967741935483871</v>
      </c>
      <c r="H45" s="115" t="s">
        <v>11</v>
      </c>
      <c r="I45" s="125">
        <v>8</v>
      </c>
      <c r="J45" s="126">
        <v>0</v>
      </c>
      <c r="K45" s="125">
        <v>0</v>
      </c>
      <c r="L45" s="125">
        <v>1</v>
      </c>
      <c r="M45" s="126">
        <v>0</v>
      </c>
      <c r="N45" s="124"/>
      <c r="O45" s="115" t="s">
        <v>8</v>
      </c>
      <c r="P45" s="125">
        <v>8</v>
      </c>
      <c r="Q45" s="126">
        <v>0.125</v>
      </c>
      <c r="R45" s="125">
        <v>1</v>
      </c>
      <c r="S45" s="125">
        <v>2</v>
      </c>
      <c r="T45" s="126">
        <v>0.125</v>
      </c>
      <c r="U45" s="124">
        <f>2/U44</f>
        <v>0.0408163265306122</v>
      </c>
    </row>
    <row r="46" ht="13.5" spans="1:21">
      <c r="A46" s="112" t="s">
        <v>8</v>
      </c>
      <c r="B46" s="8">
        <v>5</v>
      </c>
      <c r="C46" s="113">
        <v>0</v>
      </c>
      <c r="D46" s="8">
        <v>0</v>
      </c>
      <c r="E46" s="8">
        <v>0</v>
      </c>
      <c r="F46" s="113">
        <v>0</v>
      </c>
      <c r="G46" s="114"/>
      <c r="H46" s="115" t="s">
        <v>8</v>
      </c>
      <c r="I46" s="125">
        <v>6</v>
      </c>
      <c r="J46" s="126">
        <v>0</v>
      </c>
      <c r="K46" s="125">
        <v>0</v>
      </c>
      <c r="L46" s="125">
        <v>0</v>
      </c>
      <c r="M46" s="126">
        <v>0</v>
      </c>
      <c r="N46" s="124"/>
      <c r="O46" s="115" t="s">
        <v>11</v>
      </c>
      <c r="P46" s="125">
        <v>6</v>
      </c>
      <c r="Q46" s="126">
        <v>0</v>
      </c>
      <c r="R46" s="125">
        <v>0</v>
      </c>
      <c r="S46" s="125">
        <v>2</v>
      </c>
      <c r="T46" s="126">
        <v>0</v>
      </c>
      <c r="U46" s="124"/>
    </row>
    <row r="47" ht="27" spans="1:21">
      <c r="A47" s="112" t="s">
        <v>17</v>
      </c>
      <c r="B47" s="8">
        <v>2</v>
      </c>
      <c r="C47" s="113">
        <v>0</v>
      </c>
      <c r="D47" s="8">
        <v>0</v>
      </c>
      <c r="E47" s="8">
        <v>1</v>
      </c>
      <c r="F47" s="113">
        <v>0</v>
      </c>
      <c r="G47" s="114">
        <f>4/43</f>
        <v>0.0930232558139535</v>
      </c>
      <c r="H47" s="115" t="s">
        <v>26</v>
      </c>
      <c r="I47" s="125">
        <v>3</v>
      </c>
      <c r="J47" s="126">
        <v>0</v>
      </c>
      <c r="K47" s="125">
        <v>0</v>
      </c>
      <c r="L47" s="125">
        <v>0</v>
      </c>
      <c r="M47" s="126">
        <v>0</v>
      </c>
      <c r="N47" s="124"/>
      <c r="O47" s="115" t="s">
        <v>14</v>
      </c>
      <c r="P47" s="125">
        <v>3</v>
      </c>
      <c r="Q47" s="126">
        <v>0.3333</v>
      </c>
      <c r="R47" s="125">
        <v>1</v>
      </c>
      <c r="S47" s="125">
        <v>1</v>
      </c>
      <c r="T47" s="126">
        <v>0.3333</v>
      </c>
      <c r="U47" s="124"/>
    </row>
    <row r="48" ht="13.5" spans="1:21">
      <c r="A48" s="112" t="s">
        <v>26</v>
      </c>
      <c r="B48" s="8">
        <v>2</v>
      </c>
      <c r="C48" s="113">
        <v>0</v>
      </c>
      <c r="D48" s="8">
        <v>0</v>
      </c>
      <c r="E48" s="8">
        <v>0</v>
      </c>
      <c r="F48" s="113">
        <v>0</v>
      </c>
      <c r="G48" s="114"/>
      <c r="H48" s="115" t="s">
        <v>13</v>
      </c>
      <c r="I48" s="125">
        <v>2</v>
      </c>
      <c r="J48" s="126">
        <v>0.5</v>
      </c>
      <c r="K48" s="125">
        <v>0</v>
      </c>
      <c r="L48" s="125">
        <v>1</v>
      </c>
      <c r="M48" s="126">
        <v>0.5</v>
      </c>
      <c r="N48" s="124"/>
      <c r="O48" s="115" t="s">
        <v>17</v>
      </c>
      <c r="P48" s="125">
        <v>2</v>
      </c>
      <c r="Q48" s="126">
        <v>0</v>
      </c>
      <c r="R48" s="125">
        <v>0</v>
      </c>
      <c r="S48" s="125">
        <v>0</v>
      </c>
      <c r="T48" s="126">
        <v>0</v>
      </c>
      <c r="U48" s="124"/>
    </row>
    <row r="49" ht="13.5" spans="1:21">
      <c r="A49" s="112" t="s">
        <v>28</v>
      </c>
      <c r="B49" s="8">
        <v>1</v>
      </c>
      <c r="C49" s="113">
        <v>0</v>
      </c>
      <c r="D49" s="8">
        <v>0</v>
      </c>
      <c r="E49" s="8">
        <v>0</v>
      </c>
      <c r="F49" s="113">
        <v>0</v>
      </c>
      <c r="G49" s="114"/>
      <c r="H49" s="115" t="s">
        <v>16</v>
      </c>
      <c r="I49" s="125">
        <v>2</v>
      </c>
      <c r="J49" s="126">
        <v>0</v>
      </c>
      <c r="K49" s="125">
        <v>0</v>
      </c>
      <c r="L49" s="125">
        <v>1</v>
      </c>
      <c r="M49" s="126">
        <v>0</v>
      </c>
      <c r="N49" s="124"/>
      <c r="O49" s="115" t="s">
        <v>16</v>
      </c>
      <c r="P49" s="125">
        <v>2</v>
      </c>
      <c r="Q49" s="126">
        <v>0</v>
      </c>
      <c r="R49" s="125">
        <v>0</v>
      </c>
      <c r="S49" s="125">
        <v>0</v>
      </c>
      <c r="T49" s="126">
        <v>0</v>
      </c>
      <c r="U49" s="124"/>
    </row>
    <row r="50" ht="13.5" spans="1:21">
      <c r="A50" s="112" t="s">
        <v>16</v>
      </c>
      <c r="B50" s="8">
        <v>1</v>
      </c>
      <c r="C50" s="113">
        <v>0</v>
      </c>
      <c r="D50" s="8">
        <v>0</v>
      </c>
      <c r="E50" s="8">
        <v>0</v>
      </c>
      <c r="F50" s="113">
        <v>0</v>
      </c>
      <c r="G50" s="114"/>
      <c r="H50" s="115" t="s">
        <v>17</v>
      </c>
      <c r="I50" s="125">
        <v>1</v>
      </c>
      <c r="J50" s="126">
        <v>0</v>
      </c>
      <c r="K50" s="125">
        <v>0</v>
      </c>
      <c r="L50" s="125">
        <v>0</v>
      </c>
      <c r="M50" s="126">
        <v>0</v>
      </c>
      <c r="N50" s="124"/>
      <c r="O50" s="115" t="s">
        <v>15</v>
      </c>
      <c r="P50" s="125">
        <v>1</v>
      </c>
      <c r="Q50" s="126">
        <v>0</v>
      </c>
      <c r="R50" s="125">
        <v>0</v>
      </c>
      <c r="S50" s="125">
        <v>0</v>
      </c>
      <c r="T50" s="126">
        <v>0</v>
      </c>
      <c r="U50" s="124"/>
    </row>
    <row r="51" ht="27" spans="1:21">
      <c r="A51" s="112" t="s">
        <v>25</v>
      </c>
      <c r="B51" s="8">
        <v>1</v>
      </c>
      <c r="C51" s="113">
        <v>0</v>
      </c>
      <c r="D51" s="8">
        <v>0</v>
      </c>
      <c r="E51" s="8">
        <v>0</v>
      </c>
      <c r="F51" s="113">
        <v>0</v>
      </c>
      <c r="G51" s="114"/>
      <c r="H51" s="115" t="s">
        <v>29</v>
      </c>
      <c r="I51" s="125">
        <v>1</v>
      </c>
      <c r="J51" s="126">
        <v>0</v>
      </c>
      <c r="K51" s="125">
        <v>0</v>
      </c>
      <c r="L51" s="125">
        <v>0</v>
      </c>
      <c r="M51" s="126">
        <v>0</v>
      </c>
      <c r="N51" s="124"/>
      <c r="O51" s="115" t="s">
        <v>26</v>
      </c>
      <c r="P51" s="125">
        <v>1</v>
      </c>
      <c r="Q51" s="126">
        <v>0</v>
      </c>
      <c r="R51" s="125">
        <v>0</v>
      </c>
      <c r="S51" s="125">
        <v>0</v>
      </c>
      <c r="T51" s="126">
        <v>0</v>
      </c>
      <c r="U51" s="124"/>
    </row>
    <row r="52" ht="13.5" spans="1:21">
      <c r="A52" s="112" t="s">
        <v>12</v>
      </c>
      <c r="B52" s="8">
        <v>1</v>
      </c>
      <c r="C52" s="113">
        <v>0</v>
      </c>
      <c r="D52" s="8">
        <v>0</v>
      </c>
      <c r="E52" s="8">
        <v>0</v>
      </c>
      <c r="F52" s="113">
        <v>0</v>
      </c>
      <c r="G52" s="114"/>
      <c r="H52" s="115" t="s">
        <v>22</v>
      </c>
      <c r="I52" s="125">
        <v>1</v>
      </c>
      <c r="J52" s="126">
        <v>0</v>
      </c>
      <c r="K52" s="125">
        <v>0</v>
      </c>
      <c r="L52" s="125">
        <v>0</v>
      </c>
      <c r="M52" s="126">
        <v>0</v>
      </c>
      <c r="N52" s="124"/>
      <c r="O52" s="115" t="s">
        <v>24</v>
      </c>
      <c r="P52" s="125">
        <v>1</v>
      </c>
      <c r="Q52" s="126">
        <v>0</v>
      </c>
      <c r="R52" s="125">
        <v>0</v>
      </c>
      <c r="S52" s="125">
        <v>0</v>
      </c>
      <c r="T52" s="126">
        <v>0</v>
      </c>
      <c r="U52" s="124"/>
    </row>
    <row r="53" ht="13.5" spans="4:21">
      <c r="D53" s="94">
        <f>SUM(D41:D52)</f>
        <v>3</v>
      </c>
      <c r="E53" s="94">
        <f>SUM(E41:E52)</f>
        <v>9</v>
      </c>
      <c r="H53" s="115" t="s">
        <v>30</v>
      </c>
      <c r="I53" s="125">
        <v>1</v>
      </c>
      <c r="J53" s="126">
        <v>0</v>
      </c>
      <c r="K53" s="125">
        <v>0</v>
      </c>
      <c r="L53" s="125">
        <v>0</v>
      </c>
      <c r="M53" s="126">
        <v>0</v>
      </c>
      <c r="N53" s="124"/>
      <c r="O53" s="115" t="s">
        <v>25</v>
      </c>
      <c r="P53" s="125">
        <v>1</v>
      </c>
      <c r="Q53" s="126">
        <v>0</v>
      </c>
      <c r="R53" s="125">
        <v>0</v>
      </c>
      <c r="S53" s="125">
        <v>1</v>
      </c>
      <c r="T53" s="126">
        <v>0</v>
      </c>
      <c r="U53" s="124"/>
    </row>
    <row r="54" ht="13.5" spans="8:21">
      <c r="H54" s="115"/>
      <c r="I54" s="125"/>
      <c r="J54" s="126"/>
      <c r="K54" s="125">
        <f>SUM(K41:K53)</f>
        <v>5</v>
      </c>
      <c r="L54" s="125">
        <f>SUM(L41:L53)</f>
        <v>13</v>
      </c>
      <c r="M54" s="126"/>
      <c r="N54" s="124"/>
      <c r="O54" s="115"/>
      <c r="P54" s="125"/>
      <c r="Q54" s="126"/>
      <c r="R54" s="125">
        <f>SUM(R41:R53)</f>
        <v>7</v>
      </c>
      <c r="S54" s="125">
        <f>SUM(S41:S53)</f>
        <v>15</v>
      </c>
      <c r="T54" s="126"/>
      <c r="U54" s="124"/>
    </row>
    <row r="55" s="93" customFormat="1" spans="1:21">
      <c r="A55" s="97">
        <v>1</v>
      </c>
      <c r="B55" s="98"/>
      <c r="C55" s="98"/>
      <c r="D55" s="98"/>
      <c r="E55" s="98"/>
      <c r="F55" s="98"/>
      <c r="G55" s="108"/>
      <c r="H55" s="97">
        <v>2</v>
      </c>
      <c r="I55" s="98"/>
      <c r="J55" s="98"/>
      <c r="K55" s="98"/>
      <c r="L55" s="98"/>
      <c r="M55" s="98"/>
      <c r="N55" s="108"/>
      <c r="O55" s="97">
        <v>3</v>
      </c>
      <c r="P55" s="98"/>
      <c r="Q55" s="98"/>
      <c r="R55" s="98"/>
      <c r="S55" s="98"/>
      <c r="T55" s="98"/>
      <c r="U55" s="99"/>
    </row>
    <row r="56" ht="27.75" spans="1:21">
      <c r="A56" s="111" t="s">
        <v>0</v>
      </c>
      <c r="B56" s="120" t="s">
        <v>1</v>
      </c>
      <c r="C56" s="120" t="s">
        <v>2</v>
      </c>
      <c r="D56" s="120" t="s">
        <v>3</v>
      </c>
      <c r="E56" s="120" t="s">
        <v>4</v>
      </c>
      <c r="F56" s="120" t="s">
        <v>5</v>
      </c>
      <c r="G56" s="121"/>
      <c r="H56" s="109" t="s">
        <v>0</v>
      </c>
      <c r="I56" s="3" t="s">
        <v>1</v>
      </c>
      <c r="J56" s="3" t="s">
        <v>2</v>
      </c>
      <c r="K56" s="3" t="s">
        <v>3</v>
      </c>
      <c r="L56" s="3" t="s">
        <v>4</v>
      </c>
      <c r="M56" s="3" t="s">
        <v>5</v>
      </c>
      <c r="N56" s="110"/>
      <c r="O56" s="109" t="s">
        <v>0</v>
      </c>
      <c r="P56" s="3" t="s">
        <v>1</v>
      </c>
      <c r="Q56" s="3" t="s">
        <v>2</v>
      </c>
      <c r="R56" s="3" t="s">
        <v>3</v>
      </c>
      <c r="S56" s="3" t="s">
        <v>4</v>
      </c>
      <c r="T56" s="3" t="s">
        <v>5</v>
      </c>
      <c r="U56" s="110" t="s">
        <v>31</v>
      </c>
    </row>
    <row r="57" ht="13.5" spans="1:21">
      <c r="A57" s="119" t="s">
        <v>9</v>
      </c>
      <c r="B57" s="122">
        <v>112</v>
      </c>
      <c r="C57" s="123">
        <v>0.0089</v>
      </c>
      <c r="D57" s="122">
        <v>2</v>
      </c>
      <c r="E57" s="122">
        <v>5</v>
      </c>
      <c r="F57" s="123">
        <v>0.0089</v>
      </c>
      <c r="G57" s="124">
        <f>7/B57</f>
        <v>0.0625</v>
      </c>
      <c r="H57" s="116" t="s">
        <v>9</v>
      </c>
      <c r="I57" s="117">
        <v>84</v>
      </c>
      <c r="J57" s="118">
        <v>0.0119</v>
      </c>
      <c r="K57" s="117">
        <v>2</v>
      </c>
      <c r="L57" s="117">
        <v>7</v>
      </c>
      <c r="M57" s="118">
        <v>0.0119</v>
      </c>
      <c r="N57" s="114">
        <f>9/84</f>
        <v>0.107142857142857</v>
      </c>
      <c r="O57" s="116" t="s">
        <v>9</v>
      </c>
      <c r="P57" s="117">
        <v>84</v>
      </c>
      <c r="Q57" s="118">
        <v>0.0119</v>
      </c>
      <c r="R57" s="117">
        <v>2</v>
      </c>
      <c r="S57" s="117">
        <v>7</v>
      </c>
      <c r="T57" s="118">
        <v>0.0119</v>
      </c>
      <c r="U57" s="114">
        <f>9/P57</f>
        <v>0.107142857142857</v>
      </c>
    </row>
    <row r="58" ht="13.5" spans="1:21">
      <c r="A58" s="115" t="s">
        <v>6</v>
      </c>
      <c r="B58" s="125">
        <v>35</v>
      </c>
      <c r="C58" s="126">
        <v>0</v>
      </c>
      <c r="D58" s="125">
        <v>4</v>
      </c>
      <c r="E58" s="125">
        <v>0</v>
      </c>
      <c r="F58" s="126">
        <v>0</v>
      </c>
      <c r="G58" s="124"/>
      <c r="H58" s="112" t="s">
        <v>6</v>
      </c>
      <c r="I58" s="8">
        <v>35</v>
      </c>
      <c r="J58" s="113">
        <v>0</v>
      </c>
      <c r="K58" s="8">
        <v>0</v>
      </c>
      <c r="L58" s="8">
        <v>1</v>
      </c>
      <c r="M58" s="113">
        <v>0</v>
      </c>
      <c r="N58" s="114"/>
      <c r="O58" s="112" t="s">
        <v>6</v>
      </c>
      <c r="P58" s="8">
        <v>35</v>
      </c>
      <c r="Q58" s="113">
        <v>0</v>
      </c>
      <c r="R58" s="8">
        <v>0</v>
      </c>
      <c r="S58" s="8">
        <v>1</v>
      </c>
      <c r="T58" s="113">
        <v>0</v>
      </c>
      <c r="U58" s="114"/>
    </row>
    <row r="59" ht="13.5" spans="1:21">
      <c r="A59" s="115" t="s">
        <v>7</v>
      </c>
      <c r="B59" s="125">
        <v>32</v>
      </c>
      <c r="C59" s="126">
        <v>0</v>
      </c>
      <c r="D59" s="125">
        <v>2</v>
      </c>
      <c r="E59" s="125">
        <v>2</v>
      </c>
      <c r="F59" s="126">
        <v>0</v>
      </c>
      <c r="G59" s="124"/>
      <c r="H59" s="112" t="s">
        <v>7</v>
      </c>
      <c r="I59" s="8">
        <v>25</v>
      </c>
      <c r="J59" s="113">
        <v>0</v>
      </c>
      <c r="K59" s="8">
        <v>0</v>
      </c>
      <c r="L59" s="8">
        <v>1</v>
      </c>
      <c r="M59" s="113">
        <v>0</v>
      </c>
      <c r="N59" s="114"/>
      <c r="O59" s="112" t="s">
        <v>7</v>
      </c>
      <c r="P59" s="8">
        <v>25</v>
      </c>
      <c r="Q59" s="113">
        <v>0</v>
      </c>
      <c r="R59" s="8">
        <v>0</v>
      </c>
      <c r="S59" s="8">
        <v>1</v>
      </c>
      <c r="T59" s="113">
        <v>0</v>
      </c>
      <c r="U59" s="114">
        <f>P58+P59</f>
        <v>60</v>
      </c>
    </row>
    <row r="60" ht="13.5" spans="1:21">
      <c r="A60" s="115" t="s">
        <v>8</v>
      </c>
      <c r="B60" s="125">
        <v>13</v>
      </c>
      <c r="C60" s="126">
        <v>0.0769</v>
      </c>
      <c r="D60" s="125">
        <v>2</v>
      </c>
      <c r="E60" s="125">
        <v>2</v>
      </c>
      <c r="F60" s="126">
        <v>0.0769</v>
      </c>
      <c r="G60" s="124">
        <f>B58+B59</f>
        <v>67</v>
      </c>
      <c r="H60" s="112" t="s">
        <v>11</v>
      </c>
      <c r="I60" s="8">
        <v>11</v>
      </c>
      <c r="J60" s="113">
        <v>0.0909</v>
      </c>
      <c r="K60" s="8">
        <v>0</v>
      </c>
      <c r="L60" s="8">
        <v>3</v>
      </c>
      <c r="M60" s="113">
        <v>0.0909</v>
      </c>
      <c r="N60" s="114"/>
      <c r="O60" s="112" t="s">
        <v>11</v>
      </c>
      <c r="P60" s="8">
        <v>11</v>
      </c>
      <c r="Q60" s="113">
        <v>0.0909</v>
      </c>
      <c r="R60" s="8">
        <v>0</v>
      </c>
      <c r="S60" s="8">
        <v>3</v>
      </c>
      <c r="T60" s="113">
        <v>0.0909</v>
      </c>
      <c r="U60" s="114">
        <f>2/U59</f>
        <v>0.0333333333333333</v>
      </c>
    </row>
    <row r="61" ht="13.5" spans="1:21">
      <c r="A61" s="115" t="s">
        <v>11</v>
      </c>
      <c r="B61" s="125">
        <v>10</v>
      </c>
      <c r="C61" s="126">
        <v>0</v>
      </c>
      <c r="D61" s="125">
        <v>1</v>
      </c>
      <c r="E61" s="125">
        <v>1</v>
      </c>
      <c r="F61" s="126">
        <v>0</v>
      </c>
      <c r="G61" s="124">
        <f>8/G60</f>
        <v>0.119402985074627</v>
      </c>
      <c r="H61" s="112" t="s">
        <v>10</v>
      </c>
      <c r="I61" s="8">
        <v>9</v>
      </c>
      <c r="J61" s="113">
        <v>0.3333</v>
      </c>
      <c r="K61" s="8">
        <v>0</v>
      </c>
      <c r="L61" s="8">
        <v>3</v>
      </c>
      <c r="M61" s="113">
        <v>0.3333</v>
      </c>
      <c r="N61" s="114">
        <f>I58+I59</f>
        <v>60</v>
      </c>
      <c r="O61" s="112" t="s">
        <v>10</v>
      </c>
      <c r="P61" s="8">
        <v>9</v>
      </c>
      <c r="Q61" s="113">
        <v>0.3333</v>
      </c>
      <c r="R61" s="8">
        <v>0</v>
      </c>
      <c r="S61" s="8">
        <v>3</v>
      </c>
      <c r="T61" s="113">
        <v>0.3333</v>
      </c>
      <c r="U61" s="114"/>
    </row>
    <row r="62" ht="13.5" spans="1:21">
      <c r="A62" s="115" t="s">
        <v>10</v>
      </c>
      <c r="B62" s="125">
        <v>8</v>
      </c>
      <c r="C62" s="126">
        <v>0.125</v>
      </c>
      <c r="D62" s="125">
        <v>0</v>
      </c>
      <c r="E62" s="125">
        <v>1</v>
      </c>
      <c r="F62" s="126">
        <v>0.125</v>
      </c>
      <c r="G62" s="124"/>
      <c r="H62" s="112" t="s">
        <v>8</v>
      </c>
      <c r="I62" s="8">
        <v>8</v>
      </c>
      <c r="J62" s="113">
        <v>0.125</v>
      </c>
      <c r="K62" s="8">
        <v>0</v>
      </c>
      <c r="L62" s="8">
        <v>3</v>
      </c>
      <c r="M62" s="113">
        <v>0.125</v>
      </c>
      <c r="N62" s="114">
        <f>2/60</f>
        <v>0.0333333333333333</v>
      </c>
      <c r="O62" s="112" t="s">
        <v>8</v>
      </c>
      <c r="P62" s="8">
        <v>8</v>
      </c>
      <c r="Q62" s="113">
        <v>0.125</v>
      </c>
      <c r="R62" s="8">
        <v>0</v>
      </c>
      <c r="S62" s="8">
        <v>3</v>
      </c>
      <c r="T62" s="113">
        <v>0.125</v>
      </c>
      <c r="U62" s="114"/>
    </row>
    <row r="63" ht="13.5" spans="1:21">
      <c r="A63" s="115" t="s">
        <v>17</v>
      </c>
      <c r="B63" s="125">
        <v>4</v>
      </c>
      <c r="C63" s="126">
        <v>0</v>
      </c>
      <c r="D63" s="125">
        <v>0</v>
      </c>
      <c r="E63" s="125">
        <v>1</v>
      </c>
      <c r="F63" s="126">
        <v>0</v>
      </c>
      <c r="G63" s="124"/>
      <c r="H63" s="112" t="s">
        <v>26</v>
      </c>
      <c r="I63" s="8">
        <v>3</v>
      </c>
      <c r="J63" s="113">
        <v>0</v>
      </c>
      <c r="K63" s="8">
        <v>0</v>
      </c>
      <c r="L63" s="8">
        <v>1</v>
      </c>
      <c r="M63" s="113">
        <v>0</v>
      </c>
      <c r="N63" s="114"/>
      <c r="O63" s="112" t="s">
        <v>26</v>
      </c>
      <c r="P63" s="8">
        <v>3</v>
      </c>
      <c r="Q63" s="113">
        <v>0</v>
      </c>
      <c r="R63" s="8">
        <v>0</v>
      </c>
      <c r="S63" s="8">
        <v>1</v>
      </c>
      <c r="T63" s="113">
        <v>0</v>
      </c>
      <c r="U63" s="114"/>
    </row>
    <row r="64" ht="27" spans="1:21">
      <c r="A64" s="115" t="s">
        <v>26</v>
      </c>
      <c r="B64" s="125">
        <v>2</v>
      </c>
      <c r="C64" s="126">
        <v>0</v>
      </c>
      <c r="D64" s="125">
        <v>0</v>
      </c>
      <c r="E64" s="125">
        <v>0</v>
      </c>
      <c r="F64" s="126">
        <v>0</v>
      </c>
      <c r="G64" s="124"/>
      <c r="H64" s="112" t="s">
        <v>24</v>
      </c>
      <c r="I64" s="8">
        <v>3</v>
      </c>
      <c r="J64" s="113">
        <v>0.3333</v>
      </c>
      <c r="K64" s="8">
        <v>0</v>
      </c>
      <c r="L64" s="8">
        <v>1</v>
      </c>
      <c r="M64" s="113">
        <v>0.3333</v>
      </c>
      <c r="N64" s="114"/>
      <c r="O64" s="112" t="s">
        <v>24</v>
      </c>
      <c r="P64" s="8">
        <v>3</v>
      </c>
      <c r="Q64" s="113">
        <v>0.3333</v>
      </c>
      <c r="R64" s="8">
        <v>0</v>
      </c>
      <c r="S64" s="8">
        <v>1</v>
      </c>
      <c r="T64" s="113">
        <v>0.3333</v>
      </c>
      <c r="U64" s="114"/>
    </row>
    <row r="65" ht="13.5" spans="1:21">
      <c r="A65" s="115" t="s">
        <v>15</v>
      </c>
      <c r="B65" s="125">
        <v>1</v>
      </c>
      <c r="C65" s="126">
        <v>0</v>
      </c>
      <c r="D65" s="125">
        <v>0</v>
      </c>
      <c r="E65" s="125">
        <v>0</v>
      </c>
      <c r="F65" s="126">
        <v>0</v>
      </c>
      <c r="G65" s="124"/>
      <c r="H65" s="112" t="s">
        <v>13</v>
      </c>
      <c r="I65" s="8">
        <v>2</v>
      </c>
      <c r="J65" s="113">
        <v>1</v>
      </c>
      <c r="K65" s="8">
        <v>0</v>
      </c>
      <c r="L65" s="8">
        <v>2</v>
      </c>
      <c r="M65" s="113">
        <v>1</v>
      </c>
      <c r="N65" s="114"/>
      <c r="O65" s="112" t="s">
        <v>13</v>
      </c>
      <c r="P65" s="8">
        <v>2</v>
      </c>
      <c r="Q65" s="113">
        <v>1</v>
      </c>
      <c r="R65" s="8">
        <v>0</v>
      </c>
      <c r="S65" s="8">
        <v>2</v>
      </c>
      <c r="T65" s="113">
        <v>1</v>
      </c>
      <c r="U65" s="114"/>
    </row>
    <row r="66" ht="13.5" spans="1:21">
      <c r="A66" s="115" t="s">
        <v>14</v>
      </c>
      <c r="B66" s="125">
        <v>1</v>
      </c>
      <c r="C66" s="126">
        <v>0</v>
      </c>
      <c r="D66" s="125">
        <v>0</v>
      </c>
      <c r="E66" s="125">
        <v>0</v>
      </c>
      <c r="F66" s="126">
        <v>0</v>
      </c>
      <c r="G66" s="124"/>
      <c r="H66" s="112" t="s">
        <v>16</v>
      </c>
      <c r="I66" s="8">
        <v>2</v>
      </c>
      <c r="J66" s="113">
        <v>0</v>
      </c>
      <c r="K66" s="8">
        <v>0</v>
      </c>
      <c r="L66" s="8">
        <v>0</v>
      </c>
      <c r="M66" s="113">
        <v>0</v>
      </c>
      <c r="N66" s="114"/>
      <c r="O66" s="112" t="s">
        <v>16</v>
      </c>
      <c r="P66" s="8">
        <v>2</v>
      </c>
      <c r="Q66" s="113">
        <v>0</v>
      </c>
      <c r="R66" s="8">
        <v>0</v>
      </c>
      <c r="S66" s="8">
        <v>0</v>
      </c>
      <c r="T66" s="113">
        <v>0</v>
      </c>
      <c r="U66" s="114"/>
    </row>
    <row r="67" ht="13.5" spans="1:21">
      <c r="A67" s="115" t="s">
        <v>13</v>
      </c>
      <c r="B67" s="125">
        <v>1</v>
      </c>
      <c r="C67" s="126">
        <v>1</v>
      </c>
      <c r="D67" s="125">
        <v>0</v>
      </c>
      <c r="E67" s="125">
        <v>1</v>
      </c>
      <c r="F67" s="126">
        <v>1</v>
      </c>
      <c r="G67" s="124"/>
      <c r="H67" s="112" t="s">
        <v>12</v>
      </c>
      <c r="I67" s="8">
        <v>2</v>
      </c>
      <c r="J67" s="113">
        <v>0</v>
      </c>
      <c r="K67" s="8">
        <v>0</v>
      </c>
      <c r="L67" s="8">
        <v>0</v>
      </c>
      <c r="M67" s="113">
        <v>0</v>
      </c>
      <c r="N67" s="114"/>
      <c r="O67" s="112" t="s">
        <v>12</v>
      </c>
      <c r="P67" s="8">
        <v>2</v>
      </c>
      <c r="Q67" s="113">
        <v>0</v>
      </c>
      <c r="R67" s="8">
        <v>0</v>
      </c>
      <c r="S67" s="8">
        <v>0</v>
      </c>
      <c r="T67" s="113">
        <v>0</v>
      </c>
      <c r="U67" s="114"/>
    </row>
    <row r="68" ht="13.5" spans="1:21">
      <c r="A68" s="115" t="s">
        <v>24</v>
      </c>
      <c r="B68" s="125">
        <v>1</v>
      </c>
      <c r="C68" s="126">
        <v>0</v>
      </c>
      <c r="D68" s="125">
        <v>0</v>
      </c>
      <c r="E68" s="125">
        <v>0</v>
      </c>
      <c r="F68" s="126">
        <v>0</v>
      </c>
      <c r="G68" s="124"/>
      <c r="H68" s="112" t="s">
        <v>17</v>
      </c>
      <c r="I68" s="8">
        <v>1</v>
      </c>
      <c r="J68" s="113">
        <v>0</v>
      </c>
      <c r="K68" s="8">
        <v>0</v>
      </c>
      <c r="L68" s="8">
        <v>0</v>
      </c>
      <c r="M68" s="113">
        <v>0</v>
      </c>
      <c r="N68" s="114"/>
      <c r="O68" s="112" t="s">
        <v>17</v>
      </c>
      <c r="P68" s="8">
        <v>1</v>
      </c>
      <c r="Q68" s="113">
        <v>0</v>
      </c>
      <c r="R68" s="8">
        <v>0</v>
      </c>
      <c r="S68" s="8">
        <v>0</v>
      </c>
      <c r="T68" s="113">
        <v>0</v>
      </c>
      <c r="U68" s="114"/>
    </row>
    <row r="69" ht="13.5" spans="1:21">
      <c r="A69" s="115" t="s">
        <v>16</v>
      </c>
      <c r="B69" s="125">
        <v>1</v>
      </c>
      <c r="C69" s="126">
        <v>0</v>
      </c>
      <c r="D69" s="125">
        <v>0</v>
      </c>
      <c r="E69" s="125">
        <v>0</v>
      </c>
      <c r="F69" s="126">
        <v>0</v>
      </c>
      <c r="G69" s="124"/>
      <c r="H69" s="112" t="s">
        <v>14</v>
      </c>
      <c r="I69" s="8">
        <v>1</v>
      </c>
      <c r="J69" s="113">
        <v>0</v>
      </c>
      <c r="K69" s="8">
        <v>0</v>
      </c>
      <c r="L69" s="8">
        <v>0</v>
      </c>
      <c r="M69" s="113">
        <v>0</v>
      </c>
      <c r="N69" s="114"/>
      <c r="O69" s="112" t="s">
        <v>14</v>
      </c>
      <c r="P69" s="8">
        <v>1</v>
      </c>
      <c r="Q69" s="113">
        <v>0</v>
      </c>
      <c r="R69" s="8">
        <v>0</v>
      </c>
      <c r="S69" s="8">
        <v>0</v>
      </c>
      <c r="T69" s="113">
        <v>0</v>
      </c>
      <c r="U69" s="114"/>
    </row>
    <row r="70" ht="13.5" spans="1:21">
      <c r="A70" s="115" t="s">
        <v>22</v>
      </c>
      <c r="B70" s="125">
        <v>1</v>
      </c>
      <c r="C70" s="126">
        <v>0</v>
      </c>
      <c r="D70" s="125">
        <v>0</v>
      </c>
      <c r="E70" s="125">
        <v>0</v>
      </c>
      <c r="F70" s="126">
        <v>0</v>
      </c>
      <c r="G70" s="124"/>
      <c r="H70" s="112" t="s">
        <v>29</v>
      </c>
      <c r="I70" s="8">
        <v>1</v>
      </c>
      <c r="J70" s="113">
        <v>0</v>
      </c>
      <c r="K70" s="8">
        <v>0</v>
      </c>
      <c r="L70" s="8">
        <v>0</v>
      </c>
      <c r="M70" s="113">
        <v>0</v>
      </c>
      <c r="N70" s="114"/>
      <c r="O70" s="112" t="s">
        <v>29</v>
      </c>
      <c r="P70" s="8">
        <v>1</v>
      </c>
      <c r="Q70" s="113">
        <v>0</v>
      </c>
      <c r="R70" s="8">
        <v>0</v>
      </c>
      <c r="S70" s="8">
        <v>0</v>
      </c>
      <c r="T70" s="113">
        <v>0</v>
      </c>
      <c r="U70" s="114"/>
    </row>
    <row r="71" ht="13.5" spans="1:19">
      <c r="A71" s="115" t="s">
        <v>25</v>
      </c>
      <c r="B71" s="125">
        <v>1</v>
      </c>
      <c r="C71" s="126">
        <v>0</v>
      </c>
      <c r="D71" s="125">
        <v>0</v>
      </c>
      <c r="E71" s="125">
        <v>0</v>
      </c>
      <c r="F71" s="126">
        <v>0</v>
      </c>
      <c r="G71" s="124"/>
      <c r="K71" s="94">
        <f>SUM(K57:K70)</f>
        <v>2</v>
      </c>
      <c r="L71" s="94">
        <f>SUM(L57:L70)</f>
        <v>22</v>
      </c>
      <c r="R71" s="94">
        <f>SUM(R57:R70)</f>
        <v>2</v>
      </c>
      <c r="S71" s="94">
        <f>SUM(S57:S70)</f>
        <v>22</v>
      </c>
    </row>
    <row r="72" ht="13.5" spans="1:7">
      <c r="A72" s="115"/>
      <c r="B72" s="125"/>
      <c r="C72" s="126"/>
      <c r="D72" s="125">
        <f>SUM(D57:D71)</f>
        <v>11</v>
      </c>
      <c r="E72" s="125">
        <f>SUM(E57:E71)</f>
        <v>13</v>
      </c>
      <c r="F72" s="126"/>
      <c r="G72" s="124"/>
    </row>
    <row r="73" s="93" customFormat="1" spans="1:21">
      <c r="A73" s="97">
        <v>4</v>
      </c>
      <c r="B73" s="98"/>
      <c r="C73" s="98"/>
      <c r="D73" s="98"/>
      <c r="E73" s="98"/>
      <c r="F73" s="98"/>
      <c r="G73" s="108"/>
      <c r="H73" s="97">
        <v>5</v>
      </c>
      <c r="I73" s="98"/>
      <c r="J73" s="98"/>
      <c r="K73" s="98"/>
      <c r="L73" s="98"/>
      <c r="M73" s="98"/>
      <c r="N73" s="99"/>
      <c r="O73" s="97">
        <v>6</v>
      </c>
      <c r="P73" s="98"/>
      <c r="Q73" s="98"/>
      <c r="R73" s="98"/>
      <c r="S73" s="98"/>
      <c r="T73" s="98"/>
      <c r="U73" s="108"/>
    </row>
    <row r="74" ht="27.75" spans="1:21">
      <c r="A74" s="109" t="s">
        <v>0</v>
      </c>
      <c r="B74" s="3" t="s">
        <v>1</v>
      </c>
      <c r="C74" s="3" t="s">
        <v>2</v>
      </c>
      <c r="D74" s="3" t="s">
        <v>3</v>
      </c>
      <c r="E74" s="3" t="s">
        <v>4</v>
      </c>
      <c r="F74" s="3" t="s">
        <v>5</v>
      </c>
      <c r="G74" s="110"/>
      <c r="H74" s="111" t="s">
        <v>0</v>
      </c>
      <c r="I74" s="120" t="s">
        <v>1</v>
      </c>
      <c r="J74" s="120" t="s">
        <v>2</v>
      </c>
      <c r="K74" s="120" t="s">
        <v>3</v>
      </c>
      <c r="L74" s="120" t="s">
        <v>4</v>
      </c>
      <c r="M74" s="120" t="s">
        <v>5</v>
      </c>
      <c r="N74" s="121"/>
      <c r="O74" s="109" t="s">
        <v>0</v>
      </c>
      <c r="P74" s="3" t="s">
        <v>1</v>
      </c>
      <c r="Q74" s="3" t="s">
        <v>2</v>
      </c>
      <c r="R74" s="3" t="s">
        <v>3</v>
      </c>
      <c r="S74" s="3" t="s">
        <v>4</v>
      </c>
      <c r="T74" s="3" t="s">
        <v>5</v>
      </c>
      <c r="U74" s="110"/>
    </row>
    <row r="75" ht="13.5" spans="1:21">
      <c r="A75" s="116" t="s">
        <v>9</v>
      </c>
      <c r="B75" s="117">
        <v>55</v>
      </c>
      <c r="C75" s="118">
        <v>0.0182</v>
      </c>
      <c r="D75" s="117">
        <v>2</v>
      </c>
      <c r="E75" s="117">
        <v>1</v>
      </c>
      <c r="F75" s="118">
        <v>0.0182</v>
      </c>
      <c r="G75" s="114">
        <f>3/B75</f>
        <v>0.0545454545454545</v>
      </c>
      <c r="H75" s="119" t="s">
        <v>9</v>
      </c>
      <c r="I75" s="122">
        <v>60</v>
      </c>
      <c r="J75" s="123">
        <v>0.0167</v>
      </c>
      <c r="K75" s="122">
        <v>1</v>
      </c>
      <c r="L75" s="122">
        <v>7</v>
      </c>
      <c r="M75" s="123">
        <v>0.0167</v>
      </c>
      <c r="N75" s="124">
        <f>8/60</f>
        <v>0.133333333333333</v>
      </c>
      <c r="O75" s="116" t="s">
        <v>9</v>
      </c>
      <c r="P75" s="117">
        <v>114</v>
      </c>
      <c r="Q75" s="118">
        <v>0</v>
      </c>
      <c r="R75" s="117">
        <v>3</v>
      </c>
      <c r="S75" s="117">
        <v>3</v>
      </c>
      <c r="T75" s="118">
        <v>0</v>
      </c>
      <c r="U75" s="114">
        <f>6/P75</f>
        <v>0.0526315789473684</v>
      </c>
    </row>
    <row r="76" ht="13.5" spans="1:21">
      <c r="A76" s="112" t="s">
        <v>7</v>
      </c>
      <c r="B76" s="8">
        <v>29</v>
      </c>
      <c r="C76" s="113">
        <v>0</v>
      </c>
      <c r="D76" s="8">
        <v>0</v>
      </c>
      <c r="E76" s="8">
        <v>0</v>
      </c>
      <c r="F76" s="113">
        <v>0</v>
      </c>
      <c r="G76" s="114"/>
      <c r="H76" s="115" t="s">
        <v>7</v>
      </c>
      <c r="I76" s="125">
        <v>44</v>
      </c>
      <c r="J76" s="126">
        <v>0</v>
      </c>
      <c r="K76" s="125">
        <v>0</v>
      </c>
      <c r="L76" s="125">
        <v>0</v>
      </c>
      <c r="M76" s="126">
        <v>0</v>
      </c>
      <c r="N76" s="124"/>
      <c r="O76" s="112" t="s">
        <v>7</v>
      </c>
      <c r="P76" s="8">
        <v>44</v>
      </c>
      <c r="Q76" s="113">
        <v>0</v>
      </c>
      <c r="R76" s="8">
        <v>0</v>
      </c>
      <c r="S76" s="8">
        <v>4</v>
      </c>
      <c r="T76" s="113">
        <v>0</v>
      </c>
      <c r="U76" s="114"/>
    </row>
    <row r="77" ht="13.5" spans="1:21">
      <c r="A77" s="112" t="s">
        <v>6</v>
      </c>
      <c r="B77" s="8">
        <v>29</v>
      </c>
      <c r="C77" s="113">
        <v>0</v>
      </c>
      <c r="D77" s="8">
        <v>0</v>
      </c>
      <c r="E77" s="8">
        <v>2</v>
      </c>
      <c r="F77" s="113">
        <v>0</v>
      </c>
      <c r="G77" s="114"/>
      <c r="H77" s="115" t="s">
        <v>8</v>
      </c>
      <c r="I77" s="125">
        <v>12</v>
      </c>
      <c r="J77" s="126">
        <v>0.0833</v>
      </c>
      <c r="K77" s="125">
        <v>0</v>
      </c>
      <c r="L77" s="125">
        <v>4</v>
      </c>
      <c r="M77" s="126">
        <v>0.0833</v>
      </c>
      <c r="N77" s="124"/>
      <c r="O77" s="112" t="s">
        <v>6</v>
      </c>
      <c r="P77" s="8">
        <v>18</v>
      </c>
      <c r="Q77" s="113">
        <v>0</v>
      </c>
      <c r="R77" s="8">
        <v>0</v>
      </c>
      <c r="S77" s="8">
        <v>0</v>
      </c>
      <c r="T77" s="113">
        <v>0</v>
      </c>
      <c r="U77" s="114"/>
    </row>
    <row r="78" ht="13.5" spans="1:21">
      <c r="A78" s="112" t="s">
        <v>8</v>
      </c>
      <c r="B78" s="8">
        <v>7</v>
      </c>
      <c r="C78" s="113">
        <v>0.2857</v>
      </c>
      <c r="D78" s="8">
        <v>0</v>
      </c>
      <c r="E78" s="8">
        <v>1</v>
      </c>
      <c r="F78" s="113">
        <v>0.2857</v>
      </c>
      <c r="G78" s="114"/>
      <c r="H78" s="115" t="s">
        <v>6</v>
      </c>
      <c r="I78" s="125">
        <v>11</v>
      </c>
      <c r="J78" s="126">
        <v>0</v>
      </c>
      <c r="K78" s="125">
        <v>0</v>
      </c>
      <c r="L78" s="125">
        <v>1</v>
      </c>
      <c r="M78" s="126">
        <v>0</v>
      </c>
      <c r="N78" s="124">
        <f>I76+I78</f>
        <v>55</v>
      </c>
      <c r="O78" s="112" t="s">
        <v>8</v>
      </c>
      <c r="P78" s="8">
        <v>9</v>
      </c>
      <c r="Q78" s="113">
        <v>0</v>
      </c>
      <c r="R78" s="8">
        <v>1</v>
      </c>
      <c r="S78" s="8">
        <v>1</v>
      </c>
      <c r="T78" s="113">
        <v>0</v>
      </c>
      <c r="U78" s="114">
        <f>P76+P77</f>
        <v>62</v>
      </c>
    </row>
    <row r="79" ht="13.5" spans="1:21">
      <c r="A79" s="112" t="s">
        <v>11</v>
      </c>
      <c r="B79" s="8">
        <v>6</v>
      </c>
      <c r="C79" s="113">
        <v>0</v>
      </c>
      <c r="D79" s="8">
        <v>0</v>
      </c>
      <c r="E79" s="8">
        <v>0</v>
      </c>
      <c r="F79" s="113">
        <v>0</v>
      </c>
      <c r="G79" s="114"/>
      <c r="H79" s="115" t="s">
        <v>11</v>
      </c>
      <c r="I79" s="125">
        <v>10</v>
      </c>
      <c r="J79" s="126">
        <v>0.3</v>
      </c>
      <c r="K79" s="125">
        <v>0</v>
      </c>
      <c r="L79" s="125">
        <v>3</v>
      </c>
      <c r="M79" s="126">
        <v>0.3</v>
      </c>
      <c r="N79" s="124"/>
      <c r="O79" s="112" t="s">
        <v>11</v>
      </c>
      <c r="P79" s="8">
        <v>8</v>
      </c>
      <c r="Q79" s="113">
        <v>0</v>
      </c>
      <c r="R79" s="8">
        <v>0</v>
      </c>
      <c r="S79" s="8">
        <v>2</v>
      </c>
      <c r="T79" s="113">
        <v>0</v>
      </c>
      <c r="U79" s="114">
        <f>4/U78</f>
        <v>0.0645161290322581</v>
      </c>
    </row>
    <row r="80" ht="13.5" spans="1:21">
      <c r="A80" s="112" t="s">
        <v>10</v>
      </c>
      <c r="B80" s="8">
        <v>6</v>
      </c>
      <c r="C80" s="113">
        <v>0.3333</v>
      </c>
      <c r="D80" s="8">
        <v>0</v>
      </c>
      <c r="E80" s="8">
        <v>1</v>
      </c>
      <c r="F80" s="113">
        <v>0.3333</v>
      </c>
      <c r="G80" s="114">
        <f>B76+B77</f>
        <v>58</v>
      </c>
      <c r="H80" s="115" t="s">
        <v>10</v>
      </c>
      <c r="I80" s="125">
        <v>8</v>
      </c>
      <c r="J80" s="126">
        <v>0.125</v>
      </c>
      <c r="K80" s="125">
        <v>0</v>
      </c>
      <c r="L80" s="125">
        <v>0</v>
      </c>
      <c r="M80" s="126">
        <v>0.125</v>
      </c>
      <c r="N80" s="124">
        <f>1/55</f>
        <v>0.0181818181818182</v>
      </c>
      <c r="O80" s="112" t="s">
        <v>10</v>
      </c>
      <c r="P80" s="8">
        <v>6</v>
      </c>
      <c r="Q80" s="113">
        <v>0</v>
      </c>
      <c r="R80" s="8">
        <v>1</v>
      </c>
      <c r="S80" s="8">
        <v>1</v>
      </c>
      <c r="T80" s="113">
        <v>0</v>
      </c>
      <c r="U80" s="114"/>
    </row>
    <row r="81" ht="13.5" spans="1:21">
      <c r="A81" s="112" t="s">
        <v>17</v>
      </c>
      <c r="B81" s="8">
        <v>3</v>
      </c>
      <c r="C81" s="113">
        <v>0</v>
      </c>
      <c r="D81" s="8">
        <v>0</v>
      </c>
      <c r="E81" s="8">
        <v>0</v>
      </c>
      <c r="F81" s="113">
        <v>0</v>
      </c>
      <c r="G81" s="114">
        <f>2/58</f>
        <v>0.0344827586206897</v>
      </c>
      <c r="H81" s="115" t="s">
        <v>16</v>
      </c>
      <c r="I81" s="125">
        <v>5</v>
      </c>
      <c r="J81" s="126">
        <v>0</v>
      </c>
      <c r="K81" s="125">
        <v>0</v>
      </c>
      <c r="L81" s="125">
        <v>0</v>
      </c>
      <c r="M81" s="126">
        <v>0</v>
      </c>
      <c r="N81" s="124"/>
      <c r="O81" s="112" t="s">
        <v>13</v>
      </c>
      <c r="P81" s="8">
        <v>4</v>
      </c>
      <c r="Q81" s="113">
        <v>0.25</v>
      </c>
      <c r="R81" s="8">
        <v>0</v>
      </c>
      <c r="S81" s="8">
        <v>0</v>
      </c>
      <c r="T81" s="113">
        <v>0.25</v>
      </c>
      <c r="U81" s="114"/>
    </row>
    <row r="82" ht="13.5" spans="1:21">
      <c r="A82" s="112" t="s">
        <v>28</v>
      </c>
      <c r="B82" s="8">
        <v>1</v>
      </c>
      <c r="C82" s="113">
        <v>1</v>
      </c>
      <c r="D82" s="8">
        <v>0</v>
      </c>
      <c r="E82" s="8">
        <v>0</v>
      </c>
      <c r="F82" s="113">
        <v>1</v>
      </c>
      <c r="G82" s="114"/>
      <c r="H82" s="115" t="s">
        <v>13</v>
      </c>
      <c r="I82" s="125">
        <v>4</v>
      </c>
      <c r="J82" s="126">
        <v>0</v>
      </c>
      <c r="K82" s="125">
        <v>0</v>
      </c>
      <c r="L82" s="125">
        <v>1</v>
      </c>
      <c r="M82" s="126">
        <v>0</v>
      </c>
      <c r="N82" s="124"/>
      <c r="O82" s="112" t="s">
        <v>15</v>
      </c>
      <c r="P82" s="8">
        <v>3</v>
      </c>
      <c r="Q82" s="113">
        <v>0</v>
      </c>
      <c r="R82" s="8">
        <v>0</v>
      </c>
      <c r="S82" s="8">
        <v>0</v>
      </c>
      <c r="T82" s="113">
        <v>0</v>
      </c>
      <c r="U82" s="114"/>
    </row>
    <row r="83" ht="13.5" spans="1:21">
      <c r="A83" s="112" t="s">
        <v>26</v>
      </c>
      <c r="B83" s="8">
        <v>1</v>
      </c>
      <c r="C83" s="113">
        <v>0</v>
      </c>
      <c r="D83" s="8">
        <v>0</v>
      </c>
      <c r="E83" s="8">
        <v>0</v>
      </c>
      <c r="F83" s="113">
        <v>0</v>
      </c>
      <c r="G83" s="114"/>
      <c r="H83" s="115" t="s">
        <v>29</v>
      </c>
      <c r="I83" s="125">
        <v>2</v>
      </c>
      <c r="J83" s="126">
        <v>0</v>
      </c>
      <c r="K83" s="125">
        <v>0</v>
      </c>
      <c r="L83" s="125">
        <v>0</v>
      </c>
      <c r="M83" s="126">
        <v>0</v>
      </c>
      <c r="N83" s="124"/>
      <c r="O83" s="112" t="s">
        <v>17</v>
      </c>
      <c r="P83" s="8">
        <v>3</v>
      </c>
      <c r="Q83" s="113">
        <v>0</v>
      </c>
      <c r="R83" s="8">
        <v>0</v>
      </c>
      <c r="S83" s="8">
        <v>0</v>
      </c>
      <c r="T83" s="113">
        <v>0</v>
      </c>
      <c r="U83" s="114"/>
    </row>
    <row r="84" ht="13.5" spans="1:21">
      <c r="A84" s="112" t="s">
        <v>13</v>
      </c>
      <c r="B84" s="8">
        <v>1</v>
      </c>
      <c r="C84" s="113">
        <v>0</v>
      </c>
      <c r="D84" s="8">
        <v>0</v>
      </c>
      <c r="E84" s="8">
        <v>0</v>
      </c>
      <c r="F84" s="113">
        <v>0</v>
      </c>
      <c r="G84" s="114"/>
      <c r="H84" s="115" t="s">
        <v>25</v>
      </c>
      <c r="I84" s="125">
        <v>2</v>
      </c>
      <c r="J84" s="126">
        <v>0</v>
      </c>
      <c r="K84" s="125">
        <v>0</v>
      </c>
      <c r="L84" s="125">
        <v>0</v>
      </c>
      <c r="M84" s="126">
        <v>0</v>
      </c>
      <c r="N84" s="124"/>
      <c r="O84" s="112" t="s">
        <v>26</v>
      </c>
      <c r="P84" s="8">
        <v>3</v>
      </c>
      <c r="Q84" s="113">
        <v>0</v>
      </c>
      <c r="R84" s="8">
        <v>0</v>
      </c>
      <c r="S84" s="8">
        <v>1</v>
      </c>
      <c r="T84" s="113">
        <v>0</v>
      </c>
      <c r="U84" s="114"/>
    </row>
    <row r="85" ht="13.5" spans="1:21">
      <c r="A85" s="112" t="s">
        <v>29</v>
      </c>
      <c r="B85" s="8">
        <v>1</v>
      </c>
      <c r="C85" s="113">
        <v>0</v>
      </c>
      <c r="D85" s="8">
        <v>0</v>
      </c>
      <c r="E85" s="8">
        <v>0</v>
      </c>
      <c r="F85" s="113">
        <v>0</v>
      </c>
      <c r="G85" s="114"/>
      <c r="H85" s="115" t="s">
        <v>32</v>
      </c>
      <c r="I85" s="125">
        <v>1</v>
      </c>
      <c r="J85" s="126">
        <v>0</v>
      </c>
      <c r="K85" s="125">
        <v>0</v>
      </c>
      <c r="L85" s="125">
        <v>0</v>
      </c>
      <c r="M85" s="126">
        <v>0</v>
      </c>
      <c r="N85" s="124"/>
      <c r="O85" s="112" t="s">
        <v>25</v>
      </c>
      <c r="P85" s="8">
        <v>3</v>
      </c>
      <c r="Q85" s="113">
        <v>0</v>
      </c>
      <c r="R85" s="8">
        <v>0</v>
      </c>
      <c r="S85" s="8">
        <v>0</v>
      </c>
      <c r="T85" s="113">
        <v>0</v>
      </c>
      <c r="U85" s="114"/>
    </row>
    <row r="86" ht="13.5" spans="1:21">
      <c r="A86" s="112" t="s">
        <v>22</v>
      </c>
      <c r="B86" s="8">
        <v>1</v>
      </c>
      <c r="C86" s="113">
        <v>0</v>
      </c>
      <c r="D86" s="8">
        <v>0</v>
      </c>
      <c r="E86" s="8">
        <v>0</v>
      </c>
      <c r="F86" s="113">
        <v>0</v>
      </c>
      <c r="G86" s="127"/>
      <c r="H86" s="115" t="s">
        <v>17</v>
      </c>
      <c r="I86" s="125">
        <v>1</v>
      </c>
      <c r="J86" s="126">
        <v>0</v>
      </c>
      <c r="K86" s="125">
        <v>0</v>
      </c>
      <c r="L86" s="125">
        <v>0</v>
      </c>
      <c r="M86" s="126">
        <v>0</v>
      </c>
      <c r="N86" s="124"/>
      <c r="O86" s="112" t="s">
        <v>29</v>
      </c>
      <c r="P86" s="8">
        <v>2</v>
      </c>
      <c r="Q86" s="113">
        <v>0</v>
      </c>
      <c r="R86" s="8">
        <v>1</v>
      </c>
      <c r="S86" s="8">
        <v>0</v>
      </c>
      <c r="T86" s="113">
        <v>0</v>
      </c>
      <c r="U86" s="127"/>
    </row>
    <row r="87" ht="27" spans="4:21">
      <c r="D87" s="94">
        <f>SUM(D75:D86)</f>
        <v>2</v>
      </c>
      <c r="E87" s="94">
        <f>SUM(E75:E86)</f>
        <v>5</v>
      </c>
      <c r="H87" s="115" t="s">
        <v>26</v>
      </c>
      <c r="I87" s="125">
        <v>1</v>
      </c>
      <c r="J87" s="126">
        <v>0</v>
      </c>
      <c r="K87" s="125">
        <v>0</v>
      </c>
      <c r="L87" s="125">
        <v>0</v>
      </c>
      <c r="M87" s="126">
        <v>0</v>
      </c>
      <c r="N87" s="124"/>
      <c r="O87" s="112" t="s">
        <v>16</v>
      </c>
      <c r="P87" s="8">
        <v>2</v>
      </c>
      <c r="Q87" s="113">
        <v>0</v>
      </c>
      <c r="R87" s="8">
        <v>0</v>
      </c>
      <c r="S87" s="8">
        <v>1</v>
      </c>
      <c r="T87" s="113">
        <v>0</v>
      </c>
      <c r="U87" s="114"/>
    </row>
    <row r="88" ht="13.5" spans="8:19">
      <c r="H88" s="115" t="s">
        <v>14</v>
      </c>
      <c r="I88" s="125">
        <v>1</v>
      </c>
      <c r="J88" s="126">
        <v>1</v>
      </c>
      <c r="K88" s="125">
        <v>0</v>
      </c>
      <c r="L88" s="125">
        <v>0</v>
      </c>
      <c r="M88" s="126">
        <v>1</v>
      </c>
      <c r="N88" s="124"/>
      <c r="R88" s="94">
        <f>SUM(R75:R87)</f>
        <v>6</v>
      </c>
      <c r="S88" s="94">
        <f>SUM(S75:S87)</f>
        <v>13</v>
      </c>
    </row>
    <row r="89" ht="13.5" spans="8:14">
      <c r="H89" s="115" t="s">
        <v>24</v>
      </c>
      <c r="I89" s="125">
        <v>1</v>
      </c>
      <c r="J89" s="126">
        <v>0</v>
      </c>
      <c r="K89" s="125">
        <v>0</v>
      </c>
      <c r="L89" s="125">
        <v>1</v>
      </c>
      <c r="M89" s="126">
        <v>0</v>
      </c>
      <c r="N89" s="124"/>
    </row>
    <row r="90" ht="13.5" spans="8:14">
      <c r="H90" s="115" t="s">
        <v>33</v>
      </c>
      <c r="I90" s="125">
        <v>1</v>
      </c>
      <c r="J90" s="126">
        <v>0</v>
      </c>
      <c r="K90" s="125">
        <v>0</v>
      </c>
      <c r="L90" s="125">
        <v>0</v>
      </c>
      <c r="M90" s="126">
        <v>0</v>
      </c>
      <c r="N90" s="124"/>
    </row>
    <row r="91" spans="11:12">
      <c r="K91" s="94">
        <f>SUM(K75:K90)</f>
        <v>1</v>
      </c>
      <c r="L91" s="94">
        <f>SUM(L75:L90)</f>
        <v>17</v>
      </c>
    </row>
    <row r="92" s="93" customFormat="1" spans="1:21">
      <c r="A92" s="97">
        <v>7</v>
      </c>
      <c r="B92" s="98"/>
      <c r="C92" s="98"/>
      <c r="D92" s="98"/>
      <c r="E92" s="98"/>
      <c r="F92" s="98"/>
      <c r="G92" s="108"/>
      <c r="H92" s="128"/>
      <c r="K92" s="93">
        <v>8</v>
      </c>
      <c r="N92" s="99"/>
      <c r="O92" s="128"/>
      <c r="R92" s="93">
        <v>9</v>
      </c>
      <c r="U92" s="99"/>
    </row>
    <row r="93" ht="27.75" spans="1:20">
      <c r="A93" s="111" t="s">
        <v>0</v>
      </c>
      <c r="B93" s="120" t="s">
        <v>1</v>
      </c>
      <c r="C93" s="120" t="s">
        <v>2</v>
      </c>
      <c r="D93" s="120" t="s">
        <v>3</v>
      </c>
      <c r="E93" s="120" t="s">
        <v>4</v>
      </c>
      <c r="F93" s="120" t="s">
        <v>5</v>
      </c>
      <c r="G93" s="121"/>
      <c r="H93" s="129" t="s">
        <v>0</v>
      </c>
      <c r="I93" s="27" t="s">
        <v>1</v>
      </c>
      <c r="J93" s="27" t="s">
        <v>2</v>
      </c>
      <c r="K93" s="27" t="s">
        <v>3</v>
      </c>
      <c r="L93" s="27" t="s">
        <v>4</v>
      </c>
      <c r="M93" s="27" t="s">
        <v>5</v>
      </c>
      <c r="O93" s="129" t="s">
        <v>0</v>
      </c>
      <c r="P93" s="27" t="s">
        <v>1</v>
      </c>
      <c r="Q93" s="27" t="s">
        <v>2</v>
      </c>
      <c r="R93" s="27" t="s">
        <v>3</v>
      </c>
      <c r="S93" s="27" t="s">
        <v>4</v>
      </c>
      <c r="T93" s="27" t="s">
        <v>5</v>
      </c>
    </row>
    <row r="94" ht="13.5" spans="1:21">
      <c r="A94" s="119" t="s">
        <v>9</v>
      </c>
      <c r="B94" s="122">
        <v>105</v>
      </c>
      <c r="C94" s="123">
        <v>0</v>
      </c>
      <c r="D94" s="122">
        <v>3</v>
      </c>
      <c r="E94" s="122">
        <v>4</v>
      </c>
      <c r="F94" s="123">
        <v>0</v>
      </c>
      <c r="G94" s="130"/>
      <c r="H94" s="131" t="s">
        <v>9</v>
      </c>
      <c r="I94" s="133">
        <v>69</v>
      </c>
      <c r="J94" s="134">
        <v>0.0145</v>
      </c>
      <c r="K94" s="133">
        <v>1</v>
      </c>
      <c r="L94" s="133">
        <v>3</v>
      </c>
      <c r="M94" s="134">
        <v>0</v>
      </c>
      <c r="N94" s="135">
        <f>(L94+K94)/I94</f>
        <v>0.0579710144927536</v>
      </c>
      <c r="O94" s="131" t="s">
        <v>9</v>
      </c>
      <c r="P94" s="133">
        <v>71</v>
      </c>
      <c r="Q94" s="134">
        <v>0</v>
      </c>
      <c r="R94" s="133">
        <v>0</v>
      </c>
      <c r="S94" s="133">
        <v>6</v>
      </c>
      <c r="T94" s="134">
        <v>0</v>
      </c>
      <c r="U94" s="135">
        <f>(S94+R94)/P94</f>
        <v>0.0845070422535211</v>
      </c>
    </row>
    <row r="95" ht="13.5" spans="1:20">
      <c r="A95" s="115" t="s">
        <v>7</v>
      </c>
      <c r="B95" s="125">
        <v>35</v>
      </c>
      <c r="C95" s="126">
        <v>0</v>
      </c>
      <c r="D95" s="125">
        <v>0</v>
      </c>
      <c r="E95" s="125">
        <v>2</v>
      </c>
      <c r="F95" s="126">
        <v>0</v>
      </c>
      <c r="G95" s="124"/>
      <c r="H95" s="132" t="s">
        <v>7</v>
      </c>
      <c r="I95" s="28">
        <v>35</v>
      </c>
      <c r="J95" s="136">
        <v>0</v>
      </c>
      <c r="K95" s="28">
        <v>0</v>
      </c>
      <c r="L95" s="28">
        <v>0</v>
      </c>
      <c r="M95" s="136">
        <v>0</v>
      </c>
      <c r="N95" s="96">
        <v>0</v>
      </c>
      <c r="O95" s="132" t="s">
        <v>6</v>
      </c>
      <c r="P95" s="28">
        <v>52</v>
      </c>
      <c r="Q95" s="136">
        <v>0</v>
      </c>
      <c r="R95" s="28">
        <v>1</v>
      </c>
      <c r="S95" s="28">
        <v>0</v>
      </c>
      <c r="T95" s="136">
        <v>0</v>
      </c>
    </row>
    <row r="96" ht="13.5" spans="1:21">
      <c r="A96" s="115" t="s">
        <v>11</v>
      </c>
      <c r="B96" s="125">
        <v>8</v>
      </c>
      <c r="C96" s="126">
        <v>0</v>
      </c>
      <c r="D96" s="125">
        <v>1</v>
      </c>
      <c r="E96" s="125">
        <v>0</v>
      </c>
      <c r="F96" s="126">
        <v>0</v>
      </c>
      <c r="G96" s="96">
        <f>7/B94</f>
        <v>0.0666666666666667</v>
      </c>
      <c r="H96" s="132" t="s">
        <v>10</v>
      </c>
      <c r="I96" s="28">
        <v>7</v>
      </c>
      <c r="J96" s="136">
        <v>0.1429</v>
      </c>
      <c r="K96" s="28">
        <v>0</v>
      </c>
      <c r="L96" s="28">
        <v>0</v>
      </c>
      <c r="M96" s="136">
        <v>0.1429</v>
      </c>
      <c r="N96" s="96">
        <v>42</v>
      </c>
      <c r="O96" s="132" t="s">
        <v>7</v>
      </c>
      <c r="P96" s="28">
        <v>47</v>
      </c>
      <c r="Q96" s="136">
        <v>0</v>
      </c>
      <c r="R96" s="28">
        <v>0</v>
      </c>
      <c r="S96" s="28">
        <v>3</v>
      </c>
      <c r="T96" s="136">
        <v>0</v>
      </c>
      <c r="U96" s="96">
        <v>99</v>
      </c>
    </row>
    <row r="97" ht="13.5" spans="1:21">
      <c r="A97" s="115" t="s">
        <v>10</v>
      </c>
      <c r="B97" s="125">
        <v>8</v>
      </c>
      <c r="C97" s="126">
        <v>0.25</v>
      </c>
      <c r="D97" s="125">
        <v>0</v>
      </c>
      <c r="E97" s="125">
        <v>0</v>
      </c>
      <c r="F97" s="126">
        <v>0.25</v>
      </c>
      <c r="G97" s="96">
        <f>B95+B102</f>
        <v>37</v>
      </c>
      <c r="H97" s="132" t="s">
        <v>6</v>
      </c>
      <c r="I97" s="28">
        <v>7</v>
      </c>
      <c r="J97" s="136">
        <v>0</v>
      </c>
      <c r="K97" s="28">
        <v>1</v>
      </c>
      <c r="L97" s="28">
        <v>2</v>
      </c>
      <c r="M97" s="136">
        <v>0</v>
      </c>
      <c r="O97" s="132" t="s">
        <v>11</v>
      </c>
      <c r="P97" s="28">
        <v>13</v>
      </c>
      <c r="Q97" s="136">
        <v>0.2308</v>
      </c>
      <c r="R97" s="28">
        <v>1</v>
      </c>
      <c r="S97" s="28">
        <v>2</v>
      </c>
      <c r="T97" s="136">
        <v>0.2308</v>
      </c>
      <c r="U97" s="137">
        <v>0.04</v>
      </c>
    </row>
    <row r="98" ht="13.5" spans="1:20">
      <c r="A98" s="115" t="s">
        <v>16</v>
      </c>
      <c r="B98" s="125">
        <v>6</v>
      </c>
      <c r="C98" s="126">
        <v>0</v>
      </c>
      <c r="D98" s="125">
        <v>0</v>
      </c>
      <c r="E98" s="125">
        <v>0</v>
      </c>
      <c r="F98" s="126">
        <v>0</v>
      </c>
      <c r="G98" s="96">
        <f>2/G97</f>
        <v>0.0540540540540541</v>
      </c>
      <c r="H98" s="132" t="s">
        <v>11</v>
      </c>
      <c r="I98" s="28">
        <v>6</v>
      </c>
      <c r="J98" s="136">
        <v>0.1667</v>
      </c>
      <c r="K98" s="28">
        <v>0</v>
      </c>
      <c r="L98" s="28">
        <v>1</v>
      </c>
      <c r="M98" s="136">
        <v>0.1667</v>
      </c>
      <c r="O98" s="132" t="s">
        <v>10</v>
      </c>
      <c r="P98" s="28">
        <v>12</v>
      </c>
      <c r="Q98" s="136">
        <v>0.3333</v>
      </c>
      <c r="R98" s="28">
        <v>0</v>
      </c>
      <c r="S98" s="28">
        <v>1</v>
      </c>
      <c r="T98" s="136">
        <v>0.3333</v>
      </c>
    </row>
    <row r="99" ht="13.5" spans="1:20">
      <c r="A99" s="115" t="s">
        <v>8</v>
      </c>
      <c r="B99" s="125">
        <v>5</v>
      </c>
      <c r="C99" s="126">
        <v>0</v>
      </c>
      <c r="D99" s="125">
        <v>0</v>
      </c>
      <c r="E99" s="125">
        <v>0</v>
      </c>
      <c r="F99" s="126">
        <v>0</v>
      </c>
      <c r="G99" s="124"/>
      <c r="H99" s="132" t="s">
        <v>8</v>
      </c>
      <c r="I99" s="28">
        <v>3</v>
      </c>
      <c r="J99" s="136">
        <v>0</v>
      </c>
      <c r="K99" s="28">
        <v>0</v>
      </c>
      <c r="L99" s="28">
        <v>0</v>
      </c>
      <c r="M99" s="136">
        <v>0</v>
      </c>
      <c r="O99" s="132" t="s">
        <v>8</v>
      </c>
      <c r="P99" s="28">
        <v>12</v>
      </c>
      <c r="Q99" s="136">
        <v>0.1667</v>
      </c>
      <c r="R99" s="28">
        <v>0</v>
      </c>
      <c r="S99" s="28">
        <v>0</v>
      </c>
      <c r="T99" s="136">
        <v>0.1667</v>
      </c>
    </row>
    <row r="100" ht="13.5" spans="1:20">
      <c r="A100" s="115" t="s">
        <v>29</v>
      </c>
      <c r="B100" s="125">
        <v>4</v>
      </c>
      <c r="C100" s="126">
        <v>0</v>
      </c>
      <c r="D100" s="125">
        <v>0</v>
      </c>
      <c r="E100" s="125">
        <v>0</v>
      </c>
      <c r="F100" s="126">
        <v>0</v>
      </c>
      <c r="G100" s="124"/>
      <c r="H100" s="132" t="s">
        <v>28</v>
      </c>
      <c r="I100" s="28">
        <v>2</v>
      </c>
      <c r="J100" s="136">
        <v>0</v>
      </c>
      <c r="K100" s="28">
        <v>0</v>
      </c>
      <c r="L100" s="28">
        <v>0</v>
      </c>
      <c r="M100" s="136">
        <v>0</v>
      </c>
      <c r="O100" s="132" t="s">
        <v>16</v>
      </c>
      <c r="P100" s="28">
        <v>4</v>
      </c>
      <c r="Q100" s="136">
        <v>0.25</v>
      </c>
      <c r="R100" s="28">
        <v>0</v>
      </c>
      <c r="S100" s="28">
        <v>1</v>
      </c>
      <c r="T100" s="136">
        <v>0.25</v>
      </c>
    </row>
    <row r="101" ht="13.5" spans="1:20">
      <c r="A101" s="115" t="s">
        <v>25</v>
      </c>
      <c r="B101" s="125">
        <v>3</v>
      </c>
      <c r="C101" s="126">
        <v>0</v>
      </c>
      <c r="D101" s="125">
        <v>0</v>
      </c>
      <c r="E101" s="125">
        <v>0</v>
      </c>
      <c r="F101" s="126">
        <v>0</v>
      </c>
      <c r="G101" s="124"/>
      <c r="H101" s="132" t="s">
        <v>17</v>
      </c>
      <c r="I101" s="28">
        <v>2</v>
      </c>
      <c r="J101" s="136">
        <v>0</v>
      </c>
      <c r="K101" s="28">
        <v>0</v>
      </c>
      <c r="L101" s="28">
        <v>0</v>
      </c>
      <c r="M101" s="136">
        <v>0</v>
      </c>
      <c r="O101" s="132" t="s">
        <v>28</v>
      </c>
      <c r="P101" s="28">
        <v>1</v>
      </c>
      <c r="Q101" s="136">
        <v>0</v>
      </c>
      <c r="R101" s="28">
        <v>0</v>
      </c>
      <c r="S101" s="28">
        <v>0</v>
      </c>
      <c r="T101" s="136">
        <v>0</v>
      </c>
    </row>
    <row r="102" ht="13.5" spans="1:20">
      <c r="A102" s="115" t="s">
        <v>6</v>
      </c>
      <c r="B102" s="125">
        <v>2</v>
      </c>
      <c r="C102" s="126">
        <v>0</v>
      </c>
      <c r="D102" s="125">
        <v>0</v>
      </c>
      <c r="E102" s="125">
        <v>0</v>
      </c>
      <c r="F102" s="126">
        <v>0</v>
      </c>
      <c r="G102" s="124"/>
      <c r="H102" s="132" t="s">
        <v>13</v>
      </c>
      <c r="I102" s="28">
        <v>2</v>
      </c>
      <c r="J102" s="136">
        <v>0.5</v>
      </c>
      <c r="K102" s="28">
        <v>0</v>
      </c>
      <c r="L102" s="28">
        <v>1</v>
      </c>
      <c r="M102" s="136">
        <v>0.5</v>
      </c>
      <c r="O102" s="132" t="s">
        <v>26</v>
      </c>
      <c r="P102" s="28">
        <v>1</v>
      </c>
      <c r="Q102" s="136">
        <v>0</v>
      </c>
      <c r="R102" s="28">
        <v>0</v>
      </c>
      <c r="S102" s="28">
        <v>0</v>
      </c>
      <c r="T102" s="136">
        <v>0</v>
      </c>
    </row>
    <row r="103" ht="13.5" spans="1:20">
      <c r="A103" s="115" t="s">
        <v>15</v>
      </c>
      <c r="B103" s="125">
        <v>1</v>
      </c>
      <c r="C103" s="126">
        <v>0</v>
      </c>
      <c r="D103" s="125">
        <v>0</v>
      </c>
      <c r="E103" s="125">
        <v>0</v>
      </c>
      <c r="F103" s="126">
        <v>0</v>
      </c>
      <c r="G103" s="124"/>
      <c r="H103" s="132" t="s">
        <v>15</v>
      </c>
      <c r="I103" s="28">
        <v>1</v>
      </c>
      <c r="J103" s="136">
        <v>0</v>
      </c>
      <c r="K103" s="28">
        <v>0</v>
      </c>
      <c r="L103" s="28">
        <v>0</v>
      </c>
      <c r="M103" s="136">
        <v>0</v>
      </c>
      <c r="O103" s="132" t="s">
        <v>14</v>
      </c>
      <c r="P103" s="28">
        <v>1</v>
      </c>
      <c r="Q103" s="136">
        <v>0</v>
      </c>
      <c r="R103" s="28">
        <v>0</v>
      </c>
      <c r="S103" s="28">
        <v>0</v>
      </c>
      <c r="T103" s="136">
        <v>0</v>
      </c>
    </row>
    <row r="104" ht="13.5" spans="1:20">
      <c r="A104" s="115" t="s">
        <v>17</v>
      </c>
      <c r="B104" s="125">
        <v>1</v>
      </c>
      <c r="C104" s="126">
        <v>0</v>
      </c>
      <c r="D104" s="125">
        <v>0</v>
      </c>
      <c r="E104" s="125">
        <v>0</v>
      </c>
      <c r="F104" s="126">
        <v>0</v>
      </c>
      <c r="G104" s="124"/>
      <c r="H104" s="132" t="s">
        <v>26</v>
      </c>
      <c r="I104" s="28">
        <v>1</v>
      </c>
      <c r="J104" s="136">
        <v>0</v>
      </c>
      <c r="K104" s="28">
        <v>0</v>
      </c>
      <c r="L104" s="28">
        <v>0</v>
      </c>
      <c r="M104" s="136">
        <v>0</v>
      </c>
      <c r="O104" s="132" t="s">
        <v>13</v>
      </c>
      <c r="P104" s="28">
        <v>1</v>
      </c>
      <c r="Q104" s="136">
        <v>0</v>
      </c>
      <c r="R104" s="28">
        <v>0</v>
      </c>
      <c r="S104" s="28">
        <v>0</v>
      </c>
      <c r="T104" s="136">
        <v>0</v>
      </c>
    </row>
    <row r="105" ht="27" spans="1:20">
      <c r="A105" s="115" t="s">
        <v>26</v>
      </c>
      <c r="B105" s="125">
        <v>1</v>
      </c>
      <c r="C105" s="126">
        <v>0</v>
      </c>
      <c r="D105" s="125">
        <v>0</v>
      </c>
      <c r="E105" s="125">
        <v>0</v>
      </c>
      <c r="F105" s="126">
        <v>0</v>
      </c>
      <c r="G105" s="124"/>
      <c r="H105" s="132" t="s">
        <v>14</v>
      </c>
      <c r="I105" s="28">
        <v>1</v>
      </c>
      <c r="J105" s="136">
        <v>0</v>
      </c>
      <c r="K105" s="28">
        <v>0</v>
      </c>
      <c r="L105" s="28">
        <v>0</v>
      </c>
      <c r="M105" s="136">
        <v>0</v>
      </c>
      <c r="O105" s="132" t="s">
        <v>24</v>
      </c>
      <c r="P105" s="28">
        <v>1</v>
      </c>
      <c r="Q105" s="136">
        <v>0</v>
      </c>
      <c r="R105" s="28">
        <v>0</v>
      </c>
      <c r="S105" s="28">
        <v>0</v>
      </c>
      <c r="T105" s="136">
        <v>0</v>
      </c>
    </row>
    <row r="106" ht="13.5" spans="1:20">
      <c r="A106" s="115" t="s">
        <v>22</v>
      </c>
      <c r="B106" s="125">
        <v>1</v>
      </c>
      <c r="C106" s="126">
        <v>0</v>
      </c>
      <c r="D106" s="125">
        <v>0</v>
      </c>
      <c r="E106" s="125">
        <v>0</v>
      </c>
      <c r="F106" s="126">
        <v>0</v>
      </c>
      <c r="G106" s="124"/>
      <c r="H106" s="132" t="s">
        <v>16</v>
      </c>
      <c r="I106" s="28">
        <v>1</v>
      </c>
      <c r="J106" s="136">
        <v>0</v>
      </c>
      <c r="K106" s="28">
        <v>0</v>
      </c>
      <c r="L106" s="28">
        <v>0</v>
      </c>
      <c r="M106" s="136">
        <v>0</v>
      </c>
      <c r="O106" s="132" t="s">
        <v>23</v>
      </c>
      <c r="P106" s="28">
        <v>1</v>
      </c>
      <c r="Q106" s="136">
        <v>0</v>
      </c>
      <c r="R106" s="28">
        <v>0</v>
      </c>
      <c r="S106" s="28">
        <v>0</v>
      </c>
      <c r="T106" s="136">
        <v>0</v>
      </c>
    </row>
    <row r="107" ht="13.5" spans="1:20">
      <c r="A107" s="115" t="s">
        <v>30</v>
      </c>
      <c r="B107" s="125">
        <v>1</v>
      </c>
      <c r="C107" s="126">
        <v>0</v>
      </c>
      <c r="D107" s="125">
        <v>0</v>
      </c>
      <c r="E107" s="125">
        <v>0</v>
      </c>
      <c r="F107" s="126">
        <v>0</v>
      </c>
      <c r="G107" s="124"/>
      <c r="H107" s="132" t="s">
        <v>12</v>
      </c>
      <c r="I107" s="28">
        <v>1</v>
      </c>
      <c r="J107" s="136">
        <v>0</v>
      </c>
      <c r="K107" s="28">
        <v>0</v>
      </c>
      <c r="L107" s="28">
        <v>0</v>
      </c>
      <c r="M107" s="136">
        <v>0</v>
      </c>
      <c r="O107" s="132" t="s">
        <v>25</v>
      </c>
      <c r="P107" s="28">
        <v>1</v>
      </c>
      <c r="Q107" s="136">
        <v>0</v>
      </c>
      <c r="R107" s="28">
        <v>0</v>
      </c>
      <c r="S107" s="28">
        <v>0</v>
      </c>
      <c r="T107" s="136">
        <v>0</v>
      </c>
    </row>
    <row r="108" spans="16:21">
      <c r="P108" s="94">
        <f>SUM(P94:P107)</f>
        <v>218</v>
      </c>
      <c r="R108" s="94">
        <f>SUM(R94:R107)</f>
        <v>2</v>
      </c>
      <c r="S108" s="94">
        <f>SUM(S94:S107)</f>
        <v>13</v>
      </c>
      <c r="U108" s="135">
        <v>0.069</v>
      </c>
    </row>
    <row r="109" spans="4:12">
      <c r="D109" s="94">
        <f>SUM(D94:D108)</f>
        <v>4</v>
      </c>
      <c r="E109" s="94">
        <f>SUM(E94:E108)</f>
        <v>6</v>
      </c>
      <c r="K109" s="94">
        <v>2</v>
      </c>
      <c r="L109" s="94">
        <v>7</v>
      </c>
    </row>
    <row r="110" s="93" customFormat="1" spans="1:21">
      <c r="A110" s="128"/>
      <c r="D110" s="93">
        <v>10</v>
      </c>
      <c r="G110" s="99"/>
      <c r="H110" s="128"/>
      <c r="K110" s="93">
        <v>11</v>
      </c>
      <c r="N110" s="99"/>
      <c r="O110" s="128"/>
      <c r="R110" s="93">
        <v>12</v>
      </c>
      <c r="U110" s="99"/>
    </row>
    <row r="111" ht="12.75" spans="1:21">
      <c r="A111" s="129" t="s">
        <v>0</v>
      </c>
      <c r="B111" s="27" t="s">
        <v>1</v>
      </c>
      <c r="C111" s="27" t="s">
        <v>2</v>
      </c>
      <c r="D111" s="27" t="s">
        <v>3</v>
      </c>
      <c r="E111" s="27" t="s">
        <v>4</v>
      </c>
      <c r="F111" s="27" t="s">
        <v>5</v>
      </c>
      <c r="H111" s="129" t="s">
        <v>0</v>
      </c>
      <c r="I111" s="27" t="s">
        <v>1</v>
      </c>
      <c r="J111" s="27" t="s">
        <v>2</v>
      </c>
      <c r="K111" s="27" t="s">
        <v>3</v>
      </c>
      <c r="L111" s="27" t="s">
        <v>4</v>
      </c>
      <c r="M111" s="27" t="s">
        <v>5</v>
      </c>
      <c r="O111" s="129" t="s">
        <v>0</v>
      </c>
      <c r="P111" s="27" t="s">
        <v>1</v>
      </c>
      <c r="Q111" s="27" t="s">
        <v>2</v>
      </c>
      <c r="R111" s="27" t="s">
        <v>3</v>
      </c>
      <c r="S111" s="27" t="s">
        <v>4</v>
      </c>
      <c r="T111" s="27" t="s">
        <v>5</v>
      </c>
      <c r="U111" s="138"/>
    </row>
    <row r="112" ht="12" spans="1:21">
      <c r="A112" s="131" t="s">
        <v>9</v>
      </c>
      <c r="B112" s="133">
        <v>66</v>
      </c>
      <c r="C112" s="134">
        <v>0.0152</v>
      </c>
      <c r="D112" s="133">
        <v>4</v>
      </c>
      <c r="E112" s="133">
        <v>4</v>
      </c>
      <c r="F112" s="134">
        <v>0.0152</v>
      </c>
      <c r="G112" s="135">
        <f>(E112+D112)/B112</f>
        <v>0.121212121212121</v>
      </c>
      <c r="H112" s="131" t="s">
        <v>9</v>
      </c>
      <c r="I112" s="133">
        <v>85</v>
      </c>
      <c r="J112" s="134">
        <v>0.0353</v>
      </c>
      <c r="K112" s="133">
        <v>2</v>
      </c>
      <c r="L112" s="133">
        <v>5</v>
      </c>
      <c r="M112" s="134">
        <v>0.0235</v>
      </c>
      <c r="N112" s="135">
        <f>(L112+K112)/I112</f>
        <v>0.0823529411764706</v>
      </c>
      <c r="O112" s="131" t="s">
        <v>9</v>
      </c>
      <c r="P112" s="133">
        <v>104</v>
      </c>
      <c r="Q112" s="134">
        <v>0.0096</v>
      </c>
      <c r="R112" s="133">
        <v>1</v>
      </c>
      <c r="S112" s="133">
        <v>2</v>
      </c>
      <c r="T112" s="134">
        <v>0.0096</v>
      </c>
      <c r="U112" s="135">
        <f>(S112+R112)/P112</f>
        <v>0.0288461538461538</v>
      </c>
    </row>
    <row r="113" ht="12" spans="1:21">
      <c r="A113" s="132" t="s">
        <v>6</v>
      </c>
      <c r="B113" s="28">
        <v>53</v>
      </c>
      <c r="C113" s="136">
        <v>0</v>
      </c>
      <c r="D113" s="28">
        <v>0</v>
      </c>
      <c r="E113" s="28">
        <v>0</v>
      </c>
      <c r="F113" s="136">
        <v>0</v>
      </c>
      <c r="G113" s="96">
        <v>87</v>
      </c>
      <c r="H113" s="132" t="s">
        <v>6</v>
      </c>
      <c r="I113" s="28">
        <v>46</v>
      </c>
      <c r="J113" s="136">
        <v>0</v>
      </c>
      <c r="K113" s="28">
        <v>1</v>
      </c>
      <c r="L113" s="28">
        <v>1</v>
      </c>
      <c r="M113" s="136">
        <v>0</v>
      </c>
      <c r="N113" s="96">
        <v>85</v>
      </c>
      <c r="O113" s="132" t="s">
        <v>7</v>
      </c>
      <c r="P113" s="28">
        <v>47</v>
      </c>
      <c r="Q113" s="136">
        <v>0</v>
      </c>
      <c r="R113" s="28">
        <v>2</v>
      </c>
      <c r="S113" s="28">
        <v>1</v>
      </c>
      <c r="T113" s="136">
        <v>0</v>
      </c>
      <c r="U113" s="139">
        <v>55</v>
      </c>
    </row>
    <row r="114" ht="12" spans="1:21">
      <c r="A114" s="132" t="s">
        <v>7</v>
      </c>
      <c r="B114" s="28">
        <v>34</v>
      </c>
      <c r="C114" s="136">
        <v>0</v>
      </c>
      <c r="D114" s="28">
        <v>0</v>
      </c>
      <c r="E114" s="28">
        <v>3</v>
      </c>
      <c r="F114" s="136">
        <v>0</v>
      </c>
      <c r="G114" s="96">
        <v>0.03448275</v>
      </c>
      <c r="H114" s="132" t="s">
        <v>7</v>
      </c>
      <c r="I114" s="28">
        <v>39</v>
      </c>
      <c r="J114" s="136">
        <v>0</v>
      </c>
      <c r="K114" s="28">
        <v>3</v>
      </c>
      <c r="L114" s="28">
        <v>0</v>
      </c>
      <c r="M114" s="136">
        <v>0</v>
      </c>
      <c r="N114" s="96">
        <v>0.0588235</v>
      </c>
      <c r="O114" s="132" t="s">
        <v>8</v>
      </c>
      <c r="P114" s="28">
        <v>18</v>
      </c>
      <c r="Q114" s="136">
        <v>0</v>
      </c>
      <c r="R114" s="28">
        <v>0</v>
      </c>
      <c r="S114" s="28">
        <v>1</v>
      </c>
      <c r="T114" s="136">
        <v>0</v>
      </c>
      <c r="U114" s="139">
        <v>0.4545454</v>
      </c>
    </row>
    <row r="115" ht="12" spans="1:21">
      <c r="A115" s="132" t="s">
        <v>8</v>
      </c>
      <c r="B115" s="28">
        <v>12</v>
      </c>
      <c r="C115" s="136">
        <v>0.1667</v>
      </c>
      <c r="D115" s="28">
        <v>1</v>
      </c>
      <c r="E115" s="28">
        <v>3</v>
      </c>
      <c r="F115" s="136">
        <v>0.1667</v>
      </c>
      <c r="H115" s="132" t="s">
        <v>11</v>
      </c>
      <c r="I115" s="28">
        <v>17</v>
      </c>
      <c r="J115" s="136">
        <v>0.0588</v>
      </c>
      <c r="K115" s="28">
        <v>0</v>
      </c>
      <c r="L115" s="28">
        <v>1</v>
      </c>
      <c r="M115" s="136">
        <v>0</v>
      </c>
      <c r="O115" s="132" t="s">
        <v>11</v>
      </c>
      <c r="P115" s="28">
        <v>10</v>
      </c>
      <c r="Q115" s="136">
        <v>0</v>
      </c>
      <c r="R115" s="28">
        <v>0</v>
      </c>
      <c r="S115" s="28">
        <v>0</v>
      </c>
      <c r="T115" s="136">
        <v>0</v>
      </c>
      <c r="U115" s="139"/>
    </row>
    <row r="116" ht="12" spans="1:21">
      <c r="A116" s="132" t="s">
        <v>10</v>
      </c>
      <c r="B116" s="28">
        <v>10</v>
      </c>
      <c r="C116" s="136">
        <v>0.1</v>
      </c>
      <c r="D116" s="28">
        <v>0</v>
      </c>
      <c r="E116" s="28">
        <v>0</v>
      </c>
      <c r="F116" s="136">
        <v>0.1</v>
      </c>
      <c r="H116" s="132" t="s">
        <v>10</v>
      </c>
      <c r="I116" s="28">
        <v>9</v>
      </c>
      <c r="J116" s="136">
        <v>0.3333</v>
      </c>
      <c r="K116" s="28">
        <v>0</v>
      </c>
      <c r="L116" s="28">
        <v>0</v>
      </c>
      <c r="M116" s="136">
        <v>0.3333</v>
      </c>
      <c r="O116" s="132" t="s">
        <v>6</v>
      </c>
      <c r="P116" s="28">
        <v>8</v>
      </c>
      <c r="Q116" s="136">
        <v>0</v>
      </c>
      <c r="R116" s="28">
        <v>0</v>
      </c>
      <c r="S116" s="28">
        <v>0</v>
      </c>
      <c r="T116" s="136">
        <v>0</v>
      </c>
      <c r="U116" s="139"/>
    </row>
    <row r="117" ht="12" spans="1:21">
      <c r="A117" s="132" t="s">
        <v>11</v>
      </c>
      <c r="B117" s="28">
        <v>6</v>
      </c>
      <c r="C117" s="136">
        <v>0.1667</v>
      </c>
      <c r="D117" s="28">
        <v>1</v>
      </c>
      <c r="E117" s="28">
        <v>0</v>
      </c>
      <c r="F117" s="136">
        <v>0.1667</v>
      </c>
      <c r="H117" s="132" t="s">
        <v>8</v>
      </c>
      <c r="I117" s="28">
        <v>9</v>
      </c>
      <c r="J117" s="136">
        <v>0.1111</v>
      </c>
      <c r="K117" s="28">
        <v>1</v>
      </c>
      <c r="L117" s="28">
        <v>3</v>
      </c>
      <c r="M117" s="136">
        <v>0.1111</v>
      </c>
      <c r="O117" s="132" t="s">
        <v>10</v>
      </c>
      <c r="P117" s="28">
        <v>5</v>
      </c>
      <c r="Q117" s="136">
        <v>0.2</v>
      </c>
      <c r="R117" s="28">
        <v>0</v>
      </c>
      <c r="S117" s="28">
        <v>1</v>
      </c>
      <c r="T117" s="136">
        <v>0.2</v>
      </c>
      <c r="U117" s="139"/>
    </row>
    <row r="118" ht="12" spans="1:21">
      <c r="A118" s="132" t="s">
        <v>17</v>
      </c>
      <c r="B118" s="28">
        <v>5</v>
      </c>
      <c r="C118" s="136">
        <v>0</v>
      </c>
      <c r="D118" s="28">
        <v>0</v>
      </c>
      <c r="E118" s="28">
        <v>0</v>
      </c>
      <c r="F118" s="136">
        <v>0</v>
      </c>
      <c r="H118" s="132" t="s">
        <v>16</v>
      </c>
      <c r="I118" s="28">
        <v>6</v>
      </c>
      <c r="J118" s="136">
        <v>0</v>
      </c>
      <c r="K118" s="28">
        <v>0</v>
      </c>
      <c r="L118" s="28">
        <v>0</v>
      </c>
      <c r="M118" s="136">
        <v>0</v>
      </c>
      <c r="O118" s="132" t="s">
        <v>26</v>
      </c>
      <c r="P118" s="28">
        <v>2</v>
      </c>
      <c r="Q118" s="136">
        <v>0</v>
      </c>
      <c r="R118" s="28">
        <v>0</v>
      </c>
      <c r="S118" s="28">
        <v>0</v>
      </c>
      <c r="T118" s="136">
        <v>0</v>
      </c>
      <c r="U118" s="139"/>
    </row>
    <row r="119" ht="12" spans="1:21">
      <c r="A119" s="132" t="s">
        <v>24</v>
      </c>
      <c r="B119" s="28">
        <v>3</v>
      </c>
      <c r="C119" s="136">
        <v>0</v>
      </c>
      <c r="D119" s="28">
        <v>1</v>
      </c>
      <c r="E119" s="28">
        <v>0</v>
      </c>
      <c r="F119" s="136">
        <v>0</v>
      </c>
      <c r="H119" s="132" t="s">
        <v>17</v>
      </c>
      <c r="I119" s="28">
        <v>3</v>
      </c>
      <c r="J119" s="136">
        <v>0</v>
      </c>
      <c r="K119" s="28">
        <v>0</v>
      </c>
      <c r="L119" s="28">
        <v>0</v>
      </c>
      <c r="M119" s="136">
        <v>0</v>
      </c>
      <c r="O119" s="132" t="s">
        <v>28</v>
      </c>
      <c r="P119" s="28">
        <v>1</v>
      </c>
      <c r="Q119" s="136">
        <v>0</v>
      </c>
      <c r="R119" s="28">
        <v>1</v>
      </c>
      <c r="S119" s="28">
        <v>0</v>
      </c>
      <c r="T119" s="136">
        <v>0</v>
      </c>
      <c r="U119" s="139"/>
    </row>
    <row r="120" ht="12" spans="1:21">
      <c r="A120" s="132" t="s">
        <v>28</v>
      </c>
      <c r="B120" s="28">
        <v>2</v>
      </c>
      <c r="C120" s="136">
        <v>0.5</v>
      </c>
      <c r="D120" s="28">
        <v>0</v>
      </c>
      <c r="E120" s="28">
        <v>0</v>
      </c>
      <c r="F120" s="136">
        <v>0.5</v>
      </c>
      <c r="H120" s="132" t="s">
        <v>24</v>
      </c>
      <c r="I120" s="28">
        <v>3</v>
      </c>
      <c r="J120" s="136">
        <v>0</v>
      </c>
      <c r="K120" s="28">
        <v>0</v>
      </c>
      <c r="L120" s="28">
        <v>0</v>
      </c>
      <c r="M120" s="136">
        <v>0</v>
      </c>
      <c r="O120" s="132" t="s">
        <v>17</v>
      </c>
      <c r="P120" s="28">
        <v>1</v>
      </c>
      <c r="Q120" s="136">
        <v>0</v>
      </c>
      <c r="R120" s="28">
        <v>0</v>
      </c>
      <c r="S120" s="28">
        <v>0</v>
      </c>
      <c r="T120" s="136">
        <v>0</v>
      </c>
      <c r="U120" s="139"/>
    </row>
    <row r="121" ht="12" spans="1:21">
      <c r="A121" s="132" t="s">
        <v>26</v>
      </c>
      <c r="B121" s="28">
        <v>1</v>
      </c>
      <c r="C121" s="136">
        <v>0</v>
      </c>
      <c r="D121" s="28">
        <v>1</v>
      </c>
      <c r="E121" s="28">
        <v>0</v>
      </c>
      <c r="F121" s="136">
        <v>0</v>
      </c>
      <c r="H121" s="132" t="s">
        <v>28</v>
      </c>
      <c r="I121" s="28">
        <v>1</v>
      </c>
      <c r="J121" s="136">
        <v>0</v>
      </c>
      <c r="K121" s="28">
        <v>0</v>
      </c>
      <c r="L121" s="28">
        <v>0</v>
      </c>
      <c r="M121" s="136">
        <v>0</v>
      </c>
      <c r="O121" s="132" t="s">
        <v>21</v>
      </c>
      <c r="P121" s="28">
        <v>1</v>
      </c>
      <c r="Q121" s="136">
        <v>0</v>
      </c>
      <c r="R121" s="28">
        <v>0</v>
      </c>
      <c r="S121" s="28">
        <v>0</v>
      </c>
      <c r="T121" s="136">
        <v>0</v>
      </c>
      <c r="U121" s="139"/>
    </row>
    <row r="122" ht="12" spans="1:21">
      <c r="A122" s="132" t="s">
        <v>13</v>
      </c>
      <c r="B122" s="28">
        <v>1</v>
      </c>
      <c r="C122" s="136">
        <v>0</v>
      </c>
      <c r="D122" s="28">
        <v>0</v>
      </c>
      <c r="E122" s="28">
        <v>0</v>
      </c>
      <c r="F122" s="136">
        <v>0</v>
      </c>
      <c r="H122" s="132" t="s">
        <v>15</v>
      </c>
      <c r="I122" s="28">
        <v>1</v>
      </c>
      <c r="J122" s="136">
        <v>0</v>
      </c>
      <c r="K122" s="28">
        <v>0</v>
      </c>
      <c r="L122" s="28">
        <v>0</v>
      </c>
      <c r="M122" s="136">
        <v>0</v>
      </c>
      <c r="O122" s="132" t="s">
        <v>24</v>
      </c>
      <c r="P122" s="28">
        <v>1</v>
      </c>
      <c r="Q122" s="136">
        <v>0</v>
      </c>
      <c r="R122" s="28">
        <v>0</v>
      </c>
      <c r="S122" s="28">
        <v>0</v>
      </c>
      <c r="T122" s="136">
        <v>0</v>
      </c>
      <c r="U122" s="139"/>
    </row>
    <row r="123" ht="12" spans="1:21">
      <c r="A123" s="132" t="s">
        <v>29</v>
      </c>
      <c r="B123" s="28">
        <v>1</v>
      </c>
      <c r="C123" s="136">
        <v>0</v>
      </c>
      <c r="D123" s="28">
        <v>0</v>
      </c>
      <c r="E123" s="28">
        <v>0</v>
      </c>
      <c r="F123" s="136">
        <v>0</v>
      </c>
      <c r="H123" s="132" t="s">
        <v>26</v>
      </c>
      <c r="I123" s="28">
        <v>1</v>
      </c>
      <c r="J123" s="136">
        <v>0</v>
      </c>
      <c r="K123" s="28">
        <v>0</v>
      </c>
      <c r="L123" s="28">
        <v>0</v>
      </c>
      <c r="M123" s="136">
        <v>0</v>
      </c>
      <c r="O123" s="132" t="s">
        <v>16</v>
      </c>
      <c r="P123" s="28">
        <v>1</v>
      </c>
      <c r="Q123" s="136">
        <v>0</v>
      </c>
      <c r="R123" s="28">
        <v>0</v>
      </c>
      <c r="S123" s="28">
        <v>0</v>
      </c>
      <c r="T123" s="136">
        <v>0</v>
      </c>
      <c r="U123" s="139"/>
    </row>
    <row r="124" ht="12" spans="1:21">
      <c r="A124" s="132" t="s">
        <v>16</v>
      </c>
      <c r="B124" s="28">
        <v>1</v>
      </c>
      <c r="C124" s="136">
        <v>0</v>
      </c>
      <c r="D124" s="28">
        <v>0</v>
      </c>
      <c r="E124" s="28">
        <v>0</v>
      </c>
      <c r="F124" s="136">
        <v>0</v>
      </c>
      <c r="H124" s="132" t="s">
        <v>14</v>
      </c>
      <c r="I124" s="28">
        <v>1</v>
      </c>
      <c r="J124" s="136">
        <v>0</v>
      </c>
      <c r="K124" s="28">
        <v>1</v>
      </c>
      <c r="L124" s="28">
        <v>1</v>
      </c>
      <c r="M124" s="136">
        <v>0</v>
      </c>
      <c r="O124" s="132" t="s">
        <v>25</v>
      </c>
      <c r="P124" s="28">
        <v>1</v>
      </c>
      <c r="Q124" s="136">
        <v>0</v>
      </c>
      <c r="R124" s="28">
        <v>0</v>
      </c>
      <c r="S124" s="28">
        <v>0</v>
      </c>
      <c r="T124" s="136">
        <v>0</v>
      </c>
      <c r="U124" s="139"/>
    </row>
    <row r="125" ht="12" spans="1:21">
      <c r="A125" s="132" t="s">
        <v>25</v>
      </c>
      <c r="B125" s="28">
        <v>1</v>
      </c>
      <c r="C125" s="136">
        <v>0</v>
      </c>
      <c r="D125" s="28">
        <v>0</v>
      </c>
      <c r="E125" s="28">
        <v>0</v>
      </c>
      <c r="F125" s="136">
        <v>0</v>
      </c>
      <c r="H125" s="132" t="s">
        <v>13</v>
      </c>
      <c r="I125" s="28">
        <v>1</v>
      </c>
      <c r="J125" s="136">
        <v>0</v>
      </c>
      <c r="K125" s="28">
        <v>0</v>
      </c>
      <c r="L125" s="28">
        <v>0</v>
      </c>
      <c r="M125" s="136">
        <v>0</v>
      </c>
      <c r="O125" s="132" t="s">
        <v>27</v>
      </c>
      <c r="P125" s="28">
        <v>1</v>
      </c>
      <c r="Q125" s="136">
        <v>0</v>
      </c>
      <c r="R125" s="28">
        <v>0</v>
      </c>
      <c r="S125" s="28">
        <v>0</v>
      </c>
      <c r="T125" s="136">
        <v>0</v>
      </c>
      <c r="U125" s="140"/>
    </row>
    <row r="126" ht="12" spans="1:13">
      <c r="A126" s="132" t="s">
        <v>27</v>
      </c>
      <c r="B126" s="28">
        <v>1</v>
      </c>
      <c r="C126" s="136">
        <v>0</v>
      </c>
      <c r="D126" s="28">
        <v>0</v>
      </c>
      <c r="E126" s="28">
        <v>0</v>
      </c>
      <c r="F126" s="136">
        <v>0</v>
      </c>
      <c r="H126" s="132" t="s">
        <v>22</v>
      </c>
      <c r="I126" s="28">
        <v>1</v>
      </c>
      <c r="J126" s="136">
        <v>0</v>
      </c>
      <c r="K126" s="28">
        <v>0</v>
      </c>
      <c r="L126" s="28">
        <v>0</v>
      </c>
      <c r="M126" s="136">
        <v>0</v>
      </c>
    </row>
    <row r="127" ht="12" spans="8:13">
      <c r="H127" s="132" t="s">
        <v>25</v>
      </c>
      <c r="I127" s="28">
        <v>1</v>
      </c>
      <c r="J127" s="136">
        <v>0</v>
      </c>
      <c r="K127" s="28">
        <v>0</v>
      </c>
      <c r="L127" s="28">
        <v>0</v>
      </c>
      <c r="M127" s="136">
        <v>0</v>
      </c>
    </row>
    <row r="128" spans="4:4">
      <c r="D128" s="94">
        <v>13</v>
      </c>
    </row>
    <row r="129" s="93" customFormat="1" ht="12.75" spans="1:21">
      <c r="A129" s="141" t="s">
        <v>0</v>
      </c>
      <c r="B129" s="142" t="s">
        <v>1</v>
      </c>
      <c r="C129" s="142" t="s">
        <v>2</v>
      </c>
      <c r="D129" s="142" t="s">
        <v>3</v>
      </c>
      <c r="E129" s="142" t="s">
        <v>4</v>
      </c>
      <c r="F129" s="142" t="s">
        <v>5</v>
      </c>
      <c r="G129" s="143"/>
      <c r="H129" s="128"/>
      <c r="K129" s="93">
        <v>14</v>
      </c>
      <c r="N129" s="99"/>
      <c r="O129" s="128"/>
      <c r="R129" s="93">
        <v>15</v>
      </c>
      <c r="U129" s="99"/>
    </row>
    <row r="130" ht="12.75" spans="1:20">
      <c r="A130" s="131" t="s">
        <v>9</v>
      </c>
      <c r="B130" s="133">
        <v>101</v>
      </c>
      <c r="C130" s="134">
        <v>0.0198</v>
      </c>
      <c r="D130" s="133">
        <v>5</v>
      </c>
      <c r="E130" s="133">
        <v>8</v>
      </c>
      <c r="F130" s="134">
        <v>0.0198</v>
      </c>
      <c r="G130" s="135">
        <f>(E130+D130)/B130</f>
        <v>0.128712871287129</v>
      </c>
      <c r="H130" s="129" t="s">
        <v>0</v>
      </c>
      <c r="I130" s="27" t="s">
        <v>1</v>
      </c>
      <c r="J130" s="27" t="s">
        <v>2</v>
      </c>
      <c r="K130" s="27" t="s">
        <v>3</v>
      </c>
      <c r="L130" s="27" t="s">
        <v>4</v>
      </c>
      <c r="M130" s="27" t="s">
        <v>5</v>
      </c>
      <c r="O130" s="129" t="s">
        <v>0</v>
      </c>
      <c r="P130" s="27" t="s">
        <v>1</v>
      </c>
      <c r="Q130" s="27" t="s">
        <v>2</v>
      </c>
      <c r="R130" s="27" t="s">
        <v>3</v>
      </c>
      <c r="S130" s="27" t="s">
        <v>4</v>
      </c>
      <c r="T130" s="27" t="s">
        <v>5</v>
      </c>
    </row>
    <row r="131" ht="12" spans="1:21">
      <c r="A131" s="132" t="s">
        <v>7</v>
      </c>
      <c r="B131" s="28">
        <v>51</v>
      </c>
      <c r="C131" s="136">
        <v>0</v>
      </c>
      <c r="D131" s="28">
        <v>2</v>
      </c>
      <c r="E131" s="28">
        <v>5</v>
      </c>
      <c r="F131" s="136">
        <v>0</v>
      </c>
      <c r="G131" s="139">
        <v>51</v>
      </c>
      <c r="H131" s="131" t="s">
        <v>9</v>
      </c>
      <c r="I131" s="133">
        <v>120</v>
      </c>
      <c r="J131" s="134">
        <v>0.0083</v>
      </c>
      <c r="K131" s="133">
        <v>1</v>
      </c>
      <c r="L131" s="133">
        <v>7</v>
      </c>
      <c r="M131" s="134">
        <v>0.0083</v>
      </c>
      <c r="N131" s="135">
        <f>(L131+K131)/I131</f>
        <v>0.0666666666666667</v>
      </c>
      <c r="O131" s="131" t="s">
        <v>9</v>
      </c>
      <c r="P131" s="133">
        <v>84</v>
      </c>
      <c r="Q131" s="134">
        <v>0.0119</v>
      </c>
      <c r="R131" s="133">
        <v>0</v>
      </c>
      <c r="S131" s="133">
        <v>0</v>
      </c>
      <c r="T131" s="134">
        <v>0.0119</v>
      </c>
      <c r="U131" s="135">
        <f>(S131+R131)/P131</f>
        <v>0</v>
      </c>
    </row>
    <row r="132" ht="12" spans="1:21">
      <c r="A132" s="132" t="s">
        <v>11</v>
      </c>
      <c r="B132" s="28">
        <v>9</v>
      </c>
      <c r="C132" s="136">
        <v>0.1111</v>
      </c>
      <c r="D132" s="28">
        <v>0</v>
      </c>
      <c r="E132" s="28">
        <v>2</v>
      </c>
      <c r="F132" s="136">
        <v>0.1111</v>
      </c>
      <c r="G132" s="139">
        <v>0.1372549</v>
      </c>
      <c r="H132" s="132" t="s">
        <v>7</v>
      </c>
      <c r="I132" s="28">
        <v>66</v>
      </c>
      <c r="J132" s="136">
        <v>0</v>
      </c>
      <c r="K132" s="28">
        <v>1</v>
      </c>
      <c r="L132" s="28">
        <v>2</v>
      </c>
      <c r="M132" s="136">
        <v>0</v>
      </c>
      <c r="N132" s="96">
        <v>66</v>
      </c>
      <c r="O132" s="132" t="s">
        <v>7</v>
      </c>
      <c r="P132" s="28">
        <v>56</v>
      </c>
      <c r="Q132" s="136">
        <v>0</v>
      </c>
      <c r="R132" s="28">
        <v>0</v>
      </c>
      <c r="S132" s="28">
        <v>3</v>
      </c>
      <c r="T132" s="136">
        <v>0</v>
      </c>
      <c r="U132" s="96">
        <v>56</v>
      </c>
    </row>
    <row r="133" ht="12" spans="1:21">
      <c r="A133" s="132" t="s">
        <v>10</v>
      </c>
      <c r="B133" s="28">
        <v>8</v>
      </c>
      <c r="C133" s="136">
        <v>0.125</v>
      </c>
      <c r="D133" s="28">
        <v>1</v>
      </c>
      <c r="E133" s="28">
        <v>1</v>
      </c>
      <c r="F133" s="136">
        <v>0.125</v>
      </c>
      <c r="G133" s="139"/>
      <c r="H133" s="132" t="s">
        <v>8</v>
      </c>
      <c r="I133" s="28">
        <v>10</v>
      </c>
      <c r="J133" s="136">
        <v>0.1</v>
      </c>
      <c r="K133" s="28">
        <v>1</v>
      </c>
      <c r="L133" s="28">
        <v>3</v>
      </c>
      <c r="M133" s="136">
        <v>0.1</v>
      </c>
      <c r="N133" s="96">
        <v>0.045454545</v>
      </c>
      <c r="O133" s="132" t="s">
        <v>8</v>
      </c>
      <c r="P133" s="28">
        <v>10</v>
      </c>
      <c r="Q133" s="136">
        <v>0.1</v>
      </c>
      <c r="R133" s="28">
        <v>0</v>
      </c>
      <c r="S133" s="28">
        <v>0</v>
      </c>
      <c r="T133" s="136">
        <v>0.1</v>
      </c>
      <c r="U133" s="96">
        <v>0.0535714</v>
      </c>
    </row>
    <row r="134" ht="12" spans="1:20">
      <c r="A134" s="132" t="s">
        <v>8</v>
      </c>
      <c r="B134" s="28">
        <v>8</v>
      </c>
      <c r="C134" s="136">
        <v>0</v>
      </c>
      <c r="D134" s="28">
        <v>0</v>
      </c>
      <c r="E134" s="28">
        <v>0</v>
      </c>
      <c r="F134" s="136">
        <v>0</v>
      </c>
      <c r="G134" s="139"/>
      <c r="H134" s="132" t="s">
        <v>10</v>
      </c>
      <c r="I134" s="28">
        <v>8</v>
      </c>
      <c r="J134" s="136">
        <v>0</v>
      </c>
      <c r="K134" s="28">
        <v>0</v>
      </c>
      <c r="L134" s="28">
        <v>1</v>
      </c>
      <c r="M134" s="136">
        <v>0</v>
      </c>
      <c r="O134" s="132" t="s">
        <v>11</v>
      </c>
      <c r="P134" s="28">
        <v>8</v>
      </c>
      <c r="Q134" s="136">
        <v>0</v>
      </c>
      <c r="R134" s="28">
        <v>0</v>
      </c>
      <c r="S134" s="28">
        <v>0</v>
      </c>
      <c r="T134" s="136">
        <v>0</v>
      </c>
    </row>
    <row r="135" ht="12" spans="1:20">
      <c r="A135" s="132" t="s">
        <v>16</v>
      </c>
      <c r="B135" s="28">
        <v>6</v>
      </c>
      <c r="C135" s="136">
        <v>0</v>
      </c>
      <c r="D135" s="28">
        <v>0</v>
      </c>
      <c r="E135" s="28">
        <v>0</v>
      </c>
      <c r="F135" s="136">
        <v>0</v>
      </c>
      <c r="G135" s="139"/>
      <c r="H135" s="132" t="s">
        <v>16</v>
      </c>
      <c r="I135" s="28">
        <v>7</v>
      </c>
      <c r="J135" s="136">
        <v>0</v>
      </c>
      <c r="K135" s="28">
        <v>0</v>
      </c>
      <c r="L135" s="28">
        <v>2</v>
      </c>
      <c r="M135" s="136">
        <v>0</v>
      </c>
      <c r="O135" s="132" t="s">
        <v>10</v>
      </c>
      <c r="P135" s="28">
        <v>5</v>
      </c>
      <c r="Q135" s="136">
        <v>0.2</v>
      </c>
      <c r="R135" s="28">
        <v>0</v>
      </c>
      <c r="S135" s="28">
        <v>0</v>
      </c>
      <c r="T135" s="136">
        <v>0.2</v>
      </c>
    </row>
    <row r="136" ht="12" spans="1:20">
      <c r="A136" s="132" t="s">
        <v>17</v>
      </c>
      <c r="B136" s="28">
        <v>4</v>
      </c>
      <c r="C136" s="136">
        <v>0</v>
      </c>
      <c r="D136" s="28">
        <v>0</v>
      </c>
      <c r="E136" s="28">
        <v>0</v>
      </c>
      <c r="F136" s="136">
        <v>0</v>
      </c>
      <c r="G136" s="139"/>
      <c r="H136" s="132" t="s">
        <v>11</v>
      </c>
      <c r="I136" s="28">
        <v>5</v>
      </c>
      <c r="J136" s="136">
        <v>0</v>
      </c>
      <c r="K136" s="28">
        <v>0</v>
      </c>
      <c r="L136" s="28">
        <v>2</v>
      </c>
      <c r="M136" s="136">
        <v>0</v>
      </c>
      <c r="O136" s="132" t="s">
        <v>24</v>
      </c>
      <c r="P136" s="28">
        <v>4</v>
      </c>
      <c r="Q136" s="136">
        <v>0.25</v>
      </c>
      <c r="R136" s="28">
        <v>0</v>
      </c>
      <c r="S136" s="28">
        <v>0</v>
      </c>
      <c r="T136" s="136">
        <v>0.25</v>
      </c>
    </row>
    <row r="137" ht="12" spans="1:20">
      <c r="A137" s="132" t="s">
        <v>26</v>
      </c>
      <c r="B137" s="28">
        <v>4</v>
      </c>
      <c r="C137" s="136">
        <v>0</v>
      </c>
      <c r="D137" s="28">
        <v>0</v>
      </c>
      <c r="E137" s="28">
        <v>1</v>
      </c>
      <c r="F137" s="136">
        <v>0</v>
      </c>
      <c r="G137" s="139"/>
      <c r="H137" s="132" t="s">
        <v>13</v>
      </c>
      <c r="I137" s="28">
        <v>3</v>
      </c>
      <c r="J137" s="136">
        <v>0</v>
      </c>
      <c r="K137" s="28">
        <v>0</v>
      </c>
      <c r="L137" s="28">
        <v>0</v>
      </c>
      <c r="M137" s="136">
        <v>0</v>
      </c>
      <c r="O137" s="132" t="s">
        <v>16</v>
      </c>
      <c r="P137" s="28">
        <v>3</v>
      </c>
      <c r="Q137" s="136">
        <v>0</v>
      </c>
      <c r="R137" s="28">
        <v>0</v>
      </c>
      <c r="S137" s="28">
        <v>0</v>
      </c>
      <c r="T137" s="136">
        <v>0</v>
      </c>
    </row>
    <row r="138" ht="12" spans="1:20">
      <c r="A138" s="132" t="s">
        <v>29</v>
      </c>
      <c r="B138" s="28">
        <v>2</v>
      </c>
      <c r="C138" s="136">
        <v>0</v>
      </c>
      <c r="D138" s="28">
        <v>0</v>
      </c>
      <c r="E138" s="28">
        <v>0</v>
      </c>
      <c r="F138" s="136">
        <v>0</v>
      </c>
      <c r="G138" s="139"/>
      <c r="H138" s="132" t="s">
        <v>17</v>
      </c>
      <c r="I138" s="28">
        <v>2</v>
      </c>
      <c r="J138" s="136">
        <v>0</v>
      </c>
      <c r="K138" s="28">
        <v>0</v>
      </c>
      <c r="L138" s="28">
        <v>1</v>
      </c>
      <c r="M138" s="136">
        <v>0</v>
      </c>
      <c r="O138" s="132" t="s">
        <v>26</v>
      </c>
      <c r="P138" s="28">
        <v>2</v>
      </c>
      <c r="Q138" s="136">
        <v>0</v>
      </c>
      <c r="R138" s="28">
        <v>0</v>
      </c>
      <c r="S138" s="28">
        <v>0</v>
      </c>
      <c r="T138" s="136">
        <v>0</v>
      </c>
    </row>
    <row r="139" ht="12" spans="1:20">
      <c r="A139" s="132" t="s">
        <v>25</v>
      </c>
      <c r="B139" s="28">
        <v>2</v>
      </c>
      <c r="C139" s="136">
        <v>0</v>
      </c>
      <c r="D139" s="28">
        <v>0</v>
      </c>
      <c r="E139" s="28">
        <v>0</v>
      </c>
      <c r="F139" s="136">
        <v>0</v>
      </c>
      <c r="G139" s="139"/>
      <c r="H139" s="132" t="s">
        <v>26</v>
      </c>
      <c r="I139" s="28">
        <v>2</v>
      </c>
      <c r="J139" s="136">
        <v>0</v>
      </c>
      <c r="K139" s="28">
        <v>0</v>
      </c>
      <c r="L139" s="28">
        <v>0</v>
      </c>
      <c r="M139" s="136">
        <v>0</v>
      </c>
      <c r="O139" s="132" t="s">
        <v>13</v>
      </c>
      <c r="P139" s="28">
        <v>2</v>
      </c>
      <c r="Q139" s="136">
        <v>1</v>
      </c>
      <c r="R139" s="28">
        <v>0</v>
      </c>
      <c r="S139" s="28">
        <v>0</v>
      </c>
      <c r="T139" s="136">
        <v>1</v>
      </c>
    </row>
    <row r="140" ht="12" spans="1:20">
      <c r="A140" s="132" t="s">
        <v>28</v>
      </c>
      <c r="B140" s="28">
        <v>1</v>
      </c>
      <c r="C140" s="136">
        <v>0</v>
      </c>
      <c r="D140" s="28">
        <v>0</v>
      </c>
      <c r="E140" s="28">
        <v>0</v>
      </c>
      <c r="F140" s="136">
        <v>0</v>
      </c>
      <c r="G140" s="139"/>
      <c r="H140" s="132" t="s">
        <v>14</v>
      </c>
      <c r="I140" s="28">
        <v>1</v>
      </c>
      <c r="J140" s="136">
        <v>0</v>
      </c>
      <c r="K140" s="28">
        <v>0</v>
      </c>
      <c r="L140" s="28">
        <v>0</v>
      </c>
      <c r="M140" s="136">
        <v>0</v>
      </c>
      <c r="O140" s="132" t="s">
        <v>29</v>
      </c>
      <c r="P140" s="28">
        <v>2</v>
      </c>
      <c r="Q140" s="136">
        <v>0</v>
      </c>
      <c r="R140" s="28">
        <v>0</v>
      </c>
      <c r="S140" s="28">
        <v>0</v>
      </c>
      <c r="T140" s="136">
        <v>0</v>
      </c>
    </row>
    <row r="141" ht="12" spans="1:20">
      <c r="A141" s="132" t="s">
        <v>13</v>
      </c>
      <c r="B141" s="28">
        <v>1</v>
      </c>
      <c r="C141" s="136">
        <v>1</v>
      </c>
      <c r="D141" s="28">
        <v>0</v>
      </c>
      <c r="E141" s="28">
        <v>0</v>
      </c>
      <c r="F141" s="136">
        <v>1</v>
      </c>
      <c r="G141" s="139"/>
      <c r="H141" s="132" t="s">
        <v>21</v>
      </c>
      <c r="I141" s="28">
        <v>1</v>
      </c>
      <c r="J141" s="136">
        <v>0</v>
      </c>
      <c r="K141" s="28">
        <v>0</v>
      </c>
      <c r="L141" s="28">
        <v>0</v>
      </c>
      <c r="M141" s="136">
        <v>0</v>
      </c>
      <c r="O141" s="132" t="s">
        <v>28</v>
      </c>
      <c r="P141" s="28">
        <v>1</v>
      </c>
      <c r="Q141" s="136">
        <v>0</v>
      </c>
      <c r="R141" s="28">
        <v>0</v>
      </c>
      <c r="S141" s="28">
        <v>0</v>
      </c>
      <c r="T141" s="136">
        <v>0</v>
      </c>
    </row>
    <row r="142" ht="12" spans="1:20">
      <c r="A142" s="132" t="s">
        <v>23</v>
      </c>
      <c r="B142" s="28">
        <v>1</v>
      </c>
      <c r="C142" s="136">
        <v>0</v>
      </c>
      <c r="D142" s="28">
        <v>0</v>
      </c>
      <c r="E142" s="28">
        <v>0</v>
      </c>
      <c r="F142" s="136">
        <v>0</v>
      </c>
      <c r="G142" s="139"/>
      <c r="H142" s="132" t="s">
        <v>24</v>
      </c>
      <c r="I142" s="28">
        <v>1</v>
      </c>
      <c r="J142" s="136">
        <v>0</v>
      </c>
      <c r="K142" s="28">
        <v>0</v>
      </c>
      <c r="L142" s="28">
        <v>0</v>
      </c>
      <c r="M142" s="136">
        <v>0</v>
      </c>
      <c r="O142" s="132" t="s">
        <v>17</v>
      </c>
      <c r="P142" s="28">
        <v>1</v>
      </c>
      <c r="Q142" s="136">
        <v>1</v>
      </c>
      <c r="R142" s="28">
        <v>0</v>
      </c>
      <c r="S142" s="28">
        <v>0</v>
      </c>
      <c r="T142" s="136">
        <v>1</v>
      </c>
    </row>
    <row r="143" ht="12" spans="8:20">
      <c r="H143" s="132" t="s">
        <v>33</v>
      </c>
      <c r="I143" s="28">
        <v>1</v>
      </c>
      <c r="J143" s="136">
        <v>0</v>
      </c>
      <c r="K143" s="28">
        <v>0</v>
      </c>
      <c r="L143" s="28">
        <v>1</v>
      </c>
      <c r="M143" s="136">
        <v>0</v>
      </c>
      <c r="O143" s="132" t="s">
        <v>33</v>
      </c>
      <c r="P143" s="28">
        <v>1</v>
      </c>
      <c r="Q143" s="136">
        <v>0</v>
      </c>
      <c r="R143" s="28">
        <v>0</v>
      </c>
      <c r="S143" s="28">
        <v>0</v>
      </c>
      <c r="T143" s="136">
        <v>0</v>
      </c>
    </row>
    <row r="144" ht="12" spans="8:20">
      <c r="H144" s="132" t="s">
        <v>29</v>
      </c>
      <c r="I144" s="28">
        <v>1</v>
      </c>
      <c r="J144" s="136">
        <v>0</v>
      </c>
      <c r="K144" s="28">
        <v>0</v>
      </c>
      <c r="L144" s="28">
        <v>0</v>
      </c>
      <c r="M144" s="136">
        <v>0</v>
      </c>
      <c r="O144" s="132" t="s">
        <v>22</v>
      </c>
      <c r="P144" s="28">
        <v>1</v>
      </c>
      <c r="Q144" s="136">
        <v>0</v>
      </c>
      <c r="R144" s="28">
        <v>0</v>
      </c>
      <c r="S144" s="28">
        <v>0</v>
      </c>
      <c r="T144" s="136">
        <v>0</v>
      </c>
    </row>
    <row r="145" ht="12" spans="8:20">
      <c r="H145" s="132" t="s">
        <v>23</v>
      </c>
      <c r="I145" s="28">
        <v>1</v>
      </c>
      <c r="J145" s="136">
        <v>0</v>
      </c>
      <c r="K145" s="28">
        <v>0</v>
      </c>
      <c r="L145" s="28">
        <v>0</v>
      </c>
      <c r="M145" s="136">
        <v>0</v>
      </c>
      <c r="O145" s="132" t="s">
        <v>25</v>
      </c>
      <c r="P145" s="28">
        <v>1</v>
      </c>
      <c r="Q145" s="136">
        <v>0</v>
      </c>
      <c r="R145" s="28">
        <v>0</v>
      </c>
      <c r="S145" s="28">
        <v>0</v>
      </c>
      <c r="T145" s="136">
        <v>0</v>
      </c>
    </row>
    <row r="146" ht="12" spans="15:20">
      <c r="O146" s="132" t="s">
        <v>27</v>
      </c>
      <c r="P146" s="28">
        <v>1</v>
      </c>
      <c r="Q146" s="136">
        <v>0</v>
      </c>
      <c r="R146" s="28">
        <v>0</v>
      </c>
      <c r="S146" s="28">
        <v>0</v>
      </c>
      <c r="T146" s="136">
        <v>0</v>
      </c>
    </row>
    <row r="147" s="93" customFormat="1" spans="1:21">
      <c r="A147" s="128"/>
      <c r="D147" s="93">
        <v>16</v>
      </c>
      <c r="G147" s="99"/>
      <c r="H147" s="128"/>
      <c r="K147" s="93">
        <v>17</v>
      </c>
      <c r="N147" s="99"/>
      <c r="O147" s="128"/>
      <c r="R147" s="93">
        <v>18</v>
      </c>
      <c r="U147" s="99"/>
    </row>
    <row r="148" ht="12.75" spans="1:21">
      <c r="A148" s="129" t="s">
        <v>0</v>
      </c>
      <c r="B148" s="27" t="s">
        <v>1</v>
      </c>
      <c r="C148" s="27" t="s">
        <v>2</v>
      </c>
      <c r="D148" s="27" t="s">
        <v>3</v>
      </c>
      <c r="E148" s="27" t="s">
        <v>4</v>
      </c>
      <c r="F148" s="27" t="s">
        <v>5</v>
      </c>
      <c r="G148" s="138"/>
      <c r="H148" s="129" t="s">
        <v>0</v>
      </c>
      <c r="I148" s="27" t="s">
        <v>1</v>
      </c>
      <c r="J148" s="27" t="s">
        <v>2</v>
      </c>
      <c r="K148" s="27" t="s">
        <v>3</v>
      </c>
      <c r="L148" s="27" t="s">
        <v>4</v>
      </c>
      <c r="M148" s="27" t="s">
        <v>5</v>
      </c>
      <c r="N148" s="138"/>
      <c r="O148" s="129" t="s">
        <v>0</v>
      </c>
      <c r="P148" s="27" t="s">
        <v>1</v>
      </c>
      <c r="Q148" s="27" t="s">
        <v>2</v>
      </c>
      <c r="R148" s="27" t="s">
        <v>3</v>
      </c>
      <c r="S148" s="27" t="s">
        <v>4</v>
      </c>
      <c r="T148" s="27" t="s">
        <v>5</v>
      </c>
      <c r="U148" s="138"/>
    </row>
    <row r="149" ht="12" spans="1:21">
      <c r="A149" s="131" t="s">
        <v>9</v>
      </c>
      <c r="B149" s="133">
        <v>116</v>
      </c>
      <c r="C149" s="134">
        <v>0</v>
      </c>
      <c r="D149" s="133">
        <v>4</v>
      </c>
      <c r="E149" s="133">
        <v>6</v>
      </c>
      <c r="F149" s="134">
        <v>0</v>
      </c>
      <c r="G149" s="144">
        <f>(E149+D149)/B149</f>
        <v>0.0862068965517241</v>
      </c>
      <c r="H149" s="132" t="s">
        <v>7</v>
      </c>
      <c r="I149" s="28">
        <v>70</v>
      </c>
      <c r="J149" s="136">
        <v>0.0143</v>
      </c>
      <c r="K149" s="28">
        <v>0</v>
      </c>
      <c r="L149" s="28">
        <v>3</v>
      </c>
      <c r="M149" s="136">
        <v>0.0143</v>
      </c>
      <c r="N149" s="156">
        <v>70</v>
      </c>
      <c r="O149" s="131" t="s">
        <v>9</v>
      </c>
      <c r="P149" s="133">
        <v>74</v>
      </c>
      <c r="Q149" s="134">
        <v>0</v>
      </c>
      <c r="R149" s="133">
        <v>5</v>
      </c>
      <c r="S149" s="133">
        <v>3</v>
      </c>
      <c r="T149" s="134">
        <v>0</v>
      </c>
      <c r="U149" s="135">
        <f>(S149+R149)/P149</f>
        <v>0.108108108108108</v>
      </c>
    </row>
    <row r="150" ht="12" spans="1:21">
      <c r="A150" s="132" t="s">
        <v>7</v>
      </c>
      <c r="B150" s="28">
        <v>59</v>
      </c>
      <c r="C150" s="136">
        <v>0.0169</v>
      </c>
      <c r="D150" s="28">
        <v>3</v>
      </c>
      <c r="E150" s="28">
        <v>4</v>
      </c>
      <c r="F150" s="136">
        <v>0.0169</v>
      </c>
      <c r="G150" s="139">
        <v>59</v>
      </c>
      <c r="H150" s="131" t="s">
        <v>9</v>
      </c>
      <c r="I150" s="133">
        <v>65</v>
      </c>
      <c r="J150" s="134">
        <v>0.0154</v>
      </c>
      <c r="K150" s="133">
        <v>1</v>
      </c>
      <c r="L150" s="133">
        <v>5</v>
      </c>
      <c r="M150" s="134">
        <v>0.0154</v>
      </c>
      <c r="N150" s="135">
        <f>(L150+K150)/I150</f>
        <v>0.0923076923076923</v>
      </c>
      <c r="O150" s="132" t="s">
        <v>7</v>
      </c>
      <c r="P150" s="28">
        <v>69</v>
      </c>
      <c r="Q150" s="136">
        <v>0.0145</v>
      </c>
      <c r="R150" s="28">
        <v>1</v>
      </c>
      <c r="S150" s="28">
        <v>4</v>
      </c>
      <c r="T150" s="136">
        <v>0.0145</v>
      </c>
      <c r="U150" s="139">
        <v>88</v>
      </c>
    </row>
    <row r="151" ht="12" spans="1:21">
      <c r="A151" s="132" t="s">
        <v>10</v>
      </c>
      <c r="B151" s="28">
        <v>12</v>
      </c>
      <c r="C151" s="136">
        <v>0.0833</v>
      </c>
      <c r="D151" s="28">
        <v>0</v>
      </c>
      <c r="E151" s="28">
        <v>1</v>
      </c>
      <c r="F151" s="136">
        <v>0.0833</v>
      </c>
      <c r="G151" s="139">
        <v>0.1104</v>
      </c>
      <c r="H151" s="132" t="s">
        <v>10</v>
      </c>
      <c r="I151" s="28">
        <v>8</v>
      </c>
      <c r="J151" s="136">
        <v>0.125</v>
      </c>
      <c r="K151" s="28">
        <v>0</v>
      </c>
      <c r="L151" s="28">
        <v>0</v>
      </c>
      <c r="M151" s="136">
        <v>0.125</v>
      </c>
      <c r="N151" s="157">
        <f>L149/I149</f>
        <v>0.0428571428571429</v>
      </c>
      <c r="O151" s="132" t="s">
        <v>6</v>
      </c>
      <c r="P151" s="28">
        <v>19</v>
      </c>
      <c r="Q151" s="136">
        <v>0</v>
      </c>
      <c r="R151" s="28">
        <v>0</v>
      </c>
      <c r="S151" s="28">
        <v>0</v>
      </c>
      <c r="T151" s="136">
        <v>0</v>
      </c>
      <c r="U151" s="160">
        <f>(S150+R150)/U150</f>
        <v>0.0568181818181818</v>
      </c>
    </row>
    <row r="152" ht="12" spans="1:21">
      <c r="A152" s="132" t="s">
        <v>8</v>
      </c>
      <c r="B152" s="28">
        <v>10</v>
      </c>
      <c r="C152" s="136">
        <v>0.1</v>
      </c>
      <c r="D152" s="28">
        <v>0</v>
      </c>
      <c r="E152" s="28">
        <v>2</v>
      </c>
      <c r="F152" s="136">
        <v>0.1</v>
      </c>
      <c r="G152" s="139"/>
      <c r="H152" s="132" t="s">
        <v>8</v>
      </c>
      <c r="I152" s="28">
        <v>8</v>
      </c>
      <c r="J152" s="136">
        <v>0.125</v>
      </c>
      <c r="K152" s="28">
        <v>1</v>
      </c>
      <c r="L152" s="28">
        <v>1</v>
      </c>
      <c r="M152" s="136">
        <v>0.125</v>
      </c>
      <c r="N152" s="139"/>
      <c r="O152" s="132" t="s">
        <v>8</v>
      </c>
      <c r="P152" s="28">
        <v>10</v>
      </c>
      <c r="Q152" s="136">
        <v>0</v>
      </c>
      <c r="R152" s="28">
        <v>1</v>
      </c>
      <c r="S152" s="28">
        <v>1</v>
      </c>
      <c r="T152" s="136">
        <v>0</v>
      </c>
      <c r="U152" s="139"/>
    </row>
    <row r="153" ht="12" spans="1:21">
      <c r="A153" s="132" t="s">
        <v>11</v>
      </c>
      <c r="B153" s="28">
        <v>6</v>
      </c>
      <c r="C153" s="136">
        <v>0</v>
      </c>
      <c r="D153" s="28">
        <v>0</v>
      </c>
      <c r="E153" s="28">
        <v>0</v>
      </c>
      <c r="F153" s="136">
        <v>0</v>
      </c>
      <c r="G153" s="139"/>
      <c r="H153" s="132" t="s">
        <v>11</v>
      </c>
      <c r="I153" s="28">
        <v>6</v>
      </c>
      <c r="J153" s="136">
        <v>0.1667</v>
      </c>
      <c r="K153" s="28">
        <v>0</v>
      </c>
      <c r="L153" s="28">
        <v>0</v>
      </c>
      <c r="M153" s="136">
        <v>0.1667</v>
      </c>
      <c r="N153" s="139"/>
      <c r="O153" s="132" t="s">
        <v>11</v>
      </c>
      <c r="P153" s="28">
        <v>8</v>
      </c>
      <c r="Q153" s="136">
        <v>0</v>
      </c>
      <c r="R153" s="28">
        <v>0</v>
      </c>
      <c r="S153" s="28">
        <v>0</v>
      </c>
      <c r="T153" s="136">
        <v>0</v>
      </c>
      <c r="U153" s="139"/>
    </row>
    <row r="154" ht="12" spans="1:21">
      <c r="A154" s="132" t="s">
        <v>16</v>
      </c>
      <c r="B154" s="28">
        <v>6</v>
      </c>
      <c r="C154" s="136">
        <v>0</v>
      </c>
      <c r="D154" s="28">
        <v>0</v>
      </c>
      <c r="E154" s="28">
        <v>0</v>
      </c>
      <c r="F154" s="136">
        <v>0</v>
      </c>
      <c r="G154" s="139"/>
      <c r="H154" s="132" t="s">
        <v>16</v>
      </c>
      <c r="I154" s="28">
        <v>4</v>
      </c>
      <c r="J154" s="136">
        <v>0</v>
      </c>
      <c r="K154" s="28">
        <v>0</v>
      </c>
      <c r="L154" s="28">
        <v>0</v>
      </c>
      <c r="M154" s="136">
        <v>0</v>
      </c>
      <c r="N154" s="139"/>
      <c r="O154" s="132" t="s">
        <v>10</v>
      </c>
      <c r="P154" s="28">
        <v>5</v>
      </c>
      <c r="Q154" s="136">
        <v>0</v>
      </c>
      <c r="R154" s="28">
        <v>0</v>
      </c>
      <c r="S154" s="28">
        <v>0</v>
      </c>
      <c r="T154" s="136">
        <v>0</v>
      </c>
      <c r="U154" s="139"/>
    </row>
    <row r="155" ht="12" spans="1:21">
      <c r="A155" s="132" t="s">
        <v>26</v>
      </c>
      <c r="B155" s="28">
        <v>3</v>
      </c>
      <c r="C155" s="136">
        <v>0</v>
      </c>
      <c r="D155" s="28">
        <v>0</v>
      </c>
      <c r="E155" s="28">
        <v>0</v>
      </c>
      <c r="F155" s="136">
        <v>0</v>
      </c>
      <c r="G155" s="139"/>
      <c r="H155" s="132" t="s">
        <v>26</v>
      </c>
      <c r="I155" s="28">
        <v>3</v>
      </c>
      <c r="J155" s="136">
        <v>0</v>
      </c>
      <c r="K155" s="28">
        <v>0</v>
      </c>
      <c r="L155" s="28">
        <v>0</v>
      </c>
      <c r="M155" s="136">
        <v>0</v>
      </c>
      <c r="N155" s="139"/>
      <c r="O155" s="132" t="s">
        <v>16</v>
      </c>
      <c r="P155" s="28">
        <v>4</v>
      </c>
      <c r="Q155" s="136">
        <v>0</v>
      </c>
      <c r="R155" s="28">
        <v>0</v>
      </c>
      <c r="S155" s="28">
        <v>0</v>
      </c>
      <c r="T155" s="136">
        <v>0</v>
      </c>
      <c r="U155" s="139"/>
    </row>
    <row r="156" ht="12" spans="1:21">
      <c r="A156" s="132" t="s">
        <v>17</v>
      </c>
      <c r="B156" s="28">
        <v>1</v>
      </c>
      <c r="C156" s="136">
        <v>0</v>
      </c>
      <c r="D156" s="28">
        <v>0</v>
      </c>
      <c r="E156" s="28">
        <v>0</v>
      </c>
      <c r="F156" s="136">
        <v>0</v>
      </c>
      <c r="G156" s="139"/>
      <c r="H156" s="132" t="s">
        <v>13</v>
      </c>
      <c r="I156" s="28">
        <v>3</v>
      </c>
      <c r="J156" s="136">
        <v>0.6667</v>
      </c>
      <c r="K156" s="28">
        <v>1</v>
      </c>
      <c r="L156" s="28">
        <v>0</v>
      </c>
      <c r="M156" s="136">
        <v>0.6667</v>
      </c>
      <c r="N156" s="139"/>
      <c r="O156" s="132" t="s">
        <v>17</v>
      </c>
      <c r="P156" s="28">
        <v>2</v>
      </c>
      <c r="Q156" s="136">
        <v>0</v>
      </c>
      <c r="R156" s="28">
        <v>0</v>
      </c>
      <c r="S156" s="28">
        <v>0</v>
      </c>
      <c r="T156" s="136">
        <v>0</v>
      </c>
      <c r="U156" s="139"/>
    </row>
    <row r="157" ht="12" spans="1:21">
      <c r="A157" s="132" t="s">
        <v>13</v>
      </c>
      <c r="B157" s="28">
        <v>1</v>
      </c>
      <c r="C157" s="136">
        <v>0</v>
      </c>
      <c r="D157" s="28">
        <v>0</v>
      </c>
      <c r="E157" s="28">
        <v>0</v>
      </c>
      <c r="F157" s="136">
        <v>0</v>
      </c>
      <c r="G157" s="139"/>
      <c r="H157" s="132" t="s">
        <v>24</v>
      </c>
      <c r="I157" s="28">
        <v>3</v>
      </c>
      <c r="J157" s="136">
        <v>0.3333</v>
      </c>
      <c r="K157" s="28">
        <v>1</v>
      </c>
      <c r="L157" s="28">
        <v>1</v>
      </c>
      <c r="M157" s="136">
        <v>0.3333</v>
      </c>
      <c r="N157" s="139"/>
      <c r="O157" s="132" t="s">
        <v>24</v>
      </c>
      <c r="P157" s="28">
        <v>2</v>
      </c>
      <c r="Q157" s="136">
        <v>0</v>
      </c>
      <c r="R157" s="28">
        <v>0</v>
      </c>
      <c r="S157" s="28">
        <v>0</v>
      </c>
      <c r="T157" s="136">
        <v>0</v>
      </c>
      <c r="U157" s="139"/>
    </row>
    <row r="158" ht="12" spans="1:21">
      <c r="A158" s="132" t="s">
        <v>24</v>
      </c>
      <c r="B158" s="28">
        <v>1</v>
      </c>
      <c r="C158" s="136">
        <v>0</v>
      </c>
      <c r="D158" s="28">
        <v>1</v>
      </c>
      <c r="E158" s="28">
        <v>0</v>
      </c>
      <c r="F158" s="136">
        <v>0</v>
      </c>
      <c r="G158" s="139"/>
      <c r="H158" s="132" t="s">
        <v>28</v>
      </c>
      <c r="I158" s="28">
        <v>2</v>
      </c>
      <c r="J158" s="136">
        <v>0.5</v>
      </c>
      <c r="K158" s="28">
        <v>0</v>
      </c>
      <c r="L158" s="28">
        <v>0</v>
      </c>
      <c r="M158" s="136">
        <v>0.5</v>
      </c>
      <c r="N158" s="139"/>
      <c r="O158" s="132" t="s">
        <v>14</v>
      </c>
      <c r="P158" s="28">
        <v>1</v>
      </c>
      <c r="Q158" s="136">
        <v>0</v>
      </c>
      <c r="R158" s="28">
        <v>0</v>
      </c>
      <c r="S158" s="28">
        <v>0</v>
      </c>
      <c r="T158" s="136">
        <v>0</v>
      </c>
      <c r="U158" s="139"/>
    </row>
    <row r="159" ht="12" spans="8:21">
      <c r="H159" s="132" t="s">
        <v>27</v>
      </c>
      <c r="I159" s="28">
        <v>1</v>
      </c>
      <c r="J159" s="136">
        <v>0</v>
      </c>
      <c r="K159" s="28">
        <v>0</v>
      </c>
      <c r="L159" s="28">
        <v>0</v>
      </c>
      <c r="M159" s="136">
        <v>0</v>
      </c>
      <c r="N159" s="139"/>
      <c r="O159" s="132" t="s">
        <v>29</v>
      </c>
      <c r="P159" s="28">
        <v>1</v>
      </c>
      <c r="Q159" s="136">
        <v>0</v>
      </c>
      <c r="R159" s="28">
        <v>0</v>
      </c>
      <c r="S159" s="28">
        <v>0</v>
      </c>
      <c r="T159" s="136">
        <v>0</v>
      </c>
      <c r="U159" s="139"/>
    </row>
    <row r="160" ht="12" spans="15:21">
      <c r="O160" s="132" t="s">
        <v>25</v>
      </c>
      <c r="P160" s="28">
        <v>1</v>
      </c>
      <c r="Q160" s="136">
        <v>0</v>
      </c>
      <c r="R160" s="28">
        <v>1</v>
      </c>
      <c r="S160" s="28">
        <v>1</v>
      </c>
      <c r="T160" s="136">
        <v>0</v>
      </c>
      <c r="U160" s="139"/>
    </row>
    <row r="161" s="93" customFormat="1" spans="1:21">
      <c r="A161" s="128"/>
      <c r="D161" s="93">
        <v>19</v>
      </c>
      <c r="G161" s="99"/>
      <c r="H161" s="128"/>
      <c r="K161" s="93">
        <v>20</v>
      </c>
      <c r="N161" s="99"/>
      <c r="O161" s="128"/>
      <c r="R161" s="93">
        <v>21</v>
      </c>
      <c r="U161" s="99"/>
    </row>
    <row r="162" ht="12.75" spans="1:21">
      <c r="A162" s="145" t="s">
        <v>0</v>
      </c>
      <c r="B162" s="19" t="s">
        <v>1</v>
      </c>
      <c r="C162" s="19" t="s">
        <v>2</v>
      </c>
      <c r="D162" s="19" t="s">
        <v>3</v>
      </c>
      <c r="E162" s="19" t="s">
        <v>4</v>
      </c>
      <c r="F162" s="19" t="s">
        <v>5</v>
      </c>
      <c r="H162" s="129" t="s">
        <v>0</v>
      </c>
      <c r="I162" s="27" t="s">
        <v>1</v>
      </c>
      <c r="J162" s="27" t="s">
        <v>2</v>
      </c>
      <c r="K162" s="27" t="s">
        <v>3</v>
      </c>
      <c r="L162" s="27" t="s">
        <v>4</v>
      </c>
      <c r="M162" s="27" t="s">
        <v>5</v>
      </c>
      <c r="N162" s="138"/>
      <c r="O162" s="129" t="s">
        <v>0</v>
      </c>
      <c r="P162" s="27" t="s">
        <v>1</v>
      </c>
      <c r="Q162" s="27" t="s">
        <v>2</v>
      </c>
      <c r="R162" s="27" t="s">
        <v>3</v>
      </c>
      <c r="S162" s="27" t="s">
        <v>4</v>
      </c>
      <c r="T162" s="27" t="s">
        <v>5</v>
      </c>
      <c r="U162" s="138"/>
    </row>
    <row r="163" ht="12" spans="1:21">
      <c r="A163" s="146" t="s">
        <v>7</v>
      </c>
      <c r="B163" s="26">
        <v>103</v>
      </c>
      <c r="C163" s="147">
        <v>0.0097</v>
      </c>
      <c r="D163" s="26">
        <v>1</v>
      </c>
      <c r="E163" s="26">
        <v>5</v>
      </c>
      <c r="F163" s="147">
        <v>0.0097</v>
      </c>
      <c r="G163" s="96">
        <v>178</v>
      </c>
      <c r="H163" s="132" t="s">
        <v>7</v>
      </c>
      <c r="I163" s="28">
        <v>106</v>
      </c>
      <c r="J163" s="136">
        <v>0</v>
      </c>
      <c r="K163" s="28">
        <v>3</v>
      </c>
      <c r="L163" s="28">
        <v>1</v>
      </c>
      <c r="M163" s="136">
        <v>0</v>
      </c>
      <c r="N163" s="139">
        <v>123</v>
      </c>
      <c r="O163" s="131" t="s">
        <v>9</v>
      </c>
      <c r="P163" s="133">
        <v>121</v>
      </c>
      <c r="Q163" s="134">
        <v>0.0165</v>
      </c>
      <c r="R163" s="133">
        <v>4</v>
      </c>
      <c r="S163" s="133">
        <v>3</v>
      </c>
      <c r="T163" s="134">
        <v>0.0165</v>
      </c>
      <c r="U163" s="158">
        <f>7/121</f>
        <v>0.0578512396694215</v>
      </c>
    </row>
    <row r="164" ht="12" spans="1:21">
      <c r="A164" s="146" t="s">
        <v>6</v>
      </c>
      <c r="B164" s="26">
        <v>75</v>
      </c>
      <c r="C164" s="147">
        <v>0</v>
      </c>
      <c r="D164" s="26">
        <v>1</v>
      </c>
      <c r="E164" s="26">
        <v>0</v>
      </c>
      <c r="F164" s="147">
        <v>0</v>
      </c>
      <c r="G164" s="135">
        <v>0.039325842</v>
      </c>
      <c r="H164" s="131" t="s">
        <v>9</v>
      </c>
      <c r="I164" s="133">
        <v>60</v>
      </c>
      <c r="J164" s="134">
        <v>0</v>
      </c>
      <c r="K164" s="133">
        <v>1</v>
      </c>
      <c r="L164" s="133">
        <v>5</v>
      </c>
      <c r="M164" s="134">
        <v>0</v>
      </c>
      <c r="N164" s="158">
        <f>6/60</f>
        <v>0.1</v>
      </c>
      <c r="O164" s="132" t="s">
        <v>7</v>
      </c>
      <c r="P164" s="28">
        <v>99</v>
      </c>
      <c r="Q164" s="136">
        <v>0.0101</v>
      </c>
      <c r="R164" s="28">
        <v>2</v>
      </c>
      <c r="S164" s="28">
        <v>3</v>
      </c>
      <c r="T164" s="136">
        <v>0.0101</v>
      </c>
      <c r="U164" s="139"/>
    </row>
    <row r="165" ht="12" spans="1:21">
      <c r="A165" s="148" t="s">
        <v>9</v>
      </c>
      <c r="B165" s="149">
        <v>71</v>
      </c>
      <c r="C165" s="150">
        <v>0.0141</v>
      </c>
      <c r="D165" s="149">
        <v>2</v>
      </c>
      <c r="E165" s="149">
        <v>3</v>
      </c>
      <c r="F165" s="150">
        <v>0.0141</v>
      </c>
      <c r="G165" s="144">
        <f>(E165+D165)/B165</f>
        <v>0.0704225352112676</v>
      </c>
      <c r="H165" s="132" t="s">
        <v>6</v>
      </c>
      <c r="I165" s="28">
        <v>17</v>
      </c>
      <c r="J165" s="136">
        <v>0</v>
      </c>
      <c r="K165" s="28">
        <v>0</v>
      </c>
      <c r="L165" s="28">
        <v>0</v>
      </c>
      <c r="M165" s="136">
        <v>0</v>
      </c>
      <c r="N165" s="139"/>
      <c r="O165" s="132" t="s">
        <v>6</v>
      </c>
      <c r="P165" s="28">
        <v>80</v>
      </c>
      <c r="Q165" s="136">
        <v>0</v>
      </c>
      <c r="R165" s="28">
        <v>1</v>
      </c>
      <c r="S165" s="28">
        <v>1</v>
      </c>
      <c r="T165" s="136">
        <v>0</v>
      </c>
      <c r="U165" s="139"/>
    </row>
    <row r="166" ht="12" spans="1:21">
      <c r="A166" s="146" t="s">
        <v>11</v>
      </c>
      <c r="B166" s="26">
        <v>10</v>
      </c>
      <c r="C166" s="147">
        <v>0.1</v>
      </c>
      <c r="D166" s="26">
        <v>0</v>
      </c>
      <c r="E166" s="26">
        <v>0</v>
      </c>
      <c r="F166" s="147">
        <v>0.1</v>
      </c>
      <c r="H166" s="132" t="s">
        <v>11</v>
      </c>
      <c r="I166" s="28">
        <v>12</v>
      </c>
      <c r="J166" s="136">
        <v>0</v>
      </c>
      <c r="K166" s="28">
        <v>0</v>
      </c>
      <c r="L166" s="28">
        <v>2</v>
      </c>
      <c r="M166" s="136">
        <v>0</v>
      </c>
      <c r="N166" s="139"/>
      <c r="O166" s="132" t="s">
        <v>8</v>
      </c>
      <c r="P166" s="28">
        <v>15</v>
      </c>
      <c r="Q166" s="136">
        <v>0.0667</v>
      </c>
      <c r="R166" s="28">
        <v>1</v>
      </c>
      <c r="S166" s="28">
        <v>0</v>
      </c>
      <c r="T166" s="136">
        <v>0.0667</v>
      </c>
      <c r="U166" s="139"/>
    </row>
    <row r="167" ht="12" spans="1:21">
      <c r="A167" s="146" t="s">
        <v>10</v>
      </c>
      <c r="B167" s="26">
        <v>6</v>
      </c>
      <c r="C167" s="147">
        <v>0.3333</v>
      </c>
      <c r="D167" s="26">
        <v>0</v>
      </c>
      <c r="E167" s="26">
        <v>1</v>
      </c>
      <c r="F167" s="147">
        <v>0.3333</v>
      </c>
      <c r="H167" s="132" t="s">
        <v>10</v>
      </c>
      <c r="I167" s="28">
        <v>9</v>
      </c>
      <c r="J167" s="136">
        <v>0.1111</v>
      </c>
      <c r="K167" s="28">
        <v>0</v>
      </c>
      <c r="L167" s="28">
        <v>1</v>
      </c>
      <c r="M167" s="136">
        <v>0.1111</v>
      </c>
      <c r="N167" s="139"/>
      <c r="O167" s="132" t="s">
        <v>10</v>
      </c>
      <c r="P167" s="28">
        <v>11</v>
      </c>
      <c r="Q167" s="136">
        <v>0.2727</v>
      </c>
      <c r="R167" s="28">
        <v>0</v>
      </c>
      <c r="S167" s="28">
        <v>1</v>
      </c>
      <c r="T167" s="136">
        <v>0.2727</v>
      </c>
      <c r="U167" s="139"/>
    </row>
    <row r="168" ht="12" spans="1:21">
      <c r="A168" s="146" t="s">
        <v>8</v>
      </c>
      <c r="B168" s="26">
        <v>5</v>
      </c>
      <c r="C168" s="147">
        <v>0</v>
      </c>
      <c r="D168" s="26">
        <v>0</v>
      </c>
      <c r="E168" s="26">
        <v>0</v>
      </c>
      <c r="F168" s="147">
        <v>0</v>
      </c>
      <c r="H168" s="132" t="s">
        <v>8</v>
      </c>
      <c r="I168" s="28">
        <v>6</v>
      </c>
      <c r="J168" s="136">
        <v>0</v>
      </c>
      <c r="K168" s="28">
        <v>1</v>
      </c>
      <c r="L168" s="28">
        <v>0</v>
      </c>
      <c r="M168" s="136">
        <v>0</v>
      </c>
      <c r="N168" s="139"/>
      <c r="O168" s="132" t="s">
        <v>11</v>
      </c>
      <c r="P168" s="28">
        <v>7</v>
      </c>
      <c r="Q168" s="136">
        <v>0</v>
      </c>
      <c r="R168" s="28">
        <v>1</v>
      </c>
      <c r="S168" s="28">
        <v>0</v>
      </c>
      <c r="T168" s="136">
        <v>0</v>
      </c>
      <c r="U168" s="139"/>
    </row>
    <row r="169" ht="12" spans="1:21">
      <c r="A169" s="146" t="s">
        <v>17</v>
      </c>
      <c r="B169" s="26">
        <v>5</v>
      </c>
      <c r="C169" s="147">
        <v>0</v>
      </c>
      <c r="D169" s="26">
        <v>0</v>
      </c>
      <c r="E169" s="26">
        <v>0</v>
      </c>
      <c r="F169" s="147">
        <v>0</v>
      </c>
      <c r="H169" s="132" t="s">
        <v>16</v>
      </c>
      <c r="I169" s="28">
        <v>5</v>
      </c>
      <c r="J169" s="136">
        <v>0</v>
      </c>
      <c r="K169" s="28">
        <v>0</v>
      </c>
      <c r="L169" s="28">
        <v>0</v>
      </c>
      <c r="M169" s="136">
        <v>0</v>
      </c>
      <c r="N169" s="139"/>
      <c r="O169" s="132" t="s">
        <v>16</v>
      </c>
      <c r="P169" s="28">
        <v>6</v>
      </c>
      <c r="Q169" s="136">
        <v>0</v>
      </c>
      <c r="R169" s="28">
        <v>0</v>
      </c>
      <c r="S169" s="28">
        <v>1</v>
      </c>
      <c r="T169" s="136">
        <v>0</v>
      </c>
      <c r="U169" s="139"/>
    </row>
    <row r="170" ht="12" spans="1:21">
      <c r="A170" s="146" t="s">
        <v>16</v>
      </c>
      <c r="B170" s="26">
        <v>3</v>
      </c>
      <c r="C170" s="147">
        <v>0</v>
      </c>
      <c r="D170" s="26">
        <v>1</v>
      </c>
      <c r="E170" s="26">
        <v>0</v>
      </c>
      <c r="F170" s="147">
        <v>0</v>
      </c>
      <c r="H170" s="132" t="s">
        <v>17</v>
      </c>
      <c r="I170" s="28">
        <v>4</v>
      </c>
      <c r="J170" s="136">
        <v>0</v>
      </c>
      <c r="K170" s="28">
        <v>0</v>
      </c>
      <c r="L170" s="28">
        <v>0</v>
      </c>
      <c r="M170" s="136">
        <v>0</v>
      </c>
      <c r="N170" s="139"/>
      <c r="O170" s="132" t="s">
        <v>13</v>
      </c>
      <c r="P170" s="28">
        <v>4</v>
      </c>
      <c r="Q170" s="136">
        <v>0.5</v>
      </c>
      <c r="R170" s="28">
        <v>0</v>
      </c>
      <c r="S170" s="28">
        <v>0</v>
      </c>
      <c r="T170" s="136">
        <v>0.5</v>
      </c>
      <c r="U170" s="139"/>
    </row>
    <row r="171" ht="12" spans="1:21">
      <c r="A171" s="146" t="s">
        <v>28</v>
      </c>
      <c r="B171" s="26">
        <v>2</v>
      </c>
      <c r="C171" s="147">
        <v>0.5</v>
      </c>
      <c r="D171" s="26">
        <v>1</v>
      </c>
      <c r="E171" s="26">
        <v>0</v>
      </c>
      <c r="F171" s="147">
        <v>0.5</v>
      </c>
      <c r="H171" s="132" t="s">
        <v>13</v>
      </c>
      <c r="I171" s="28">
        <v>3</v>
      </c>
      <c r="J171" s="136">
        <v>0</v>
      </c>
      <c r="K171" s="28">
        <v>0</v>
      </c>
      <c r="L171" s="28">
        <v>0</v>
      </c>
      <c r="M171" s="136">
        <v>0</v>
      </c>
      <c r="N171" s="139"/>
      <c r="O171" s="132" t="s">
        <v>24</v>
      </c>
      <c r="P171" s="28">
        <v>4</v>
      </c>
      <c r="Q171" s="136">
        <v>0.25</v>
      </c>
      <c r="R171" s="28">
        <v>0</v>
      </c>
      <c r="S171" s="28">
        <v>0</v>
      </c>
      <c r="T171" s="136">
        <v>0.25</v>
      </c>
      <c r="U171" s="139"/>
    </row>
    <row r="172" ht="13.5" spans="1:21">
      <c r="A172" s="146" t="s">
        <v>26</v>
      </c>
      <c r="B172" s="26">
        <v>2</v>
      </c>
      <c r="C172" s="147">
        <v>0.5</v>
      </c>
      <c r="D172" s="26">
        <v>0</v>
      </c>
      <c r="E172" s="26">
        <v>1</v>
      </c>
      <c r="F172" s="147">
        <v>0.5</v>
      </c>
      <c r="H172" s="132" t="s">
        <v>26</v>
      </c>
      <c r="I172" s="28">
        <v>2</v>
      </c>
      <c r="J172" s="136">
        <v>0</v>
      </c>
      <c r="K172" s="28">
        <v>0</v>
      </c>
      <c r="L172" s="28">
        <v>0</v>
      </c>
      <c r="M172" s="28">
        <v>0</v>
      </c>
      <c r="N172" s="159"/>
      <c r="O172" s="132" t="s">
        <v>17</v>
      </c>
      <c r="P172" s="28">
        <v>3</v>
      </c>
      <c r="Q172" s="136">
        <v>0</v>
      </c>
      <c r="R172" s="28">
        <v>0</v>
      </c>
      <c r="S172" s="28">
        <v>0</v>
      </c>
      <c r="T172" s="136">
        <v>0</v>
      </c>
      <c r="U172" s="159"/>
    </row>
    <row r="173" ht="13.5" spans="1:14">
      <c r="A173" s="146" t="s">
        <v>23</v>
      </c>
      <c r="B173" s="26">
        <v>2</v>
      </c>
      <c r="C173" s="147">
        <v>0</v>
      </c>
      <c r="D173" s="26">
        <v>0</v>
      </c>
      <c r="E173" s="26">
        <v>0</v>
      </c>
      <c r="F173" s="147">
        <v>0</v>
      </c>
      <c r="H173" s="151"/>
      <c r="I173" s="38"/>
      <c r="J173" s="38"/>
      <c r="K173" s="38"/>
      <c r="L173" s="38"/>
      <c r="M173" s="38"/>
      <c r="N173" s="159"/>
    </row>
    <row r="174" ht="12.75" spans="1:14">
      <c r="A174" s="146"/>
      <c r="B174" s="26"/>
      <c r="C174" s="147"/>
      <c r="D174" s="26"/>
      <c r="E174" s="26"/>
      <c r="F174" s="147"/>
      <c r="H174" s="129"/>
      <c r="I174" s="27"/>
      <c r="J174" s="27"/>
      <c r="K174" s="27"/>
      <c r="L174" s="27"/>
      <c r="M174" s="27"/>
      <c r="N174" s="138"/>
    </row>
    <row r="175" s="93" customFormat="1" spans="1:21">
      <c r="A175" s="128"/>
      <c r="D175" s="93">
        <v>22</v>
      </c>
      <c r="G175" s="99"/>
      <c r="H175" s="128"/>
      <c r="K175" s="93">
        <v>23</v>
      </c>
      <c r="N175" s="99"/>
      <c r="O175" s="128"/>
      <c r="R175" s="93">
        <v>24</v>
      </c>
      <c r="U175" s="99"/>
    </row>
    <row r="176" s="94" customFormat="1" ht="12.75" spans="1:21">
      <c r="A176" s="145" t="s">
        <v>0</v>
      </c>
      <c r="B176" s="19" t="s">
        <v>1</v>
      </c>
      <c r="C176" s="19" t="s">
        <v>2</v>
      </c>
      <c r="D176" s="19" t="s">
        <v>3</v>
      </c>
      <c r="E176" s="19" t="s">
        <v>4</v>
      </c>
      <c r="F176" s="19" t="s">
        <v>5</v>
      </c>
      <c r="G176" s="96"/>
      <c r="H176" s="129" t="s">
        <v>0</v>
      </c>
      <c r="I176" s="27" t="s">
        <v>1</v>
      </c>
      <c r="J176" s="27" t="s">
        <v>2</v>
      </c>
      <c r="K176" s="27" t="s">
        <v>3</v>
      </c>
      <c r="L176" s="27" t="s">
        <v>4</v>
      </c>
      <c r="M176" s="27" t="s">
        <v>5</v>
      </c>
      <c r="N176" s="138"/>
      <c r="O176" s="129" t="s">
        <v>0</v>
      </c>
      <c r="P176" s="27" t="s">
        <v>1</v>
      </c>
      <c r="Q176" s="27" t="s">
        <v>2</v>
      </c>
      <c r="R176" s="27" t="s">
        <v>3</v>
      </c>
      <c r="S176" s="27" t="s">
        <v>4</v>
      </c>
      <c r="T176" s="27" t="s">
        <v>5</v>
      </c>
      <c r="U176" s="138"/>
    </row>
    <row r="177" ht="12" spans="1:21">
      <c r="A177" s="30" t="s">
        <v>7</v>
      </c>
      <c r="B177" s="28">
        <v>110</v>
      </c>
      <c r="C177" s="136">
        <v>0.0091</v>
      </c>
      <c r="D177" s="28">
        <v>4</v>
      </c>
      <c r="E177" s="28">
        <v>2</v>
      </c>
      <c r="F177" s="136">
        <v>0</v>
      </c>
      <c r="G177" s="152"/>
      <c r="H177" s="153" t="s">
        <v>9</v>
      </c>
      <c r="I177" s="133">
        <v>106</v>
      </c>
      <c r="J177" s="134">
        <v>0.0094</v>
      </c>
      <c r="K177" s="133">
        <v>2</v>
      </c>
      <c r="L177" s="133">
        <v>4</v>
      </c>
      <c r="M177" s="134">
        <v>0.0094</v>
      </c>
      <c r="N177" s="144">
        <f>(L177+K177)/I177</f>
        <v>0.0566037735849057</v>
      </c>
      <c r="O177" s="30" t="s">
        <v>9</v>
      </c>
      <c r="P177" s="28">
        <v>88</v>
      </c>
      <c r="Q177" s="136">
        <v>0.0114</v>
      </c>
      <c r="R177" s="28">
        <v>1</v>
      </c>
      <c r="S177" s="28">
        <v>3</v>
      </c>
      <c r="T177" s="136">
        <v>0.0114</v>
      </c>
      <c r="U177" s="152"/>
    </row>
    <row r="178" ht="12" spans="1:21">
      <c r="A178" s="30" t="s">
        <v>6</v>
      </c>
      <c r="B178" s="28">
        <v>92</v>
      </c>
      <c r="C178" s="136">
        <v>0</v>
      </c>
      <c r="D178" s="28">
        <v>0</v>
      </c>
      <c r="E178" s="28">
        <v>0</v>
      </c>
      <c r="F178" s="136">
        <v>0</v>
      </c>
      <c r="G178" s="152"/>
      <c r="H178" s="30" t="s">
        <v>7</v>
      </c>
      <c r="I178" s="28">
        <v>91</v>
      </c>
      <c r="J178" s="136">
        <v>0</v>
      </c>
      <c r="K178" s="28">
        <v>1</v>
      </c>
      <c r="L178" s="28">
        <v>3</v>
      </c>
      <c r="M178" s="136">
        <v>0</v>
      </c>
      <c r="N178" s="152"/>
      <c r="O178" s="30" t="s">
        <v>7</v>
      </c>
      <c r="P178" s="28">
        <v>118</v>
      </c>
      <c r="Q178" s="136">
        <v>0</v>
      </c>
      <c r="R178" s="28">
        <v>0</v>
      </c>
      <c r="S178" s="28">
        <v>3</v>
      </c>
      <c r="T178" s="136">
        <v>0</v>
      </c>
      <c r="U178" s="152"/>
    </row>
    <row r="179" ht="12" spans="1:21">
      <c r="A179" s="153" t="s">
        <v>9</v>
      </c>
      <c r="B179" s="133">
        <v>86</v>
      </c>
      <c r="C179" s="134">
        <v>0.0116</v>
      </c>
      <c r="D179" s="133">
        <v>5</v>
      </c>
      <c r="E179" s="133">
        <v>0</v>
      </c>
      <c r="F179" s="134">
        <v>0.0116</v>
      </c>
      <c r="G179" s="144">
        <f>(E179+D179)/B179</f>
        <v>0.0581395348837209</v>
      </c>
      <c r="H179" s="30" t="s">
        <v>6</v>
      </c>
      <c r="I179" s="28">
        <v>59</v>
      </c>
      <c r="J179" s="136">
        <v>0</v>
      </c>
      <c r="K179" s="28">
        <v>1</v>
      </c>
      <c r="L179" s="28">
        <v>0</v>
      </c>
      <c r="M179" s="136">
        <v>0</v>
      </c>
      <c r="N179" s="152"/>
      <c r="O179" s="30" t="s">
        <v>11</v>
      </c>
      <c r="P179" s="28">
        <v>8</v>
      </c>
      <c r="Q179" s="136">
        <v>0</v>
      </c>
      <c r="R179" s="28">
        <v>1</v>
      </c>
      <c r="S179" s="28">
        <v>1</v>
      </c>
      <c r="T179" s="136">
        <v>0</v>
      </c>
      <c r="U179" s="152"/>
    </row>
    <row r="180" ht="12" spans="1:21">
      <c r="A180" s="30" t="s">
        <v>17</v>
      </c>
      <c r="B180" s="28">
        <v>11</v>
      </c>
      <c r="C180" s="136">
        <v>0</v>
      </c>
      <c r="D180" s="28">
        <v>0</v>
      </c>
      <c r="E180" s="28">
        <v>0</v>
      </c>
      <c r="F180" s="136">
        <v>0</v>
      </c>
      <c r="G180" s="152"/>
      <c r="H180" s="30" t="s">
        <v>10</v>
      </c>
      <c r="I180" s="28">
        <v>7</v>
      </c>
      <c r="J180" s="136">
        <v>0.1429</v>
      </c>
      <c r="K180" s="28">
        <v>0</v>
      </c>
      <c r="L180" s="28">
        <v>0</v>
      </c>
      <c r="M180" s="136">
        <v>0.1429</v>
      </c>
      <c r="N180" s="152"/>
      <c r="O180" s="30" t="s">
        <v>13</v>
      </c>
      <c r="P180" s="28">
        <v>2</v>
      </c>
      <c r="Q180" s="136">
        <v>0</v>
      </c>
      <c r="R180" s="28">
        <v>0</v>
      </c>
      <c r="S180" s="28">
        <v>1</v>
      </c>
      <c r="T180" s="136">
        <v>0</v>
      </c>
      <c r="U180" s="152"/>
    </row>
    <row r="181" ht="12" spans="1:21">
      <c r="A181" s="30" t="s">
        <v>11</v>
      </c>
      <c r="B181" s="28">
        <v>10</v>
      </c>
      <c r="C181" s="136">
        <v>0.1</v>
      </c>
      <c r="D181" s="28">
        <v>0</v>
      </c>
      <c r="E181" s="28">
        <v>0</v>
      </c>
      <c r="F181" s="136">
        <v>0</v>
      </c>
      <c r="G181" s="152"/>
      <c r="H181" s="30" t="s">
        <v>17</v>
      </c>
      <c r="I181" s="28">
        <v>7</v>
      </c>
      <c r="J181" s="136">
        <v>0</v>
      </c>
      <c r="K181" s="28">
        <v>1</v>
      </c>
      <c r="L181" s="28">
        <v>0</v>
      </c>
      <c r="M181" s="136">
        <v>0</v>
      </c>
      <c r="N181" s="152"/>
      <c r="O181" s="30" t="s">
        <v>8</v>
      </c>
      <c r="P181" s="28">
        <v>10</v>
      </c>
      <c r="Q181" s="136">
        <v>0</v>
      </c>
      <c r="R181" s="28">
        <v>1</v>
      </c>
      <c r="S181" s="28">
        <v>0</v>
      </c>
      <c r="T181" s="136">
        <v>0</v>
      </c>
      <c r="U181" s="152"/>
    </row>
    <row r="182" ht="12" spans="1:21">
      <c r="A182" s="30" t="s">
        <v>8</v>
      </c>
      <c r="B182" s="28">
        <v>9</v>
      </c>
      <c r="C182" s="136">
        <v>0.1111</v>
      </c>
      <c r="D182" s="28">
        <v>0</v>
      </c>
      <c r="E182" s="28">
        <v>0</v>
      </c>
      <c r="F182" s="136">
        <v>0.1111</v>
      </c>
      <c r="G182" s="152"/>
      <c r="H182" s="30" t="s">
        <v>8</v>
      </c>
      <c r="I182" s="28">
        <v>5</v>
      </c>
      <c r="J182" s="136">
        <v>0</v>
      </c>
      <c r="K182" s="28">
        <v>1</v>
      </c>
      <c r="L182" s="28">
        <v>2</v>
      </c>
      <c r="M182" s="136">
        <v>0</v>
      </c>
      <c r="N182" s="152"/>
      <c r="O182" s="30" t="s">
        <v>22</v>
      </c>
      <c r="P182" s="28">
        <v>2</v>
      </c>
      <c r="Q182" s="136">
        <v>0</v>
      </c>
      <c r="R182" s="28">
        <v>1</v>
      </c>
      <c r="S182" s="28">
        <v>0</v>
      </c>
      <c r="T182" s="136">
        <v>0</v>
      </c>
      <c r="U182" s="152"/>
    </row>
    <row r="183" ht="12" spans="1:21">
      <c r="A183" s="30" t="s">
        <v>10</v>
      </c>
      <c r="B183" s="28">
        <v>5</v>
      </c>
      <c r="C183" s="136">
        <v>0.2</v>
      </c>
      <c r="D183" s="28">
        <v>0</v>
      </c>
      <c r="E183" s="28">
        <v>1</v>
      </c>
      <c r="F183" s="136">
        <v>0.2</v>
      </c>
      <c r="G183" s="152"/>
      <c r="H183" s="30" t="s">
        <v>16</v>
      </c>
      <c r="I183" s="28">
        <v>5</v>
      </c>
      <c r="J183" s="136">
        <v>0</v>
      </c>
      <c r="K183" s="28">
        <v>0</v>
      </c>
      <c r="L183" s="28">
        <v>2</v>
      </c>
      <c r="M183" s="136">
        <v>0</v>
      </c>
      <c r="N183" s="152"/>
      <c r="O183" s="30" t="s">
        <v>26</v>
      </c>
      <c r="P183" s="28">
        <v>1</v>
      </c>
      <c r="Q183" s="136">
        <v>0</v>
      </c>
      <c r="R183" s="28">
        <v>1</v>
      </c>
      <c r="S183" s="28">
        <v>0</v>
      </c>
      <c r="T183" s="136">
        <v>0</v>
      </c>
      <c r="U183" s="152"/>
    </row>
    <row r="184" ht="12" spans="1:21">
      <c r="A184" s="30" t="s">
        <v>16</v>
      </c>
      <c r="B184" s="28">
        <v>4</v>
      </c>
      <c r="C184" s="136">
        <v>0</v>
      </c>
      <c r="D184" s="28">
        <v>0</v>
      </c>
      <c r="E184" s="28">
        <v>0</v>
      </c>
      <c r="F184" s="136">
        <v>0</v>
      </c>
      <c r="G184" s="152"/>
      <c r="H184" s="30" t="s">
        <v>11</v>
      </c>
      <c r="I184" s="28">
        <v>3</v>
      </c>
      <c r="J184" s="136">
        <v>0</v>
      </c>
      <c r="K184" s="28">
        <v>0</v>
      </c>
      <c r="L184" s="28">
        <v>0</v>
      </c>
      <c r="M184" s="136">
        <v>0</v>
      </c>
      <c r="N184" s="152"/>
      <c r="O184" s="30" t="s">
        <v>6</v>
      </c>
      <c r="P184" s="28">
        <v>47</v>
      </c>
      <c r="Q184" s="136">
        <v>0</v>
      </c>
      <c r="R184" s="28">
        <v>0</v>
      </c>
      <c r="S184" s="28">
        <v>0</v>
      </c>
      <c r="T184" s="136">
        <v>0</v>
      </c>
      <c r="U184" s="152"/>
    </row>
    <row r="185" ht="12" spans="1:21">
      <c r="A185" s="30" t="s">
        <v>26</v>
      </c>
      <c r="B185" s="28">
        <v>2</v>
      </c>
      <c r="C185" s="136">
        <v>0</v>
      </c>
      <c r="D185" s="28">
        <v>0</v>
      </c>
      <c r="E185" s="28">
        <v>0</v>
      </c>
      <c r="F185" s="136">
        <v>0</v>
      </c>
      <c r="G185" s="152"/>
      <c r="H185" s="30" t="s">
        <v>28</v>
      </c>
      <c r="I185" s="28">
        <v>2</v>
      </c>
      <c r="J185" s="136">
        <v>0</v>
      </c>
      <c r="K185" s="28">
        <v>0</v>
      </c>
      <c r="L185" s="28">
        <v>0</v>
      </c>
      <c r="M185" s="136">
        <v>0</v>
      </c>
      <c r="N185" s="152"/>
      <c r="O185" s="30" t="s">
        <v>10</v>
      </c>
      <c r="P185" s="28">
        <v>5</v>
      </c>
      <c r="Q185" s="136">
        <v>0.2</v>
      </c>
      <c r="R185" s="28">
        <v>0</v>
      </c>
      <c r="S185" s="28">
        <v>0</v>
      </c>
      <c r="T185" s="136">
        <v>0.2</v>
      </c>
      <c r="U185" s="152"/>
    </row>
    <row r="186" ht="12" spans="1:21">
      <c r="A186" s="30" t="s">
        <v>28</v>
      </c>
      <c r="B186" s="28">
        <v>1</v>
      </c>
      <c r="C186" s="136">
        <v>0</v>
      </c>
      <c r="D186" s="28">
        <v>0</v>
      </c>
      <c r="E186" s="28">
        <v>0</v>
      </c>
      <c r="F186" s="136">
        <v>0</v>
      </c>
      <c r="G186" s="152"/>
      <c r="H186" s="30" t="s">
        <v>26</v>
      </c>
      <c r="I186" s="28">
        <v>2</v>
      </c>
      <c r="J186" s="136">
        <v>0</v>
      </c>
      <c r="K186" s="28">
        <v>0</v>
      </c>
      <c r="L186" s="28">
        <v>0</v>
      </c>
      <c r="M186" s="136">
        <v>0</v>
      </c>
      <c r="N186" s="152"/>
      <c r="O186" s="30" t="s">
        <v>17</v>
      </c>
      <c r="P186" s="28">
        <v>4</v>
      </c>
      <c r="Q186" s="136">
        <v>0</v>
      </c>
      <c r="R186" s="28">
        <v>0</v>
      </c>
      <c r="S186" s="28">
        <v>0</v>
      </c>
      <c r="T186" s="136">
        <v>0</v>
      </c>
      <c r="U186" s="161"/>
    </row>
    <row r="188" s="93" customFormat="1" spans="1:21">
      <c r="A188" s="128"/>
      <c r="D188" s="93">
        <v>25</v>
      </c>
      <c r="G188" s="99"/>
      <c r="H188" s="128"/>
      <c r="K188" s="93">
        <v>26</v>
      </c>
      <c r="L188" s="93"/>
      <c r="M188" s="93"/>
      <c r="N188" s="99"/>
      <c r="O188" s="128"/>
      <c r="R188" s="93">
        <v>27</v>
      </c>
      <c r="S188" s="93"/>
      <c r="T188" s="93"/>
      <c r="U188" s="99"/>
    </row>
    <row r="189" s="94" customFormat="1" ht="12.75" spans="1:21">
      <c r="A189" s="145" t="s">
        <v>0</v>
      </c>
      <c r="B189" s="19" t="s">
        <v>1</v>
      </c>
      <c r="C189" s="19" t="s">
        <v>2</v>
      </c>
      <c r="D189" s="19" t="s">
        <v>3</v>
      </c>
      <c r="E189" s="19" t="s">
        <v>4</v>
      </c>
      <c r="F189" s="19" t="s">
        <v>5</v>
      </c>
      <c r="G189" s="96"/>
      <c r="H189" s="129" t="s">
        <v>0</v>
      </c>
      <c r="I189" s="27" t="s">
        <v>1</v>
      </c>
      <c r="J189" s="27" t="s">
        <v>2</v>
      </c>
      <c r="K189" s="27" t="s">
        <v>3</v>
      </c>
      <c r="L189" s="27" t="s">
        <v>4</v>
      </c>
      <c r="M189" s="27" t="s">
        <v>5</v>
      </c>
      <c r="N189" s="138"/>
      <c r="O189" s="129" t="s">
        <v>0</v>
      </c>
      <c r="P189" s="27" t="s">
        <v>1</v>
      </c>
      <c r="Q189" s="27" t="s">
        <v>2</v>
      </c>
      <c r="R189" s="27" t="s">
        <v>3</v>
      </c>
      <c r="S189" s="27" t="s">
        <v>4</v>
      </c>
      <c r="T189" s="27" t="s">
        <v>5</v>
      </c>
      <c r="U189" s="138"/>
    </row>
    <row r="190" ht="12" spans="1:7">
      <c r="A190" s="36" t="s">
        <v>9</v>
      </c>
      <c r="B190" s="35">
        <v>83</v>
      </c>
      <c r="C190" s="154">
        <v>0</v>
      </c>
      <c r="D190" s="35">
        <v>1</v>
      </c>
      <c r="E190" s="35">
        <v>4</v>
      </c>
      <c r="F190" s="154">
        <v>0</v>
      </c>
      <c r="G190" s="155" t="s">
        <v>34</v>
      </c>
    </row>
    <row r="191" ht="12" spans="1:7">
      <c r="A191" s="36" t="s">
        <v>7</v>
      </c>
      <c r="B191" s="35">
        <v>129</v>
      </c>
      <c r="C191" s="154">
        <v>0</v>
      </c>
      <c r="D191" s="35">
        <v>2</v>
      </c>
      <c r="E191" s="35">
        <v>1</v>
      </c>
      <c r="F191" s="154">
        <v>0</v>
      </c>
      <c r="G191" s="155" t="s">
        <v>34</v>
      </c>
    </row>
    <row r="192" ht="12" spans="1:7">
      <c r="A192" s="36" t="s">
        <v>11</v>
      </c>
      <c r="B192" s="35">
        <v>8</v>
      </c>
      <c r="C192" s="154">
        <v>0</v>
      </c>
      <c r="D192" s="35">
        <v>0</v>
      </c>
      <c r="E192" s="35">
        <v>1</v>
      </c>
      <c r="F192" s="154">
        <v>0</v>
      </c>
      <c r="G192" s="155" t="s">
        <v>35</v>
      </c>
    </row>
    <row r="193" ht="12" spans="1:7">
      <c r="A193" s="36" t="s">
        <v>10</v>
      </c>
      <c r="B193" s="35">
        <v>5</v>
      </c>
      <c r="C193" s="154">
        <v>0.2</v>
      </c>
      <c r="D193" s="35">
        <v>0</v>
      </c>
      <c r="E193" s="35">
        <v>1</v>
      </c>
      <c r="F193" s="154">
        <v>0.2</v>
      </c>
      <c r="G193" s="155" t="s">
        <v>35</v>
      </c>
    </row>
    <row r="194" ht="12" spans="1:7">
      <c r="A194" s="36" t="s">
        <v>8</v>
      </c>
      <c r="B194" s="35">
        <v>9</v>
      </c>
      <c r="C194" s="154">
        <v>0</v>
      </c>
      <c r="D194" s="35">
        <v>0</v>
      </c>
      <c r="E194" s="35">
        <v>0</v>
      </c>
      <c r="F194" s="154">
        <v>0</v>
      </c>
      <c r="G194" s="155" t="s">
        <v>34</v>
      </c>
    </row>
    <row r="195" ht="12" spans="1:7">
      <c r="A195" s="36" t="s">
        <v>6</v>
      </c>
      <c r="B195" s="35">
        <v>6</v>
      </c>
      <c r="C195" s="154">
        <v>0</v>
      </c>
      <c r="D195" s="35">
        <v>0</v>
      </c>
      <c r="E195" s="35">
        <v>0</v>
      </c>
      <c r="F195" s="154">
        <v>0</v>
      </c>
      <c r="G195" s="155" t="s">
        <v>35</v>
      </c>
    </row>
    <row r="196" ht="12" spans="1:7">
      <c r="A196" s="36" t="s">
        <v>16</v>
      </c>
      <c r="B196" s="35">
        <v>3</v>
      </c>
      <c r="C196" s="154">
        <v>0</v>
      </c>
      <c r="D196" s="35">
        <v>0</v>
      </c>
      <c r="E196" s="35">
        <v>0</v>
      </c>
      <c r="F196" s="154">
        <v>0</v>
      </c>
      <c r="G196" s="155" t="s">
        <v>34</v>
      </c>
    </row>
    <row r="197" ht="12" spans="1:7">
      <c r="A197" s="36" t="s">
        <v>13</v>
      </c>
      <c r="B197" s="35">
        <v>2</v>
      </c>
      <c r="C197" s="154">
        <v>0</v>
      </c>
      <c r="D197" s="35">
        <v>0</v>
      </c>
      <c r="E197" s="35">
        <v>0</v>
      </c>
      <c r="F197" s="154">
        <v>0</v>
      </c>
      <c r="G197" s="155" t="s">
        <v>35</v>
      </c>
    </row>
    <row r="198" ht="12" spans="1:7">
      <c r="A198" s="36" t="s">
        <v>14</v>
      </c>
      <c r="B198" s="35">
        <v>1</v>
      </c>
      <c r="C198" s="154">
        <v>0</v>
      </c>
      <c r="D198" s="35">
        <v>0</v>
      </c>
      <c r="E198" s="35">
        <v>0</v>
      </c>
      <c r="F198" s="154">
        <v>0</v>
      </c>
      <c r="G198" s="155" t="s">
        <v>34</v>
      </c>
    </row>
    <row r="199" ht="13.5" spans="1:7">
      <c r="A199" s="36" t="s">
        <v>17</v>
      </c>
      <c r="B199" s="35">
        <v>0</v>
      </c>
      <c r="C199" s="154">
        <v>0</v>
      </c>
      <c r="D199" s="35">
        <v>0</v>
      </c>
      <c r="E199" s="35">
        <v>0</v>
      </c>
      <c r="F199" s="154">
        <v>0</v>
      </c>
      <c r="G199" s="38"/>
    </row>
  </sheetData>
  <mergeCells count="16">
    <mergeCell ref="A1:F1"/>
    <mergeCell ref="H1:M1"/>
    <mergeCell ref="O1:T1"/>
    <mergeCell ref="A18:G18"/>
    <mergeCell ref="H18:N18"/>
    <mergeCell ref="O18:T18"/>
    <mergeCell ref="A39:G39"/>
    <mergeCell ref="H39:M39"/>
    <mergeCell ref="O39:T39"/>
    <mergeCell ref="A55:G55"/>
    <mergeCell ref="H55:N55"/>
    <mergeCell ref="O55:T55"/>
    <mergeCell ref="A73:G73"/>
    <mergeCell ref="H73:M73"/>
    <mergeCell ref="O73:U73"/>
    <mergeCell ref="A92:G92"/>
  </mergeCells>
  <hyperlinks>
    <hyperlink ref="G192" r:id="rId1" display="趋势" tooltip="https://sycm.taobao.com/cc/javascript:void(0)"/>
    <hyperlink ref="G193" r:id="rId1" display="趋势" tooltip="https://sycm.taobao.com/cc/javascript:void(0)"/>
    <hyperlink ref="G195" r:id="rId1" display="趋势" tooltip="https://sycm.taobao.com/cc/javascript:void(0)"/>
    <hyperlink ref="G197" r:id="rId1" display="趋势" tooltip="https://sycm.taobao.com/cc/javascript:void(0)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H47"/>
  <sheetViews>
    <sheetView topLeftCell="CC1" workbookViewId="0">
      <selection activeCell="CN17" sqref="CN17"/>
    </sheetView>
  </sheetViews>
  <sheetFormatPr defaultColWidth="9" defaultRowHeight="13.5"/>
  <sheetData>
    <row r="1" customHeight="1" spans="1:112">
      <c r="A1" s="1">
        <v>1</v>
      </c>
      <c r="B1" s="1"/>
      <c r="E1" s="1">
        <v>2</v>
      </c>
      <c r="F1" s="1"/>
      <c r="G1" s="1"/>
      <c r="I1" s="1">
        <v>3</v>
      </c>
      <c r="J1" s="1"/>
      <c r="K1" s="1"/>
      <c r="M1" s="1">
        <v>4</v>
      </c>
      <c r="N1" s="1"/>
      <c r="O1" s="1"/>
      <c r="Q1" s="1">
        <v>5</v>
      </c>
      <c r="R1" s="1"/>
      <c r="S1" s="1"/>
      <c r="U1" s="1">
        <v>6</v>
      </c>
      <c r="V1" s="1"/>
      <c r="W1" s="1"/>
      <c r="Y1" s="1">
        <v>7</v>
      </c>
      <c r="Z1" s="1"/>
      <c r="AA1" s="1"/>
      <c r="AD1">
        <v>8</v>
      </c>
      <c r="AH1">
        <v>9</v>
      </c>
      <c r="AL1">
        <v>10</v>
      </c>
      <c r="AP1">
        <v>11</v>
      </c>
      <c r="AT1">
        <v>12</v>
      </c>
      <c r="AX1">
        <v>13</v>
      </c>
      <c r="BB1">
        <v>14</v>
      </c>
      <c r="BF1">
        <v>15</v>
      </c>
      <c r="BJ1">
        <v>16</v>
      </c>
      <c r="BN1">
        <v>17</v>
      </c>
      <c r="BR1">
        <v>18</v>
      </c>
      <c r="BV1">
        <v>19</v>
      </c>
      <c r="CA1">
        <v>20</v>
      </c>
      <c r="CD1">
        <v>21</v>
      </c>
      <c r="CG1">
        <v>22</v>
      </c>
      <c r="CJ1">
        <v>23</v>
      </c>
      <c r="CM1">
        <v>24</v>
      </c>
      <c r="CP1">
        <v>25</v>
      </c>
      <c r="CS1">
        <v>26</v>
      </c>
      <c r="CV1">
        <v>27</v>
      </c>
      <c r="CY1">
        <v>28</v>
      </c>
      <c r="DB1">
        <v>29</v>
      </c>
      <c r="DE1">
        <v>30</v>
      </c>
      <c r="DH1">
        <v>31</v>
      </c>
    </row>
    <row r="2" ht="15" customHeight="1" spans="1:110">
      <c r="A2" s="44" t="s">
        <v>0</v>
      </c>
      <c r="B2" s="45" t="s">
        <v>36</v>
      </c>
      <c r="E2" s="44" t="s">
        <v>0</v>
      </c>
      <c r="F2" s="45" t="s">
        <v>36</v>
      </c>
      <c r="G2" s="46" t="s">
        <v>31</v>
      </c>
      <c r="I2" s="44" t="s">
        <v>0</v>
      </c>
      <c r="J2" s="45" t="s">
        <v>36</v>
      </c>
      <c r="K2" s="46" t="s">
        <v>31</v>
      </c>
      <c r="M2" s="45" t="s">
        <v>36</v>
      </c>
      <c r="N2" s="46" t="s">
        <v>31</v>
      </c>
      <c r="Q2" s="45" t="s">
        <v>36</v>
      </c>
      <c r="R2" s="46" t="s">
        <v>31</v>
      </c>
      <c r="U2" s="44" t="s">
        <v>0</v>
      </c>
      <c r="V2" s="45" t="s">
        <v>36</v>
      </c>
      <c r="W2" s="46" t="s">
        <v>31</v>
      </c>
      <c r="X2" s="61"/>
      <c r="Y2" s="62" t="s">
        <v>0</v>
      </c>
      <c r="Z2" s="63" t="s">
        <v>37</v>
      </c>
      <c r="AA2" s="64" t="s">
        <v>31</v>
      </c>
      <c r="AB2" s="61"/>
      <c r="AC2" s="65" t="s">
        <v>0</v>
      </c>
      <c r="AD2" s="66" t="s">
        <v>36</v>
      </c>
      <c r="AE2" s="67" t="s">
        <v>31</v>
      </c>
      <c r="AG2" s="65" t="s">
        <v>0</v>
      </c>
      <c r="AH2" s="66" t="s">
        <v>36</v>
      </c>
      <c r="AI2" s="67" t="s">
        <v>31</v>
      </c>
      <c r="AK2" s="65" t="s">
        <v>0</v>
      </c>
      <c r="AL2" s="66" t="s">
        <v>36</v>
      </c>
      <c r="AM2" s="67" t="s">
        <v>31</v>
      </c>
      <c r="AO2" s="65" t="s">
        <v>0</v>
      </c>
      <c r="AP2" s="66" t="s">
        <v>36</v>
      </c>
      <c r="AQ2" s="67" t="s">
        <v>31</v>
      </c>
      <c r="AS2" s="65" t="s">
        <v>0</v>
      </c>
      <c r="AT2" s="66" t="s">
        <v>38</v>
      </c>
      <c r="AU2" s="67" t="s">
        <v>31</v>
      </c>
      <c r="AW2" s="65" t="s">
        <v>0</v>
      </c>
      <c r="AX2" s="66" t="s">
        <v>36</v>
      </c>
      <c r="AY2" s="67" t="s">
        <v>31</v>
      </c>
      <c r="BA2" s="65" t="s">
        <v>0</v>
      </c>
      <c r="BB2" s="66" t="s">
        <v>36</v>
      </c>
      <c r="BC2" s="67" t="s">
        <v>31</v>
      </c>
      <c r="BE2" s="65" t="s">
        <v>0</v>
      </c>
      <c r="BF2" s="66" t="s">
        <v>36</v>
      </c>
      <c r="BG2" s="67" t="s">
        <v>31</v>
      </c>
      <c r="BI2" s="65" t="s">
        <v>0</v>
      </c>
      <c r="BJ2" s="66" t="s">
        <v>36</v>
      </c>
      <c r="BK2" s="67" t="s">
        <v>31</v>
      </c>
      <c r="BM2" s="65" t="s">
        <v>0</v>
      </c>
      <c r="BN2" s="66" t="s">
        <v>36</v>
      </c>
      <c r="BO2" s="67" t="s">
        <v>31</v>
      </c>
      <c r="BQ2" s="65" t="s">
        <v>0</v>
      </c>
      <c r="BR2" s="66" t="s">
        <v>36</v>
      </c>
      <c r="BS2" s="67" t="s">
        <v>31</v>
      </c>
      <c r="BU2" s="80" t="s">
        <v>0</v>
      </c>
      <c r="BV2" s="81" t="s">
        <v>36</v>
      </c>
      <c r="BW2" s="82" t="s">
        <v>31</v>
      </c>
      <c r="BY2" s="80" t="s">
        <v>0</v>
      </c>
      <c r="BZ2" s="81" t="s">
        <v>36</v>
      </c>
      <c r="CA2" s="82" t="s">
        <v>31</v>
      </c>
      <c r="CC2" s="80" t="s">
        <v>0</v>
      </c>
      <c r="CD2" s="81" t="s">
        <v>36</v>
      </c>
      <c r="CE2" s="82" t="s">
        <v>31</v>
      </c>
      <c r="CF2" s="80" t="s">
        <v>0</v>
      </c>
      <c r="CG2" s="81" t="s">
        <v>38</v>
      </c>
      <c r="CH2" s="82" t="s">
        <v>31</v>
      </c>
      <c r="CI2" s="80" t="s">
        <v>0</v>
      </c>
      <c r="CJ2" s="81" t="s">
        <v>39</v>
      </c>
      <c r="CK2" s="82" t="s">
        <v>31</v>
      </c>
      <c r="CL2" s="80" t="s">
        <v>0</v>
      </c>
      <c r="CM2" s="81" t="s">
        <v>40</v>
      </c>
      <c r="CN2" s="82" t="s">
        <v>31</v>
      </c>
      <c r="CO2" s="80" t="s">
        <v>0</v>
      </c>
      <c r="CP2" s="81" t="s">
        <v>41</v>
      </c>
      <c r="CQ2" s="82" t="s">
        <v>31</v>
      </c>
      <c r="CR2" s="80" t="s">
        <v>0</v>
      </c>
      <c r="CS2" s="81" t="s">
        <v>42</v>
      </c>
      <c r="CT2" s="82" t="s">
        <v>31</v>
      </c>
      <c r="CU2" s="80" t="s">
        <v>0</v>
      </c>
      <c r="CV2" s="81" t="s">
        <v>43</v>
      </c>
      <c r="CW2" s="82" t="s">
        <v>31</v>
      </c>
      <c r="CX2" s="80" t="s">
        <v>0</v>
      </c>
      <c r="CY2" s="81" t="s">
        <v>44</v>
      </c>
      <c r="CZ2" s="82" t="s">
        <v>31</v>
      </c>
      <c r="DA2" s="80" t="s">
        <v>0</v>
      </c>
      <c r="DB2" s="81" t="s">
        <v>45</v>
      </c>
      <c r="DC2" s="82" t="s">
        <v>31</v>
      </c>
      <c r="DD2" s="80" t="s">
        <v>0</v>
      </c>
      <c r="DE2" s="81" t="s">
        <v>46</v>
      </c>
      <c r="DF2" s="82" t="s">
        <v>31</v>
      </c>
    </row>
    <row r="3" ht="14.25" spans="1:110">
      <c r="A3" s="44"/>
      <c r="B3" s="46" t="s">
        <v>1</v>
      </c>
      <c r="E3" s="44"/>
      <c r="F3" s="46" t="s">
        <v>1</v>
      </c>
      <c r="G3" s="46"/>
      <c r="I3" s="44"/>
      <c r="J3" s="46" t="s">
        <v>1</v>
      </c>
      <c r="K3" s="46"/>
      <c r="M3" s="46" t="s">
        <v>1</v>
      </c>
      <c r="N3" s="46"/>
      <c r="Q3" s="46" t="s">
        <v>1</v>
      </c>
      <c r="R3" s="46"/>
      <c r="U3" s="44"/>
      <c r="V3" s="46" t="s">
        <v>1</v>
      </c>
      <c r="W3" s="46"/>
      <c r="X3" s="61"/>
      <c r="Y3" s="68"/>
      <c r="Z3" s="69" t="s">
        <v>1</v>
      </c>
      <c r="AA3" s="70"/>
      <c r="AB3" s="61"/>
      <c r="AC3" s="65"/>
      <c r="AD3" s="67" t="s">
        <v>1</v>
      </c>
      <c r="AE3" s="67"/>
      <c r="AG3" s="65"/>
      <c r="AH3" s="67" t="s">
        <v>1</v>
      </c>
      <c r="AI3" s="67"/>
      <c r="AK3" s="65"/>
      <c r="AL3" s="67" t="s">
        <v>1</v>
      </c>
      <c r="AM3" s="67"/>
      <c r="AO3" s="65"/>
      <c r="AP3" s="67" t="s">
        <v>1</v>
      </c>
      <c r="AQ3" s="67"/>
      <c r="AS3" s="65"/>
      <c r="AT3" s="67" t="s">
        <v>1</v>
      </c>
      <c r="AU3" s="67"/>
      <c r="AW3" s="65"/>
      <c r="AX3" s="67" t="s">
        <v>1</v>
      </c>
      <c r="AY3" s="67"/>
      <c r="BA3" s="65"/>
      <c r="BB3" s="67" t="s">
        <v>1</v>
      </c>
      <c r="BC3" s="67"/>
      <c r="BE3" s="65"/>
      <c r="BF3" s="67" t="s">
        <v>1</v>
      </c>
      <c r="BG3" s="67"/>
      <c r="BI3" s="65"/>
      <c r="BJ3" s="67" t="s">
        <v>1</v>
      </c>
      <c r="BK3" s="67"/>
      <c r="BM3" s="65"/>
      <c r="BN3" s="67" t="s">
        <v>1</v>
      </c>
      <c r="BO3" s="67"/>
      <c r="BQ3" s="65"/>
      <c r="BR3" s="67" t="s">
        <v>1</v>
      </c>
      <c r="BS3" s="67"/>
      <c r="BU3" s="83"/>
      <c r="BV3" s="84" t="s">
        <v>1</v>
      </c>
      <c r="BW3" s="84"/>
      <c r="BY3" s="83"/>
      <c r="BZ3" s="84" t="s">
        <v>1</v>
      </c>
      <c r="CA3" s="84"/>
      <c r="CC3" s="83"/>
      <c r="CD3" s="84" t="s">
        <v>1</v>
      </c>
      <c r="CE3" s="84"/>
      <c r="CF3" s="83"/>
      <c r="CG3" s="84" t="s">
        <v>1</v>
      </c>
      <c r="CH3" s="84"/>
      <c r="CI3" s="83"/>
      <c r="CJ3" s="84" t="s">
        <v>1</v>
      </c>
      <c r="CK3" s="84"/>
      <c r="CL3" s="83"/>
      <c r="CM3" s="84" t="s">
        <v>1</v>
      </c>
      <c r="CN3" s="84"/>
      <c r="CO3" s="83"/>
      <c r="CP3" s="84" t="s">
        <v>1</v>
      </c>
      <c r="CQ3" s="84"/>
      <c r="CR3" s="83"/>
      <c r="CS3" s="84" t="s">
        <v>1</v>
      </c>
      <c r="CT3" s="84"/>
      <c r="CU3" s="83"/>
      <c r="CV3" s="84" t="s">
        <v>1</v>
      </c>
      <c r="CW3" s="84"/>
      <c r="CX3" s="83"/>
      <c r="CY3" s="84" t="s">
        <v>1</v>
      </c>
      <c r="CZ3" s="84"/>
      <c r="DA3" s="83"/>
      <c r="DB3" s="84" t="s">
        <v>1</v>
      </c>
      <c r="DC3" s="84"/>
      <c r="DD3" s="83"/>
      <c r="DE3" s="84" t="s">
        <v>1</v>
      </c>
      <c r="DF3" s="84"/>
    </row>
    <row r="4" spans="1:95">
      <c r="A4" s="47" t="s">
        <v>9</v>
      </c>
      <c r="B4" s="48">
        <v>135</v>
      </c>
      <c r="E4" s="47" t="s">
        <v>9</v>
      </c>
      <c r="F4" s="48">
        <v>82</v>
      </c>
      <c r="G4" s="49" t="s">
        <v>35</v>
      </c>
      <c r="I4" s="47" t="s">
        <v>9</v>
      </c>
      <c r="J4" s="48">
        <v>100</v>
      </c>
      <c r="K4" s="49" t="s">
        <v>35</v>
      </c>
      <c r="M4" s="47" t="s">
        <v>9</v>
      </c>
      <c r="N4" s="48">
        <v>79</v>
      </c>
      <c r="O4" s="49" t="s">
        <v>35</v>
      </c>
      <c r="Q4" s="47" t="s">
        <v>9</v>
      </c>
      <c r="R4" s="48">
        <v>81</v>
      </c>
      <c r="S4" s="49" t="s">
        <v>35</v>
      </c>
      <c r="U4" s="47" t="s">
        <v>9</v>
      </c>
      <c r="V4" s="48">
        <v>126</v>
      </c>
      <c r="W4" s="49" t="s">
        <v>35</v>
      </c>
      <c r="X4" s="61"/>
      <c r="Y4" s="71" t="s">
        <v>9</v>
      </c>
      <c r="Z4" s="72">
        <v>103</v>
      </c>
      <c r="AA4" s="73" t="s">
        <v>35</v>
      </c>
      <c r="AB4" s="61"/>
      <c r="AC4" s="74" t="s">
        <v>9</v>
      </c>
      <c r="AD4" s="40">
        <v>91</v>
      </c>
      <c r="AE4" s="41" t="s">
        <v>35</v>
      </c>
      <c r="AG4" s="74" t="s">
        <v>9</v>
      </c>
      <c r="AH4" s="40">
        <v>107</v>
      </c>
      <c r="AI4" s="41" t="s">
        <v>35</v>
      </c>
      <c r="AK4" s="74" t="s">
        <v>9</v>
      </c>
      <c r="AL4" s="40">
        <v>85</v>
      </c>
      <c r="AM4" s="41" t="s">
        <v>35</v>
      </c>
      <c r="AO4" s="74" t="s">
        <v>9</v>
      </c>
      <c r="AP4" s="40">
        <v>69</v>
      </c>
      <c r="AQ4" s="41" t="s">
        <v>35</v>
      </c>
      <c r="AS4" s="74" t="s">
        <v>9</v>
      </c>
      <c r="AT4" s="40">
        <v>92</v>
      </c>
      <c r="AU4" s="41" t="s">
        <v>35</v>
      </c>
      <c r="AW4" s="74" t="s">
        <v>9</v>
      </c>
      <c r="AX4" s="40">
        <v>137</v>
      </c>
      <c r="AY4" s="41" t="s">
        <v>35</v>
      </c>
      <c r="BA4" s="74" t="s">
        <v>9</v>
      </c>
      <c r="BB4" s="40">
        <v>135</v>
      </c>
      <c r="BC4" s="41" t="s">
        <v>35</v>
      </c>
      <c r="BE4" s="74" t="s">
        <v>9</v>
      </c>
      <c r="BF4" s="40">
        <v>94</v>
      </c>
      <c r="BG4" s="41" t="s">
        <v>35</v>
      </c>
      <c r="BI4" s="74" t="s">
        <v>9</v>
      </c>
      <c r="BJ4" s="40">
        <v>123</v>
      </c>
      <c r="BK4" s="41" t="s">
        <v>35</v>
      </c>
      <c r="BM4" s="74" t="s">
        <v>9</v>
      </c>
      <c r="BN4" s="40">
        <v>126</v>
      </c>
      <c r="BO4" s="41" t="s">
        <v>35</v>
      </c>
      <c r="BQ4" s="74" t="s">
        <v>9</v>
      </c>
      <c r="BR4" s="40">
        <v>104</v>
      </c>
      <c r="BS4" s="41" t="s">
        <v>35</v>
      </c>
      <c r="BU4" s="85" t="s">
        <v>7</v>
      </c>
      <c r="BV4" s="82">
        <v>83</v>
      </c>
      <c r="BW4" s="86" t="s">
        <v>35</v>
      </c>
      <c r="BY4" s="74" t="s">
        <v>9</v>
      </c>
      <c r="BZ4" s="40">
        <v>85</v>
      </c>
      <c r="CA4" s="41" t="s">
        <v>35</v>
      </c>
      <c r="CC4" s="74" t="s">
        <v>9</v>
      </c>
      <c r="CD4" s="40">
        <v>89</v>
      </c>
      <c r="CE4" s="41" t="s">
        <v>35</v>
      </c>
      <c r="CG4" s="74" t="s">
        <v>9</v>
      </c>
      <c r="CH4" s="40">
        <v>81</v>
      </c>
      <c r="CI4" s="41" t="s">
        <v>35</v>
      </c>
      <c r="CJ4" s="74" t="s">
        <v>9</v>
      </c>
      <c r="CK4" s="40">
        <v>81</v>
      </c>
      <c r="CL4" s="74" t="s">
        <v>9</v>
      </c>
      <c r="CM4" s="40">
        <v>65</v>
      </c>
      <c r="CN4" s="41" t="s">
        <v>35</v>
      </c>
      <c r="CO4" s="88" t="s">
        <v>9</v>
      </c>
      <c r="CP4" s="89">
        <v>66</v>
      </c>
      <c r="CQ4" s="90" t="s">
        <v>35</v>
      </c>
    </row>
    <row r="5" ht="22.5" spans="1:95">
      <c r="A5" s="47" t="s">
        <v>8</v>
      </c>
      <c r="B5" s="48">
        <v>88</v>
      </c>
      <c r="E5" s="47" t="s">
        <v>8</v>
      </c>
      <c r="F5" s="48">
        <v>71</v>
      </c>
      <c r="G5" s="49" t="s">
        <v>35</v>
      </c>
      <c r="I5" s="47" t="s">
        <v>8</v>
      </c>
      <c r="J5" s="48">
        <v>82</v>
      </c>
      <c r="K5" s="49" t="s">
        <v>35</v>
      </c>
      <c r="M5" s="47" t="s">
        <v>7</v>
      </c>
      <c r="N5" s="48">
        <v>47</v>
      </c>
      <c r="O5" s="49" t="s">
        <v>35</v>
      </c>
      <c r="Q5" s="47" t="s">
        <v>7</v>
      </c>
      <c r="R5" s="48">
        <v>64</v>
      </c>
      <c r="S5" s="49" t="s">
        <v>35</v>
      </c>
      <c r="U5" s="47" t="s">
        <v>7</v>
      </c>
      <c r="V5" s="48">
        <v>65</v>
      </c>
      <c r="W5" s="49" t="s">
        <v>35</v>
      </c>
      <c r="X5" s="61"/>
      <c r="Y5" s="71" t="s">
        <v>7</v>
      </c>
      <c r="Z5" s="72">
        <v>63</v>
      </c>
      <c r="AA5" s="73" t="s">
        <v>35</v>
      </c>
      <c r="AB5" s="61"/>
      <c r="AC5" s="74" t="s">
        <v>7</v>
      </c>
      <c r="AD5" s="40">
        <v>74</v>
      </c>
      <c r="AE5" s="41" t="s">
        <v>35</v>
      </c>
      <c r="AG5" s="74" t="s">
        <v>7</v>
      </c>
      <c r="AH5" s="40">
        <v>60</v>
      </c>
      <c r="AI5" s="41" t="s">
        <v>35</v>
      </c>
      <c r="AK5" s="74" t="s">
        <v>7</v>
      </c>
      <c r="AL5" s="40">
        <v>62</v>
      </c>
      <c r="AM5" s="41" t="s">
        <v>35</v>
      </c>
      <c r="AO5" s="74" t="s">
        <v>7</v>
      </c>
      <c r="AP5" s="40">
        <v>60</v>
      </c>
      <c r="AQ5" s="41" t="s">
        <v>35</v>
      </c>
      <c r="AS5" s="74" t="s">
        <v>7</v>
      </c>
      <c r="AT5" s="40">
        <v>86</v>
      </c>
      <c r="AU5" s="41" t="s">
        <v>35</v>
      </c>
      <c r="AW5" s="74" t="s">
        <v>8</v>
      </c>
      <c r="AX5" s="40">
        <v>99</v>
      </c>
      <c r="AY5" s="41" t="s">
        <v>35</v>
      </c>
      <c r="BA5" s="74" t="s">
        <v>8</v>
      </c>
      <c r="BB5" s="40">
        <v>92</v>
      </c>
      <c r="BC5" s="41" t="s">
        <v>35</v>
      </c>
      <c r="BE5" s="74" t="s">
        <v>8</v>
      </c>
      <c r="BF5" s="40">
        <v>76</v>
      </c>
      <c r="BG5" s="41" t="s">
        <v>35</v>
      </c>
      <c r="BI5" s="74" t="s">
        <v>8</v>
      </c>
      <c r="BJ5" s="40">
        <v>76</v>
      </c>
      <c r="BK5" s="41" t="s">
        <v>35</v>
      </c>
      <c r="BM5" s="74" t="s">
        <v>8</v>
      </c>
      <c r="BN5" s="40">
        <v>81</v>
      </c>
      <c r="BO5" s="41" t="s">
        <v>35</v>
      </c>
      <c r="BQ5" s="74" t="s">
        <v>7</v>
      </c>
      <c r="BR5" s="40">
        <v>83</v>
      </c>
      <c r="BS5" s="41" t="s">
        <v>35</v>
      </c>
      <c r="BU5" s="85" t="s">
        <v>9</v>
      </c>
      <c r="BV5" s="82">
        <v>78</v>
      </c>
      <c r="BW5" s="86" t="s">
        <v>35</v>
      </c>
      <c r="BY5" s="77" t="s">
        <v>7</v>
      </c>
      <c r="BZ5" s="78">
        <v>46</v>
      </c>
      <c r="CA5" s="87" t="s">
        <v>35</v>
      </c>
      <c r="CC5" s="74" t="s">
        <v>7</v>
      </c>
      <c r="CD5" s="40">
        <v>53</v>
      </c>
      <c r="CE5" s="41" t="s">
        <v>35</v>
      </c>
      <c r="CG5" s="74" t="s">
        <v>7</v>
      </c>
      <c r="CH5" s="40">
        <v>56</v>
      </c>
      <c r="CI5" s="41" t="s">
        <v>35</v>
      </c>
      <c r="CJ5" s="74" t="s">
        <v>7</v>
      </c>
      <c r="CK5" s="40">
        <v>59</v>
      </c>
      <c r="CL5" s="74" t="s">
        <v>7</v>
      </c>
      <c r="CM5" s="40">
        <v>56</v>
      </c>
      <c r="CN5" s="41" t="s">
        <v>35</v>
      </c>
      <c r="CO5" s="88" t="s">
        <v>7</v>
      </c>
      <c r="CP5" s="89">
        <v>64</v>
      </c>
      <c r="CQ5" s="90" t="s">
        <v>35</v>
      </c>
    </row>
    <row r="6" ht="24" spans="1:95">
      <c r="A6" s="47" t="s">
        <v>7</v>
      </c>
      <c r="B6" s="48">
        <v>62</v>
      </c>
      <c r="E6" s="47" t="s">
        <v>7</v>
      </c>
      <c r="F6" s="48">
        <v>59</v>
      </c>
      <c r="G6" s="49" t="s">
        <v>35</v>
      </c>
      <c r="I6" s="47" t="s">
        <v>7</v>
      </c>
      <c r="J6" s="48">
        <v>61</v>
      </c>
      <c r="K6" s="49" t="s">
        <v>35</v>
      </c>
      <c r="M6" s="47" t="s">
        <v>8</v>
      </c>
      <c r="N6" s="48">
        <v>39</v>
      </c>
      <c r="O6" s="49" t="s">
        <v>35</v>
      </c>
      <c r="Q6" s="47" t="s">
        <v>8</v>
      </c>
      <c r="R6" s="48">
        <v>42</v>
      </c>
      <c r="S6" s="49" t="s">
        <v>35</v>
      </c>
      <c r="U6" s="47" t="s">
        <v>8</v>
      </c>
      <c r="V6" s="48">
        <v>50</v>
      </c>
      <c r="W6" s="49" t="s">
        <v>35</v>
      </c>
      <c r="X6" s="61"/>
      <c r="Y6" s="71" t="s">
        <v>8</v>
      </c>
      <c r="Z6" s="72">
        <v>40</v>
      </c>
      <c r="AA6" s="73" t="s">
        <v>35</v>
      </c>
      <c r="AB6" s="61"/>
      <c r="AC6" s="74" t="s">
        <v>8</v>
      </c>
      <c r="AD6" s="40">
        <v>26</v>
      </c>
      <c r="AE6" s="41" t="s">
        <v>35</v>
      </c>
      <c r="AG6" s="74" t="s">
        <v>8</v>
      </c>
      <c r="AH6" s="40">
        <v>40</v>
      </c>
      <c r="AI6" s="41" t="s">
        <v>35</v>
      </c>
      <c r="AK6" s="74" t="s">
        <v>8</v>
      </c>
      <c r="AL6" s="40">
        <v>45</v>
      </c>
      <c r="AM6" s="41" t="s">
        <v>35</v>
      </c>
      <c r="AO6" s="74" t="s">
        <v>8</v>
      </c>
      <c r="AP6" s="40">
        <v>45</v>
      </c>
      <c r="AQ6" s="41" t="s">
        <v>35</v>
      </c>
      <c r="AS6" s="74" t="s">
        <v>8</v>
      </c>
      <c r="AT6" s="40">
        <v>56</v>
      </c>
      <c r="AU6" s="41" t="s">
        <v>35</v>
      </c>
      <c r="AW6" s="74" t="s">
        <v>7</v>
      </c>
      <c r="AX6" s="40">
        <v>84</v>
      </c>
      <c r="AY6" s="41" t="s">
        <v>35</v>
      </c>
      <c r="BA6" s="74" t="s">
        <v>7</v>
      </c>
      <c r="BB6" s="40">
        <v>85</v>
      </c>
      <c r="BC6" s="41" t="s">
        <v>35</v>
      </c>
      <c r="BE6" s="74" t="s">
        <v>7</v>
      </c>
      <c r="BF6" s="40">
        <v>75</v>
      </c>
      <c r="BG6" s="41" t="s">
        <v>35</v>
      </c>
      <c r="BI6" s="74" t="s">
        <v>7</v>
      </c>
      <c r="BJ6" s="40">
        <v>56</v>
      </c>
      <c r="BK6" s="41" t="s">
        <v>35</v>
      </c>
      <c r="BM6" s="74" t="s">
        <v>11</v>
      </c>
      <c r="BN6" s="40">
        <v>59</v>
      </c>
      <c r="BO6" s="41" t="s">
        <v>35</v>
      </c>
      <c r="BQ6" s="74" t="s">
        <v>8</v>
      </c>
      <c r="BR6" s="40">
        <v>43</v>
      </c>
      <c r="BS6" s="41" t="s">
        <v>35</v>
      </c>
      <c r="BU6" s="85" t="s">
        <v>11</v>
      </c>
      <c r="BV6" s="82">
        <v>31</v>
      </c>
      <c r="BW6" s="86" t="s">
        <v>35</v>
      </c>
      <c r="BY6" s="74" t="s">
        <v>8</v>
      </c>
      <c r="BZ6" s="40">
        <v>38</v>
      </c>
      <c r="CA6" s="41" t="s">
        <v>35</v>
      </c>
      <c r="CC6" s="74" t="s">
        <v>8</v>
      </c>
      <c r="CD6" s="40">
        <v>39</v>
      </c>
      <c r="CE6" s="41" t="s">
        <v>35</v>
      </c>
      <c r="CG6" s="74" t="s">
        <v>11</v>
      </c>
      <c r="CH6" s="40">
        <v>30</v>
      </c>
      <c r="CI6" s="41" t="s">
        <v>35</v>
      </c>
      <c r="CJ6" s="74" t="s">
        <v>8</v>
      </c>
      <c r="CK6" s="40">
        <v>39</v>
      </c>
      <c r="CL6" s="74" t="s">
        <v>8</v>
      </c>
      <c r="CM6" s="40">
        <v>30</v>
      </c>
      <c r="CN6" s="41" t="s">
        <v>35</v>
      </c>
      <c r="CO6" s="88" t="s">
        <v>8</v>
      </c>
      <c r="CP6" s="89">
        <v>37</v>
      </c>
      <c r="CQ6" s="90" t="s">
        <v>35</v>
      </c>
    </row>
    <row r="7" ht="22.5" spans="1:95">
      <c r="A7" s="47" t="s">
        <v>10</v>
      </c>
      <c r="B7" s="48">
        <v>39</v>
      </c>
      <c r="E7" s="47" t="s">
        <v>10</v>
      </c>
      <c r="F7" s="48">
        <v>34</v>
      </c>
      <c r="G7" s="49" t="s">
        <v>35</v>
      </c>
      <c r="I7" s="47" t="s">
        <v>11</v>
      </c>
      <c r="J7" s="48">
        <v>34</v>
      </c>
      <c r="K7" s="49" t="s">
        <v>35</v>
      </c>
      <c r="M7" s="47" t="s">
        <v>11</v>
      </c>
      <c r="N7" s="48">
        <v>21</v>
      </c>
      <c r="O7" s="49" t="s">
        <v>35</v>
      </c>
      <c r="Q7" s="47" t="s">
        <v>11</v>
      </c>
      <c r="R7" s="48">
        <v>19</v>
      </c>
      <c r="S7" s="49" t="s">
        <v>35</v>
      </c>
      <c r="U7" s="47" t="s">
        <v>11</v>
      </c>
      <c r="V7" s="48">
        <v>31</v>
      </c>
      <c r="W7" s="49" t="s">
        <v>35</v>
      </c>
      <c r="X7" s="61"/>
      <c r="Y7" s="71" t="s">
        <v>11</v>
      </c>
      <c r="Z7" s="72">
        <v>27</v>
      </c>
      <c r="AA7" s="73" t="s">
        <v>35</v>
      </c>
      <c r="AB7" s="61"/>
      <c r="AC7" s="74" t="s">
        <v>10</v>
      </c>
      <c r="AD7" s="40">
        <v>22</v>
      </c>
      <c r="AE7" s="41" t="s">
        <v>35</v>
      </c>
      <c r="AG7" s="74" t="s">
        <v>11</v>
      </c>
      <c r="AH7" s="40">
        <v>24</v>
      </c>
      <c r="AI7" s="41" t="s">
        <v>35</v>
      </c>
      <c r="AK7" s="74" t="s">
        <v>10</v>
      </c>
      <c r="AL7" s="40">
        <v>34</v>
      </c>
      <c r="AM7" s="41" t="s">
        <v>35</v>
      </c>
      <c r="AO7" s="74" t="s">
        <v>10</v>
      </c>
      <c r="AP7" s="40">
        <v>35</v>
      </c>
      <c r="AQ7" s="41" t="s">
        <v>35</v>
      </c>
      <c r="AS7" s="74" t="s">
        <v>10</v>
      </c>
      <c r="AT7" s="40">
        <v>40</v>
      </c>
      <c r="AU7" s="41" t="s">
        <v>35</v>
      </c>
      <c r="AW7" s="74" t="s">
        <v>10</v>
      </c>
      <c r="AX7" s="40">
        <v>74</v>
      </c>
      <c r="AY7" s="41" t="s">
        <v>35</v>
      </c>
      <c r="BA7" s="74" t="s">
        <v>10</v>
      </c>
      <c r="BB7" s="40">
        <v>43</v>
      </c>
      <c r="BC7" s="41" t="s">
        <v>35</v>
      </c>
      <c r="BE7" s="74" t="s">
        <v>11</v>
      </c>
      <c r="BF7" s="40">
        <v>38</v>
      </c>
      <c r="BG7" s="41" t="s">
        <v>35</v>
      </c>
      <c r="BI7" s="74" t="s">
        <v>11</v>
      </c>
      <c r="BJ7" s="40">
        <v>46</v>
      </c>
      <c r="BK7" s="41" t="s">
        <v>35</v>
      </c>
      <c r="BM7" s="74" t="s">
        <v>7</v>
      </c>
      <c r="BN7" s="40">
        <v>49</v>
      </c>
      <c r="BO7" s="41" t="s">
        <v>35</v>
      </c>
      <c r="BQ7" s="74" t="s">
        <v>11</v>
      </c>
      <c r="BR7" s="40">
        <v>30</v>
      </c>
      <c r="BS7" s="41" t="s">
        <v>35</v>
      </c>
      <c r="BU7" s="85" t="s">
        <v>8</v>
      </c>
      <c r="BV7" s="82">
        <v>29</v>
      </c>
      <c r="BW7" s="86" t="s">
        <v>35</v>
      </c>
      <c r="BY7" s="74" t="s">
        <v>11</v>
      </c>
      <c r="BZ7" s="40">
        <v>35</v>
      </c>
      <c r="CA7" s="41" t="s">
        <v>35</v>
      </c>
      <c r="CC7" s="74" t="s">
        <v>11</v>
      </c>
      <c r="CD7" s="40">
        <v>33</v>
      </c>
      <c r="CE7" s="41" t="s">
        <v>35</v>
      </c>
      <c r="CG7" s="74" t="s">
        <v>8</v>
      </c>
      <c r="CH7" s="40">
        <v>30</v>
      </c>
      <c r="CI7" s="41" t="s">
        <v>35</v>
      </c>
      <c r="CJ7" s="74" t="s">
        <v>11</v>
      </c>
      <c r="CK7" s="40">
        <v>31</v>
      </c>
      <c r="CL7" s="74" t="s">
        <v>11</v>
      </c>
      <c r="CM7" s="40">
        <v>22</v>
      </c>
      <c r="CN7" s="41" t="s">
        <v>35</v>
      </c>
      <c r="CO7" s="88" t="s">
        <v>11</v>
      </c>
      <c r="CP7" s="89">
        <v>27</v>
      </c>
      <c r="CQ7" s="90" t="s">
        <v>35</v>
      </c>
    </row>
    <row r="8" spans="1:95">
      <c r="A8" s="47" t="s">
        <v>11</v>
      </c>
      <c r="B8" s="48">
        <v>27</v>
      </c>
      <c r="E8" s="47" t="s">
        <v>11</v>
      </c>
      <c r="F8" s="48">
        <v>33</v>
      </c>
      <c r="G8" s="49" t="s">
        <v>35</v>
      </c>
      <c r="I8" s="47" t="s">
        <v>47</v>
      </c>
      <c r="J8" s="48">
        <v>25</v>
      </c>
      <c r="K8" s="49" t="s">
        <v>35</v>
      </c>
      <c r="M8" s="47" t="s">
        <v>10</v>
      </c>
      <c r="N8" s="48">
        <v>20</v>
      </c>
      <c r="O8" s="49" t="s">
        <v>35</v>
      </c>
      <c r="Q8" s="47" t="s">
        <v>10</v>
      </c>
      <c r="R8" s="48">
        <v>14</v>
      </c>
      <c r="S8" s="49" t="s">
        <v>35</v>
      </c>
      <c r="U8" s="47" t="s">
        <v>16</v>
      </c>
      <c r="V8" s="48">
        <v>17</v>
      </c>
      <c r="W8" s="49" t="s">
        <v>35</v>
      </c>
      <c r="X8" s="61"/>
      <c r="Y8" s="71" t="s">
        <v>10</v>
      </c>
      <c r="Z8" s="72">
        <v>25</v>
      </c>
      <c r="AA8" s="73" t="s">
        <v>35</v>
      </c>
      <c r="AB8" s="61"/>
      <c r="AC8" s="74" t="s">
        <v>11</v>
      </c>
      <c r="AD8" s="40">
        <v>21</v>
      </c>
      <c r="AE8" s="41" t="s">
        <v>35</v>
      </c>
      <c r="AG8" s="74" t="s">
        <v>10</v>
      </c>
      <c r="AH8" s="40">
        <v>23</v>
      </c>
      <c r="AI8" s="41" t="s">
        <v>35</v>
      </c>
      <c r="AK8" s="74" t="s">
        <v>11</v>
      </c>
      <c r="AL8" s="40">
        <v>31</v>
      </c>
      <c r="AM8" s="41" t="s">
        <v>35</v>
      </c>
      <c r="AO8" s="74" t="s">
        <v>11</v>
      </c>
      <c r="AP8" s="40">
        <v>26</v>
      </c>
      <c r="AQ8" s="41" t="s">
        <v>35</v>
      </c>
      <c r="AS8" s="74" t="s">
        <v>11</v>
      </c>
      <c r="AT8" s="40">
        <v>38</v>
      </c>
      <c r="AU8" s="41" t="s">
        <v>35</v>
      </c>
      <c r="AW8" s="74" t="s">
        <v>11</v>
      </c>
      <c r="AX8" s="40">
        <v>48</v>
      </c>
      <c r="AY8" s="41" t="s">
        <v>35</v>
      </c>
      <c r="BA8" s="74" t="s">
        <v>11</v>
      </c>
      <c r="BB8" s="40">
        <v>39</v>
      </c>
      <c r="BC8" s="41" t="s">
        <v>35</v>
      </c>
      <c r="BE8" s="74" t="s">
        <v>10</v>
      </c>
      <c r="BF8" s="40">
        <v>37</v>
      </c>
      <c r="BG8" s="41" t="s">
        <v>35</v>
      </c>
      <c r="BI8" s="74" t="s">
        <v>10</v>
      </c>
      <c r="BJ8" s="40">
        <v>30</v>
      </c>
      <c r="BK8" s="41" t="s">
        <v>35</v>
      </c>
      <c r="BM8" s="74" t="s">
        <v>10</v>
      </c>
      <c r="BN8" s="40">
        <v>35</v>
      </c>
      <c r="BO8" s="41" t="s">
        <v>35</v>
      </c>
      <c r="BQ8" s="74" t="s">
        <v>10</v>
      </c>
      <c r="BR8" s="40">
        <v>25</v>
      </c>
      <c r="BS8" s="41" t="s">
        <v>35</v>
      </c>
      <c r="BU8" s="85" t="s">
        <v>10</v>
      </c>
      <c r="BV8" s="82">
        <v>22</v>
      </c>
      <c r="BW8" s="86" t="s">
        <v>35</v>
      </c>
      <c r="BY8" s="74" t="s">
        <v>10</v>
      </c>
      <c r="BZ8" s="40">
        <v>24</v>
      </c>
      <c r="CA8" s="41" t="s">
        <v>35</v>
      </c>
      <c r="CC8" s="74" t="s">
        <v>10</v>
      </c>
      <c r="CD8" s="40">
        <v>20</v>
      </c>
      <c r="CE8" s="41" t="s">
        <v>35</v>
      </c>
      <c r="CG8" s="74" t="s">
        <v>10</v>
      </c>
      <c r="CH8" s="40">
        <v>17</v>
      </c>
      <c r="CI8" s="41" t="s">
        <v>35</v>
      </c>
      <c r="CJ8" s="74" t="s">
        <v>10</v>
      </c>
      <c r="CK8" s="40">
        <v>15</v>
      </c>
      <c r="CL8" s="74" t="s">
        <v>10</v>
      </c>
      <c r="CM8" s="40">
        <v>17</v>
      </c>
      <c r="CN8" s="41" t="s">
        <v>35</v>
      </c>
      <c r="CO8" s="88" t="s">
        <v>10</v>
      </c>
      <c r="CP8" s="89">
        <v>15</v>
      </c>
      <c r="CQ8" s="90" t="s">
        <v>35</v>
      </c>
    </row>
    <row r="9" spans="1:95">
      <c r="A9" s="47" t="s">
        <v>22</v>
      </c>
      <c r="B9" s="48">
        <v>10</v>
      </c>
      <c r="E9" s="47" t="s">
        <v>16</v>
      </c>
      <c r="F9" s="48">
        <v>10</v>
      </c>
      <c r="G9" s="49" t="s">
        <v>35</v>
      </c>
      <c r="I9" s="47" t="s">
        <v>10</v>
      </c>
      <c r="J9" s="48">
        <v>13</v>
      </c>
      <c r="K9" s="49" t="s">
        <v>35</v>
      </c>
      <c r="M9" s="47" t="s">
        <v>16</v>
      </c>
      <c r="N9" s="48">
        <v>11</v>
      </c>
      <c r="O9" s="49" t="s">
        <v>35</v>
      </c>
      <c r="Q9" s="47" t="s">
        <v>16</v>
      </c>
      <c r="R9" s="48">
        <v>12</v>
      </c>
      <c r="S9" s="49" t="s">
        <v>35</v>
      </c>
      <c r="U9" s="47" t="s">
        <v>10</v>
      </c>
      <c r="V9" s="48">
        <v>14</v>
      </c>
      <c r="W9" s="49" t="s">
        <v>35</v>
      </c>
      <c r="X9" s="61"/>
      <c r="Y9" s="71" t="s">
        <v>16</v>
      </c>
      <c r="Z9" s="72">
        <v>15</v>
      </c>
      <c r="AA9" s="73" t="s">
        <v>35</v>
      </c>
      <c r="AB9" s="61"/>
      <c r="AC9" s="74" t="s">
        <v>16</v>
      </c>
      <c r="AD9" s="40">
        <v>7</v>
      </c>
      <c r="AE9" s="41" t="s">
        <v>35</v>
      </c>
      <c r="AG9" s="74" t="s">
        <v>16</v>
      </c>
      <c r="AH9" s="40">
        <v>11</v>
      </c>
      <c r="AI9" s="41" t="s">
        <v>35</v>
      </c>
      <c r="AK9" s="74" t="s">
        <v>16</v>
      </c>
      <c r="AL9" s="40">
        <v>11</v>
      </c>
      <c r="AM9" s="41" t="s">
        <v>35</v>
      </c>
      <c r="AO9" s="74" t="s">
        <v>16</v>
      </c>
      <c r="AP9" s="40">
        <v>16</v>
      </c>
      <c r="AQ9" s="41" t="s">
        <v>35</v>
      </c>
      <c r="AS9" s="74" t="s">
        <v>16</v>
      </c>
      <c r="AT9" s="40">
        <v>16</v>
      </c>
      <c r="AU9" s="41" t="s">
        <v>35</v>
      </c>
      <c r="AW9" s="74" t="s">
        <v>16</v>
      </c>
      <c r="AX9" s="40">
        <v>16</v>
      </c>
      <c r="AY9" s="41" t="s">
        <v>35</v>
      </c>
      <c r="BA9" s="74" t="s">
        <v>28</v>
      </c>
      <c r="BB9" s="40">
        <v>15</v>
      </c>
      <c r="BC9" s="41" t="s">
        <v>35</v>
      </c>
      <c r="BE9" s="74" t="s">
        <v>16</v>
      </c>
      <c r="BF9" s="40">
        <v>11</v>
      </c>
      <c r="BG9" s="41" t="s">
        <v>35</v>
      </c>
      <c r="BI9" s="74" t="s">
        <v>16</v>
      </c>
      <c r="BJ9" s="40">
        <v>13</v>
      </c>
      <c r="BK9" s="41" t="s">
        <v>35</v>
      </c>
      <c r="BM9" s="74" t="s">
        <v>16</v>
      </c>
      <c r="BN9" s="40">
        <v>18</v>
      </c>
      <c r="BO9" s="41" t="s">
        <v>35</v>
      </c>
      <c r="BQ9" s="74" t="s">
        <v>28</v>
      </c>
      <c r="BR9" s="40">
        <v>8</v>
      </c>
      <c r="BS9" s="41" t="s">
        <v>35</v>
      </c>
      <c r="BU9" s="85" t="s">
        <v>17</v>
      </c>
      <c r="BV9" s="82">
        <v>4</v>
      </c>
      <c r="BW9" s="86" t="s">
        <v>35</v>
      </c>
      <c r="BY9" s="74" t="s">
        <v>16</v>
      </c>
      <c r="BZ9" s="40">
        <v>15</v>
      </c>
      <c r="CA9" s="41" t="s">
        <v>35</v>
      </c>
      <c r="CC9" s="74" t="s">
        <v>16</v>
      </c>
      <c r="CD9" s="40">
        <v>15</v>
      </c>
      <c r="CE9" s="41" t="s">
        <v>35</v>
      </c>
      <c r="CG9" s="74" t="s">
        <v>28</v>
      </c>
      <c r="CH9" s="40">
        <v>12</v>
      </c>
      <c r="CI9" s="41" t="s">
        <v>35</v>
      </c>
      <c r="CJ9" s="74" t="s">
        <v>16</v>
      </c>
      <c r="CK9" s="40">
        <v>14</v>
      </c>
      <c r="CL9" s="74" t="s">
        <v>28</v>
      </c>
      <c r="CM9" s="40">
        <v>8</v>
      </c>
      <c r="CN9" s="41" t="s">
        <v>35</v>
      </c>
      <c r="CO9" s="88" t="s">
        <v>16</v>
      </c>
      <c r="CP9" s="89">
        <v>12</v>
      </c>
      <c r="CQ9" s="90" t="s">
        <v>35</v>
      </c>
    </row>
    <row r="10" ht="22.5" spans="1:95">
      <c r="A10" s="47" t="s">
        <v>28</v>
      </c>
      <c r="B10" s="48">
        <v>8</v>
      </c>
      <c r="E10" s="47" t="s">
        <v>24</v>
      </c>
      <c r="F10" s="48">
        <v>6</v>
      </c>
      <c r="G10" s="49" t="s">
        <v>35</v>
      </c>
      <c r="I10" s="47" t="s">
        <v>16</v>
      </c>
      <c r="J10" s="48">
        <v>12</v>
      </c>
      <c r="K10" s="49" t="s">
        <v>35</v>
      </c>
      <c r="M10" s="47" t="s">
        <v>47</v>
      </c>
      <c r="N10" s="48">
        <v>7</v>
      </c>
      <c r="O10" s="49" t="s">
        <v>35</v>
      </c>
      <c r="Q10" s="47" t="s">
        <v>13</v>
      </c>
      <c r="R10" s="48">
        <v>5</v>
      </c>
      <c r="S10" s="49" t="s">
        <v>35</v>
      </c>
      <c r="U10" s="47" t="s">
        <v>13</v>
      </c>
      <c r="V10" s="48">
        <v>5</v>
      </c>
      <c r="W10" s="49" t="s">
        <v>35</v>
      </c>
      <c r="X10" s="61"/>
      <c r="Y10" s="71" t="s">
        <v>28</v>
      </c>
      <c r="Z10" s="72">
        <v>11</v>
      </c>
      <c r="AA10" s="73" t="s">
        <v>35</v>
      </c>
      <c r="AB10" s="61"/>
      <c r="AC10" s="74" t="s">
        <v>28</v>
      </c>
      <c r="AD10" s="40">
        <v>5</v>
      </c>
      <c r="AE10" s="41" t="s">
        <v>35</v>
      </c>
      <c r="AG10" s="74" t="s">
        <v>28</v>
      </c>
      <c r="AH10" s="40">
        <v>7</v>
      </c>
      <c r="AI10" s="41" t="s">
        <v>35</v>
      </c>
      <c r="AK10" s="74" t="s">
        <v>24</v>
      </c>
      <c r="AL10" s="40">
        <v>8</v>
      </c>
      <c r="AM10" s="41" t="s">
        <v>35</v>
      </c>
      <c r="AO10" s="74" t="s">
        <v>13</v>
      </c>
      <c r="AP10" s="40">
        <v>7</v>
      </c>
      <c r="AQ10" s="41" t="s">
        <v>35</v>
      </c>
      <c r="AS10" s="74" t="s">
        <v>28</v>
      </c>
      <c r="AT10" s="40">
        <v>11</v>
      </c>
      <c r="AU10" s="41" t="s">
        <v>35</v>
      </c>
      <c r="AW10" s="74" t="s">
        <v>22</v>
      </c>
      <c r="AX10" s="40">
        <v>11</v>
      </c>
      <c r="AY10" s="41" t="s">
        <v>35</v>
      </c>
      <c r="BA10" s="74" t="s">
        <v>16</v>
      </c>
      <c r="BB10" s="40">
        <v>8</v>
      </c>
      <c r="BC10" s="41" t="s">
        <v>35</v>
      </c>
      <c r="BE10" s="74" t="s">
        <v>24</v>
      </c>
      <c r="BF10" s="40">
        <v>7</v>
      </c>
      <c r="BG10" s="41" t="s">
        <v>35</v>
      </c>
      <c r="BI10" s="74" t="s">
        <v>28</v>
      </c>
      <c r="BJ10" s="40">
        <v>7</v>
      </c>
      <c r="BK10" s="41" t="s">
        <v>35</v>
      </c>
      <c r="BM10" s="74" t="s">
        <v>28</v>
      </c>
      <c r="BN10" s="40">
        <v>11</v>
      </c>
      <c r="BO10" s="41" t="s">
        <v>35</v>
      </c>
      <c r="BQ10" s="74" t="s">
        <v>16</v>
      </c>
      <c r="BR10" s="40">
        <v>7</v>
      </c>
      <c r="BS10" s="41" t="s">
        <v>35</v>
      </c>
      <c r="BU10" s="85" t="s">
        <v>16</v>
      </c>
      <c r="BV10" s="82">
        <v>4</v>
      </c>
      <c r="BW10" s="86" t="s">
        <v>35</v>
      </c>
      <c r="BY10" s="74" t="s">
        <v>28</v>
      </c>
      <c r="BZ10" s="40">
        <v>8</v>
      </c>
      <c r="CA10" s="41" t="s">
        <v>35</v>
      </c>
      <c r="CC10" s="74" t="s">
        <v>28</v>
      </c>
      <c r="CD10" s="40">
        <v>7</v>
      </c>
      <c r="CE10" s="41" t="s">
        <v>35</v>
      </c>
      <c r="CG10" s="74" t="s">
        <v>16</v>
      </c>
      <c r="CH10" s="40">
        <v>7</v>
      </c>
      <c r="CI10" s="41" t="s">
        <v>35</v>
      </c>
      <c r="CJ10" s="74" t="s">
        <v>28</v>
      </c>
      <c r="CK10" s="40">
        <v>9</v>
      </c>
      <c r="CL10" s="74" t="s">
        <v>22</v>
      </c>
      <c r="CM10" s="40">
        <v>6</v>
      </c>
      <c r="CN10" s="41" t="s">
        <v>35</v>
      </c>
      <c r="CO10" s="88" t="s">
        <v>28</v>
      </c>
      <c r="CP10" s="89">
        <v>7</v>
      </c>
      <c r="CQ10" s="90" t="s">
        <v>35</v>
      </c>
    </row>
    <row r="11" ht="22.5" spans="1:95">
      <c r="A11" s="47" t="s">
        <v>16</v>
      </c>
      <c r="B11" s="48">
        <v>8</v>
      </c>
      <c r="E11" s="47" t="s">
        <v>22</v>
      </c>
      <c r="F11" s="48">
        <v>6</v>
      </c>
      <c r="G11" s="49" t="s">
        <v>35</v>
      </c>
      <c r="I11" s="47" t="s">
        <v>28</v>
      </c>
      <c r="J11" s="48">
        <v>5</v>
      </c>
      <c r="K11" s="49" t="s">
        <v>35</v>
      </c>
      <c r="M11" s="47" t="s">
        <v>29</v>
      </c>
      <c r="N11" s="48">
        <v>6</v>
      </c>
      <c r="O11" s="49" t="s">
        <v>35</v>
      </c>
      <c r="Q11" s="47" t="s">
        <v>28</v>
      </c>
      <c r="R11" s="48">
        <v>3</v>
      </c>
      <c r="S11" s="49" t="s">
        <v>35</v>
      </c>
      <c r="U11" s="47" t="s">
        <v>22</v>
      </c>
      <c r="V11" s="48">
        <v>5</v>
      </c>
      <c r="W11" s="49" t="s">
        <v>35</v>
      </c>
      <c r="X11" s="61"/>
      <c r="Y11" s="71" t="s">
        <v>22</v>
      </c>
      <c r="Z11" s="72">
        <v>8</v>
      </c>
      <c r="AA11" s="73" t="s">
        <v>35</v>
      </c>
      <c r="AB11" s="61"/>
      <c r="AC11" s="74" t="s">
        <v>25</v>
      </c>
      <c r="AD11" s="40">
        <v>5</v>
      </c>
      <c r="AE11" s="41" t="s">
        <v>35</v>
      </c>
      <c r="AG11" s="74" t="s">
        <v>13</v>
      </c>
      <c r="AH11" s="40">
        <v>6</v>
      </c>
      <c r="AI11" s="41" t="s">
        <v>35</v>
      </c>
      <c r="AK11" s="74" t="s">
        <v>21</v>
      </c>
      <c r="AL11" s="40">
        <v>5</v>
      </c>
      <c r="AM11" s="41" t="s">
        <v>35</v>
      </c>
      <c r="AO11" s="74" t="s">
        <v>28</v>
      </c>
      <c r="AP11" s="40">
        <v>5</v>
      </c>
      <c r="AQ11" s="41" t="s">
        <v>35</v>
      </c>
      <c r="AS11" s="74" t="s">
        <v>22</v>
      </c>
      <c r="AT11" s="40">
        <v>8</v>
      </c>
      <c r="AU11" s="41" t="s">
        <v>35</v>
      </c>
      <c r="AW11" s="74" t="s">
        <v>28</v>
      </c>
      <c r="AX11" s="40">
        <v>7</v>
      </c>
      <c r="AY11" s="41" t="s">
        <v>35</v>
      </c>
      <c r="BA11" s="74" t="s">
        <v>13</v>
      </c>
      <c r="BB11" s="40">
        <v>7</v>
      </c>
      <c r="BC11" s="41" t="s">
        <v>35</v>
      </c>
      <c r="BE11" s="74" t="s">
        <v>22</v>
      </c>
      <c r="BF11" s="40">
        <v>6</v>
      </c>
      <c r="BG11" s="41" t="s">
        <v>35</v>
      </c>
      <c r="BI11" s="74" t="s">
        <v>22</v>
      </c>
      <c r="BJ11" s="40">
        <v>7</v>
      </c>
      <c r="BK11" s="41" t="s">
        <v>35</v>
      </c>
      <c r="BM11" s="74" t="s">
        <v>22</v>
      </c>
      <c r="BN11" s="40">
        <v>11</v>
      </c>
      <c r="BO11" s="41" t="s">
        <v>35</v>
      </c>
      <c r="BQ11" s="74" t="s">
        <v>22</v>
      </c>
      <c r="BR11" s="40">
        <v>7</v>
      </c>
      <c r="BS11" s="41" t="s">
        <v>35</v>
      </c>
      <c r="BU11" s="85" t="s">
        <v>23</v>
      </c>
      <c r="BV11" s="82">
        <v>4</v>
      </c>
      <c r="BW11" s="86" t="s">
        <v>35</v>
      </c>
      <c r="BY11" s="74" t="s">
        <v>23</v>
      </c>
      <c r="BZ11" s="40">
        <v>5</v>
      </c>
      <c r="CA11" s="41" t="s">
        <v>35</v>
      </c>
      <c r="CC11" s="74" t="s">
        <v>23</v>
      </c>
      <c r="CD11" s="40">
        <v>7</v>
      </c>
      <c r="CE11" s="41" t="s">
        <v>35</v>
      </c>
      <c r="CG11" s="74" t="s">
        <v>13</v>
      </c>
      <c r="CH11" s="40">
        <v>5</v>
      </c>
      <c r="CI11" s="41" t="s">
        <v>35</v>
      </c>
      <c r="CJ11" s="74" t="s">
        <v>26</v>
      </c>
      <c r="CK11" s="40">
        <v>5</v>
      </c>
      <c r="CL11" s="74" t="s">
        <v>16</v>
      </c>
      <c r="CM11" s="40">
        <v>4</v>
      </c>
      <c r="CN11" s="41" t="s">
        <v>35</v>
      </c>
      <c r="CO11" s="88" t="s">
        <v>25</v>
      </c>
      <c r="CP11" s="89">
        <v>4</v>
      </c>
      <c r="CQ11" s="90" t="s">
        <v>35</v>
      </c>
    </row>
    <row r="12" ht="24" spans="1:95">
      <c r="A12" s="47" t="s">
        <v>26</v>
      </c>
      <c r="B12" s="48">
        <v>4</v>
      </c>
      <c r="E12" s="47" t="s">
        <v>28</v>
      </c>
      <c r="F12" s="48">
        <v>4</v>
      </c>
      <c r="G12" s="49" t="s">
        <v>35</v>
      </c>
      <c r="I12" s="47" t="s">
        <v>13</v>
      </c>
      <c r="J12" s="48">
        <v>5</v>
      </c>
      <c r="K12" s="49" t="s">
        <v>35</v>
      </c>
      <c r="M12" s="47" t="s">
        <v>24</v>
      </c>
      <c r="N12" s="48">
        <v>5</v>
      </c>
      <c r="O12" s="49" t="s">
        <v>35</v>
      </c>
      <c r="Q12" s="47" t="s">
        <v>47</v>
      </c>
      <c r="R12" s="48">
        <v>3</v>
      </c>
      <c r="S12" s="49" t="s">
        <v>35</v>
      </c>
      <c r="U12" s="47" t="s">
        <v>28</v>
      </c>
      <c r="V12" s="48">
        <v>4</v>
      </c>
      <c r="W12" s="49" t="s">
        <v>35</v>
      </c>
      <c r="X12" s="61"/>
      <c r="Y12" s="71" t="s">
        <v>23</v>
      </c>
      <c r="Z12" s="72">
        <v>5</v>
      </c>
      <c r="AA12" s="73" t="s">
        <v>35</v>
      </c>
      <c r="AB12" s="61"/>
      <c r="AC12" s="74" t="s">
        <v>13</v>
      </c>
      <c r="AD12" s="40">
        <v>3</v>
      </c>
      <c r="AE12" s="41" t="s">
        <v>35</v>
      </c>
      <c r="AG12" s="74" t="s">
        <v>22</v>
      </c>
      <c r="AH12" s="40">
        <v>6</v>
      </c>
      <c r="AI12" s="41" t="s">
        <v>35</v>
      </c>
      <c r="AK12" s="74" t="s">
        <v>13</v>
      </c>
      <c r="AL12" s="40">
        <v>5</v>
      </c>
      <c r="AM12" s="41" t="s">
        <v>35</v>
      </c>
      <c r="AO12" s="74" t="s">
        <v>26</v>
      </c>
      <c r="AP12" s="40">
        <v>4</v>
      </c>
      <c r="AQ12" s="41" t="s">
        <v>35</v>
      </c>
      <c r="AS12" s="74" t="s">
        <v>13</v>
      </c>
      <c r="AT12" s="40">
        <v>6</v>
      </c>
      <c r="AU12" s="41" t="s">
        <v>35</v>
      </c>
      <c r="AW12" s="74" t="s">
        <v>23</v>
      </c>
      <c r="AX12" s="40">
        <v>6</v>
      </c>
      <c r="AY12" s="41" t="s">
        <v>35</v>
      </c>
      <c r="BA12" s="74" t="s">
        <v>22</v>
      </c>
      <c r="BB12" s="40">
        <v>7</v>
      </c>
      <c r="BC12" s="41" t="s">
        <v>35</v>
      </c>
      <c r="BE12" s="74" t="s">
        <v>23</v>
      </c>
      <c r="BF12" s="40">
        <v>5</v>
      </c>
      <c r="BG12" s="41" t="s">
        <v>35</v>
      </c>
      <c r="BI12" s="74" t="s">
        <v>26</v>
      </c>
      <c r="BJ12" s="40">
        <v>6</v>
      </c>
      <c r="BK12" s="41" t="s">
        <v>35</v>
      </c>
      <c r="BM12" s="74" t="s">
        <v>13</v>
      </c>
      <c r="BN12" s="40">
        <v>10</v>
      </c>
      <c r="BO12" s="41" t="s">
        <v>35</v>
      </c>
      <c r="BQ12" s="74" t="s">
        <v>26</v>
      </c>
      <c r="BR12" s="40">
        <v>6</v>
      </c>
      <c r="BS12" s="41" t="s">
        <v>35</v>
      </c>
      <c r="BU12" s="85" t="s">
        <v>13</v>
      </c>
      <c r="BV12" s="82">
        <v>3</v>
      </c>
      <c r="BW12" s="86" t="s">
        <v>35</v>
      </c>
      <c r="BY12" s="74" t="s">
        <v>17</v>
      </c>
      <c r="BZ12" s="40">
        <v>4</v>
      </c>
      <c r="CA12" s="41" t="s">
        <v>35</v>
      </c>
      <c r="CC12" s="74" t="s">
        <v>22</v>
      </c>
      <c r="CD12" s="40">
        <v>4</v>
      </c>
      <c r="CE12" s="41" t="s">
        <v>35</v>
      </c>
      <c r="CG12" s="74" t="s">
        <v>29</v>
      </c>
      <c r="CH12" s="40">
        <v>4</v>
      </c>
      <c r="CI12" s="41" t="s">
        <v>35</v>
      </c>
      <c r="CJ12" s="74" t="s">
        <v>24</v>
      </c>
      <c r="CK12" s="40">
        <v>5</v>
      </c>
      <c r="CL12" s="74" t="s">
        <v>24</v>
      </c>
      <c r="CM12" s="40">
        <v>3</v>
      </c>
      <c r="CN12" s="41" t="s">
        <v>35</v>
      </c>
      <c r="CO12" s="88" t="s">
        <v>13</v>
      </c>
      <c r="CP12" s="89">
        <v>3</v>
      </c>
      <c r="CQ12" s="90" t="s">
        <v>35</v>
      </c>
    </row>
    <row r="13" ht="24" spans="1:95">
      <c r="A13" s="50" t="s">
        <v>23</v>
      </c>
      <c r="B13" s="51">
        <v>3</v>
      </c>
      <c r="E13" s="50" t="s">
        <v>13</v>
      </c>
      <c r="F13" s="51">
        <v>3</v>
      </c>
      <c r="G13" s="52" t="s">
        <v>35</v>
      </c>
      <c r="I13" s="47" t="s">
        <v>17</v>
      </c>
      <c r="J13" s="48">
        <v>4</v>
      </c>
      <c r="K13" s="49" t="s">
        <v>35</v>
      </c>
      <c r="M13" s="47" t="s">
        <v>22</v>
      </c>
      <c r="N13" s="48">
        <v>5</v>
      </c>
      <c r="O13" s="49" t="s">
        <v>35</v>
      </c>
      <c r="Q13" s="47" t="s">
        <v>22</v>
      </c>
      <c r="R13" s="48">
        <v>3</v>
      </c>
      <c r="S13" s="49" t="s">
        <v>35</v>
      </c>
      <c r="U13" s="47" t="s">
        <v>17</v>
      </c>
      <c r="V13" s="48">
        <v>3</v>
      </c>
      <c r="W13" s="49" t="s">
        <v>35</v>
      </c>
      <c r="X13" s="61"/>
      <c r="Y13" s="75" t="s">
        <v>26</v>
      </c>
      <c r="Z13" s="76">
        <v>4</v>
      </c>
      <c r="AA13" s="73" t="s">
        <v>35</v>
      </c>
      <c r="AB13" s="61"/>
      <c r="AC13" s="74" t="s">
        <v>26</v>
      </c>
      <c r="AD13" s="40">
        <v>2</v>
      </c>
      <c r="AE13" s="41" t="s">
        <v>35</v>
      </c>
      <c r="AG13" s="74" t="s">
        <v>26</v>
      </c>
      <c r="AH13" s="40">
        <v>4</v>
      </c>
      <c r="AI13" s="41" t="s">
        <v>35</v>
      </c>
      <c r="AK13" s="74" t="s">
        <v>28</v>
      </c>
      <c r="AL13" s="40">
        <v>4</v>
      </c>
      <c r="AM13" s="41" t="s">
        <v>35</v>
      </c>
      <c r="AO13" s="74" t="s">
        <v>24</v>
      </c>
      <c r="AP13" s="40">
        <v>4</v>
      </c>
      <c r="AQ13" s="41" t="s">
        <v>35</v>
      </c>
      <c r="AS13" s="74" t="s">
        <v>24</v>
      </c>
      <c r="AT13" s="40">
        <v>6</v>
      </c>
      <c r="AU13" s="41" t="s">
        <v>35</v>
      </c>
      <c r="AW13" s="74" t="s">
        <v>26</v>
      </c>
      <c r="AX13" s="40">
        <v>5</v>
      </c>
      <c r="AY13" s="41" t="s">
        <v>35</v>
      </c>
      <c r="BA13" s="74" t="s">
        <v>26</v>
      </c>
      <c r="BB13" s="40">
        <v>6</v>
      </c>
      <c r="BC13" s="41" t="s">
        <v>35</v>
      </c>
      <c r="BE13" s="74" t="s">
        <v>28</v>
      </c>
      <c r="BF13" s="40">
        <v>4</v>
      </c>
      <c r="BG13" s="41" t="s">
        <v>35</v>
      </c>
      <c r="BI13" s="77" t="s">
        <v>13</v>
      </c>
      <c r="BJ13" s="78">
        <v>5</v>
      </c>
      <c r="BK13" s="79" t="s">
        <v>35</v>
      </c>
      <c r="BM13" s="74" t="s">
        <v>24</v>
      </c>
      <c r="BN13" s="40">
        <v>8</v>
      </c>
      <c r="BO13" s="41" t="s">
        <v>35</v>
      </c>
      <c r="BQ13" s="74" t="s">
        <v>23</v>
      </c>
      <c r="BR13" s="40">
        <v>4</v>
      </c>
      <c r="BS13" s="41" t="s">
        <v>35</v>
      </c>
      <c r="BU13" s="85" t="s">
        <v>24</v>
      </c>
      <c r="BV13" s="82">
        <v>3</v>
      </c>
      <c r="BW13" s="86" t="s">
        <v>35</v>
      </c>
      <c r="BY13" s="74" t="s">
        <v>22</v>
      </c>
      <c r="BZ13" s="40">
        <v>4</v>
      </c>
      <c r="CA13" s="38"/>
      <c r="CC13" s="77" t="s">
        <v>25</v>
      </c>
      <c r="CD13" s="78">
        <v>3</v>
      </c>
      <c r="CE13" s="38"/>
      <c r="CG13" s="77" t="s">
        <v>22</v>
      </c>
      <c r="CH13" s="78">
        <v>3</v>
      </c>
      <c r="CI13" s="38"/>
      <c r="CJ13" s="77" t="s">
        <v>13</v>
      </c>
      <c r="CK13" s="78">
        <v>4</v>
      </c>
      <c r="CL13" s="77" t="s">
        <v>25</v>
      </c>
      <c r="CM13" s="78">
        <v>3</v>
      </c>
      <c r="CN13" s="87" t="s">
        <v>35</v>
      </c>
      <c r="CO13" s="91" t="s">
        <v>22</v>
      </c>
      <c r="CP13" s="92">
        <v>3</v>
      </c>
      <c r="CQ13" s="38"/>
    </row>
    <row r="14" spans="24:28">
      <c r="X14" s="61"/>
      <c r="Y14" s="61"/>
      <c r="Z14" s="61"/>
      <c r="AA14" s="61"/>
      <c r="AB14" s="61"/>
    </row>
    <row r="15" spans="2:6">
      <c r="B15" s="1" t="s">
        <v>48</v>
      </c>
      <c r="C15" s="1"/>
      <c r="E15" s="1" t="s">
        <v>49</v>
      </c>
      <c r="F15" s="1"/>
    </row>
    <row r="16" spans="2:6">
      <c r="B16" s="53" t="s">
        <v>50</v>
      </c>
      <c r="C16" s="54" t="s">
        <v>51</v>
      </c>
      <c r="E16" s="53" t="s">
        <v>50</v>
      </c>
      <c r="F16" s="54" t="s">
        <v>51</v>
      </c>
    </row>
    <row r="17" spans="1:6">
      <c r="A17" s="1"/>
      <c r="B17" s="55"/>
      <c r="C17" s="56"/>
      <c r="E17" s="57"/>
      <c r="F17" s="58"/>
    </row>
    <row r="18" spans="1:6">
      <c r="A18" s="1">
        <v>1</v>
      </c>
      <c r="B18" s="55">
        <v>67</v>
      </c>
      <c r="C18" s="56">
        <v>112</v>
      </c>
      <c r="E18" s="53">
        <f>B4</f>
        <v>135</v>
      </c>
      <c r="F18" s="54">
        <f>B6</f>
        <v>62</v>
      </c>
    </row>
    <row r="19" spans="1:22">
      <c r="A19" s="1">
        <v>2</v>
      </c>
      <c r="B19" s="55">
        <v>60</v>
      </c>
      <c r="C19" s="56">
        <v>84</v>
      </c>
      <c r="E19" s="53">
        <f>F4</f>
        <v>82</v>
      </c>
      <c r="F19" s="54">
        <f>F6</f>
        <v>59</v>
      </c>
      <c r="I19" s="59" t="s">
        <v>52</v>
      </c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</row>
    <row r="20" spans="1:22">
      <c r="A20" s="1">
        <v>3</v>
      </c>
      <c r="B20" s="55">
        <v>60</v>
      </c>
      <c r="C20" s="56">
        <v>84</v>
      </c>
      <c r="E20" s="53">
        <f>J4</f>
        <v>100</v>
      </c>
      <c r="F20" s="54">
        <f>J6</f>
        <v>61</v>
      </c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</row>
    <row r="21" spans="1:22">
      <c r="A21" s="1">
        <v>4</v>
      </c>
      <c r="B21" s="55">
        <v>58</v>
      </c>
      <c r="C21" s="56">
        <v>55</v>
      </c>
      <c r="E21" s="53">
        <f>N4</f>
        <v>79</v>
      </c>
      <c r="F21" s="54">
        <f>N5</f>
        <v>47</v>
      </c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</row>
    <row r="22" spans="1:22">
      <c r="A22" s="1">
        <v>5</v>
      </c>
      <c r="B22" s="55">
        <v>55</v>
      </c>
      <c r="C22" s="56">
        <v>60</v>
      </c>
      <c r="E22" s="53">
        <f>R4</f>
        <v>81</v>
      </c>
      <c r="F22" s="54">
        <f>R5</f>
        <v>64</v>
      </c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</row>
    <row r="23" spans="1:22">
      <c r="A23" s="1">
        <v>6</v>
      </c>
      <c r="B23" s="55">
        <v>114</v>
      </c>
      <c r="C23" s="56">
        <v>62</v>
      </c>
      <c r="E23" s="53">
        <f>V4</f>
        <v>126</v>
      </c>
      <c r="F23" s="54">
        <f>V5</f>
        <v>65</v>
      </c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</row>
    <row r="24" spans="1:22">
      <c r="A24" s="1">
        <v>7</v>
      </c>
      <c r="B24" s="55">
        <v>105</v>
      </c>
      <c r="C24" s="56">
        <v>37</v>
      </c>
      <c r="D24" s="1"/>
      <c r="E24" s="1">
        <v>103</v>
      </c>
      <c r="F24" s="1">
        <v>63</v>
      </c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</row>
    <row r="25" spans="1:22">
      <c r="A25" s="1">
        <v>8</v>
      </c>
      <c r="B25" s="1">
        <v>69</v>
      </c>
      <c r="C25" s="1">
        <v>42</v>
      </c>
      <c r="D25" s="1"/>
      <c r="E25" s="53">
        <v>91</v>
      </c>
      <c r="F25" s="54">
        <v>74</v>
      </c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</row>
    <row r="26" spans="1:22">
      <c r="A26" s="1">
        <v>9</v>
      </c>
      <c r="B26" s="1">
        <v>71</v>
      </c>
      <c r="C26" s="1">
        <v>99</v>
      </c>
      <c r="D26" s="1"/>
      <c r="E26" s="1">
        <v>107</v>
      </c>
      <c r="F26" s="54">
        <v>60</v>
      </c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</row>
    <row r="27" spans="1:22">
      <c r="A27" s="1">
        <v>10</v>
      </c>
      <c r="B27" s="1">
        <v>66</v>
      </c>
      <c r="C27" s="1">
        <v>87</v>
      </c>
      <c r="D27" s="1"/>
      <c r="E27" s="1">
        <v>85</v>
      </c>
      <c r="F27" s="1">
        <v>62</v>
      </c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</row>
    <row r="28" spans="1:22">
      <c r="A28" s="1">
        <v>11</v>
      </c>
      <c r="B28" s="1">
        <v>85</v>
      </c>
      <c r="C28" s="1">
        <v>85</v>
      </c>
      <c r="D28" s="1"/>
      <c r="E28" s="1">
        <v>69</v>
      </c>
      <c r="F28" s="1">
        <v>60</v>
      </c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</row>
    <row r="29" spans="1:22">
      <c r="A29" s="1">
        <v>12</v>
      </c>
      <c r="B29" s="1">
        <v>104</v>
      </c>
      <c r="C29" s="1">
        <v>55</v>
      </c>
      <c r="D29" s="1"/>
      <c r="E29" s="1">
        <v>85</v>
      </c>
      <c r="F29" s="1">
        <v>62</v>
      </c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</row>
    <row r="30" spans="1:22">
      <c r="A30" s="1">
        <v>13</v>
      </c>
      <c r="B30" s="1">
        <v>101</v>
      </c>
      <c r="C30" s="1">
        <v>51</v>
      </c>
      <c r="D30" s="1"/>
      <c r="E30" s="1">
        <v>137</v>
      </c>
      <c r="F30" s="1">
        <v>84</v>
      </c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</row>
    <row r="31" spans="1:6">
      <c r="A31" s="1">
        <v>14</v>
      </c>
      <c r="B31" s="1">
        <v>120</v>
      </c>
      <c r="C31" s="1">
        <v>66</v>
      </c>
      <c r="D31" s="1"/>
      <c r="E31" s="1">
        <v>135</v>
      </c>
      <c r="F31" s="1">
        <v>85</v>
      </c>
    </row>
    <row r="32" spans="1:6">
      <c r="A32" s="1">
        <v>15</v>
      </c>
      <c r="B32" s="1">
        <v>84</v>
      </c>
      <c r="C32" s="1">
        <v>56</v>
      </c>
      <c r="D32" s="1"/>
      <c r="E32" s="1">
        <v>94</v>
      </c>
      <c r="F32" s="1">
        <v>75</v>
      </c>
    </row>
    <row r="33" spans="1:6">
      <c r="A33" s="1">
        <v>16</v>
      </c>
      <c r="B33" s="1">
        <v>116</v>
      </c>
      <c r="C33" s="1">
        <v>59</v>
      </c>
      <c r="D33" s="1"/>
      <c r="E33" s="1">
        <v>123</v>
      </c>
      <c r="F33" s="1">
        <v>56</v>
      </c>
    </row>
    <row r="34" spans="1:7">
      <c r="A34" s="1">
        <v>17</v>
      </c>
      <c r="B34" s="1">
        <v>65</v>
      </c>
      <c r="C34" s="1">
        <v>70</v>
      </c>
      <c r="D34" s="1"/>
      <c r="E34" s="1">
        <v>126</v>
      </c>
      <c r="F34" s="1">
        <v>49</v>
      </c>
      <c r="G34" s="1"/>
    </row>
    <row r="35" spans="1:7">
      <c r="A35" s="1">
        <v>18</v>
      </c>
      <c r="B35" s="1">
        <v>74</v>
      </c>
      <c r="C35" s="1">
        <v>88</v>
      </c>
      <c r="D35" s="1"/>
      <c r="E35" s="1">
        <v>104</v>
      </c>
      <c r="F35" s="1">
        <v>83</v>
      </c>
      <c r="G35" s="1"/>
    </row>
    <row r="36" spans="1:7">
      <c r="A36" s="1">
        <v>19</v>
      </c>
      <c r="B36" s="1">
        <v>71</v>
      </c>
      <c r="C36" s="1">
        <v>178</v>
      </c>
      <c r="D36" s="1"/>
      <c r="E36" s="1">
        <v>78</v>
      </c>
      <c r="F36" s="1">
        <v>83</v>
      </c>
      <c r="G36" s="1"/>
    </row>
    <row r="37" spans="1:7">
      <c r="A37" s="1">
        <v>20</v>
      </c>
      <c r="B37" s="1">
        <v>60</v>
      </c>
      <c r="C37" s="1">
        <v>123</v>
      </c>
      <c r="D37" s="1"/>
      <c r="E37" s="1">
        <v>85</v>
      </c>
      <c r="F37" s="1">
        <v>46</v>
      </c>
      <c r="G37" s="1"/>
    </row>
    <row r="38" spans="1:7">
      <c r="A38" s="1">
        <v>21</v>
      </c>
      <c r="B38" s="1">
        <v>121</v>
      </c>
      <c r="C38" s="1">
        <v>179</v>
      </c>
      <c r="D38" s="1"/>
      <c r="E38" s="1">
        <v>89</v>
      </c>
      <c r="F38" s="1">
        <v>53</v>
      </c>
      <c r="G38" s="1"/>
    </row>
    <row r="39" spans="1:7">
      <c r="A39" s="1">
        <v>22</v>
      </c>
      <c r="B39" s="1">
        <v>86</v>
      </c>
      <c r="C39" s="1">
        <v>202</v>
      </c>
      <c r="D39" s="1"/>
      <c r="E39" s="1">
        <v>81</v>
      </c>
      <c r="F39" s="1">
        <v>56</v>
      </c>
      <c r="G39" s="1"/>
    </row>
    <row r="40" spans="1:7">
      <c r="A40" s="1">
        <v>23</v>
      </c>
      <c r="B40" s="1">
        <v>106</v>
      </c>
      <c r="C40" s="1">
        <v>150</v>
      </c>
      <c r="D40" s="1"/>
      <c r="E40" s="1">
        <v>81</v>
      </c>
      <c r="F40" s="1">
        <v>59</v>
      </c>
      <c r="G40" s="1"/>
    </row>
    <row r="41" spans="1:7">
      <c r="A41" s="1">
        <v>24</v>
      </c>
      <c r="B41" s="1">
        <v>88</v>
      </c>
      <c r="C41" s="1">
        <v>165</v>
      </c>
      <c r="D41" s="1"/>
      <c r="E41" s="1">
        <v>65</v>
      </c>
      <c r="F41" s="1">
        <v>56</v>
      </c>
      <c r="G41" s="1"/>
    </row>
    <row r="42" spans="1:7">
      <c r="A42" s="1">
        <v>25</v>
      </c>
      <c r="B42" s="1">
        <v>83</v>
      </c>
      <c r="C42" s="1">
        <v>135</v>
      </c>
      <c r="D42" s="1"/>
      <c r="E42" s="1">
        <v>66</v>
      </c>
      <c r="F42" s="1">
        <v>64</v>
      </c>
      <c r="G42" s="1"/>
    </row>
    <row r="43" spans="1:7">
      <c r="A43" s="1">
        <v>26</v>
      </c>
      <c r="B43" s="1"/>
      <c r="C43" s="1"/>
      <c r="D43" s="1"/>
      <c r="E43" s="1"/>
      <c r="F43" s="1"/>
      <c r="G43" s="1"/>
    </row>
    <row r="44" spans="1:7">
      <c r="A44" s="1">
        <v>27</v>
      </c>
      <c r="B44" s="1"/>
      <c r="C44" s="1"/>
      <c r="D44" s="1"/>
      <c r="E44" s="1"/>
      <c r="F44" s="1"/>
      <c r="G44" s="1"/>
    </row>
    <row r="45" spans="1:7">
      <c r="A45" s="1">
        <v>28</v>
      </c>
      <c r="B45" s="1"/>
      <c r="C45" s="1"/>
      <c r="D45" s="1"/>
      <c r="E45" s="1"/>
      <c r="F45" s="1"/>
      <c r="G45" s="1"/>
    </row>
    <row r="46" spans="1:1">
      <c r="A46" s="1">
        <v>29</v>
      </c>
    </row>
    <row r="47" spans="1:1">
      <c r="A47" s="1">
        <v>30</v>
      </c>
    </row>
  </sheetData>
  <mergeCells count="67">
    <mergeCell ref="A1:B1"/>
    <mergeCell ref="E1:G1"/>
    <mergeCell ref="I1:K1"/>
    <mergeCell ref="M1:O1"/>
    <mergeCell ref="Q1:S1"/>
    <mergeCell ref="U1:W1"/>
    <mergeCell ref="Y1:AA1"/>
    <mergeCell ref="B15:C15"/>
    <mergeCell ref="E15:F15"/>
    <mergeCell ref="A2:A3"/>
    <mergeCell ref="E2:E3"/>
    <mergeCell ref="G2:G3"/>
    <mergeCell ref="I2:I3"/>
    <mergeCell ref="K2:K3"/>
    <mergeCell ref="N2:N3"/>
    <mergeCell ref="R2:R3"/>
    <mergeCell ref="U2:U3"/>
    <mergeCell ref="W2:W3"/>
    <mergeCell ref="Y2:Y3"/>
    <mergeCell ref="AA2:AA3"/>
    <mergeCell ref="AC2:AC3"/>
    <mergeCell ref="AE2:AE3"/>
    <mergeCell ref="AG2:AG3"/>
    <mergeCell ref="AI2:AI3"/>
    <mergeCell ref="AK2:AK3"/>
    <mergeCell ref="AM2:AM3"/>
    <mergeCell ref="AO2:AO3"/>
    <mergeCell ref="AQ2:AQ3"/>
    <mergeCell ref="AS2:AS3"/>
    <mergeCell ref="AU2:AU3"/>
    <mergeCell ref="AW2:AW3"/>
    <mergeCell ref="AY2:AY3"/>
    <mergeCell ref="BA2:BA3"/>
    <mergeCell ref="BC2:BC3"/>
    <mergeCell ref="BE2:BE3"/>
    <mergeCell ref="BG2:BG3"/>
    <mergeCell ref="BI2:BI3"/>
    <mergeCell ref="BK2:BK3"/>
    <mergeCell ref="BM2:BM3"/>
    <mergeCell ref="BO2:BO3"/>
    <mergeCell ref="BQ2:BQ3"/>
    <mergeCell ref="BS2:BS3"/>
    <mergeCell ref="BU2:BU3"/>
    <mergeCell ref="BW2:BW3"/>
    <mergeCell ref="BY2:BY3"/>
    <mergeCell ref="CA2:CA3"/>
    <mergeCell ref="CC2:CC3"/>
    <mergeCell ref="CE2:CE3"/>
    <mergeCell ref="CF2:CF3"/>
    <mergeCell ref="CH2:CH3"/>
    <mergeCell ref="CI2:CI3"/>
    <mergeCell ref="CK2:CK3"/>
    <mergeCell ref="CL2:CL3"/>
    <mergeCell ref="CN2:CN3"/>
    <mergeCell ref="CO2:CO3"/>
    <mergeCell ref="CQ2:CQ3"/>
    <mergeCell ref="CR2:CR3"/>
    <mergeCell ref="CT2:CT3"/>
    <mergeCell ref="CU2:CU3"/>
    <mergeCell ref="CW2:CW3"/>
    <mergeCell ref="CX2:CX3"/>
    <mergeCell ref="CZ2:CZ3"/>
    <mergeCell ref="DA2:DA3"/>
    <mergeCell ref="DC2:DC3"/>
    <mergeCell ref="DD2:DD3"/>
    <mergeCell ref="DF2:DF3"/>
    <mergeCell ref="I19:V30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16"/>
  <sheetViews>
    <sheetView topLeftCell="A178" workbookViewId="0">
      <selection activeCell="C197" sqref="C197"/>
    </sheetView>
  </sheetViews>
  <sheetFormatPr defaultColWidth="9" defaultRowHeight="13.5"/>
  <sheetData>
    <row r="1" customHeight="1" spans="3:17">
      <c r="C1">
        <v>1</v>
      </c>
      <c r="J1">
        <v>2</v>
      </c>
      <c r="Q1">
        <v>3</v>
      </c>
    </row>
    <row r="2" spans="1:19">
      <c r="A2" s="18" t="s">
        <v>53</v>
      </c>
      <c r="B2" s="19" t="s">
        <v>1</v>
      </c>
      <c r="D2" s="18" t="s">
        <v>53</v>
      </c>
      <c r="E2" s="19" t="s">
        <v>54</v>
      </c>
      <c r="H2" s="18" t="s">
        <v>53</v>
      </c>
      <c r="I2" s="19" t="s">
        <v>1</v>
      </c>
      <c r="K2" s="18" t="s">
        <v>53</v>
      </c>
      <c r="L2" s="19" t="s">
        <v>54</v>
      </c>
      <c r="O2" s="18" t="s">
        <v>53</v>
      </c>
      <c r="P2" s="19" t="s">
        <v>1</v>
      </c>
      <c r="R2" s="18" t="s">
        <v>53</v>
      </c>
      <c r="S2" s="19" t="s">
        <v>54</v>
      </c>
    </row>
    <row r="3" ht="14.25" spans="1:19">
      <c r="A3" s="22" t="s">
        <v>55</v>
      </c>
      <c r="B3" s="22"/>
      <c r="D3" s="22" t="s">
        <v>55</v>
      </c>
      <c r="E3" s="22"/>
      <c r="H3" s="22" t="s">
        <v>55</v>
      </c>
      <c r="I3" s="22"/>
      <c r="K3" s="22" t="s">
        <v>55</v>
      </c>
      <c r="L3" s="22"/>
      <c r="O3" s="22" t="s">
        <v>55</v>
      </c>
      <c r="P3" s="22"/>
      <c r="R3" s="22" t="s">
        <v>55</v>
      </c>
      <c r="S3" s="22"/>
    </row>
    <row r="4" ht="14.25" spans="1:16">
      <c r="A4" s="33" t="s">
        <v>56</v>
      </c>
      <c r="B4" s="26">
        <v>17</v>
      </c>
      <c r="D4" s="25" t="s">
        <v>57</v>
      </c>
      <c r="E4" s="26">
        <v>58</v>
      </c>
      <c r="H4" s="33" t="s">
        <v>58</v>
      </c>
      <c r="I4" s="26">
        <v>14</v>
      </c>
      <c r="K4" s="25" t="s">
        <v>59</v>
      </c>
      <c r="L4" s="26">
        <v>288</v>
      </c>
      <c r="O4" s="33" t="s">
        <v>56</v>
      </c>
      <c r="P4" s="26">
        <v>2</v>
      </c>
    </row>
    <row r="5" ht="14.25" spans="1:16">
      <c r="A5" s="33" t="s">
        <v>58</v>
      </c>
      <c r="B5" s="26">
        <v>15</v>
      </c>
      <c r="H5" s="33" t="s">
        <v>60</v>
      </c>
      <c r="I5" s="26">
        <v>12</v>
      </c>
      <c r="O5" s="33" t="s">
        <v>61</v>
      </c>
      <c r="P5" s="26">
        <v>1</v>
      </c>
    </row>
    <row r="6" ht="14.25" spans="1:16">
      <c r="A6" s="33" t="s">
        <v>62</v>
      </c>
      <c r="B6" s="26">
        <v>8</v>
      </c>
      <c r="H6" s="33" t="s">
        <v>56</v>
      </c>
      <c r="I6" s="26">
        <v>10</v>
      </c>
      <c r="O6" s="33" t="s">
        <v>63</v>
      </c>
      <c r="P6" s="26">
        <v>1</v>
      </c>
    </row>
    <row r="7" ht="14.25" spans="1:16">
      <c r="A7" s="33" t="s">
        <v>64</v>
      </c>
      <c r="B7" s="26">
        <v>8</v>
      </c>
      <c r="H7" s="33" t="s">
        <v>64</v>
      </c>
      <c r="I7" s="26">
        <v>6</v>
      </c>
      <c r="O7" s="33" t="s">
        <v>65</v>
      </c>
      <c r="P7" s="26">
        <v>1</v>
      </c>
    </row>
    <row r="8" ht="14.25" spans="1:16">
      <c r="A8" s="33" t="s">
        <v>60</v>
      </c>
      <c r="B8" s="26">
        <v>6</v>
      </c>
      <c r="H8" s="33" t="s">
        <v>66</v>
      </c>
      <c r="I8" s="26">
        <v>4</v>
      </c>
      <c r="O8" s="33" t="s">
        <v>66</v>
      </c>
      <c r="P8" s="26">
        <v>1</v>
      </c>
    </row>
    <row r="9" ht="14.25" spans="1:16">
      <c r="A9" s="33" t="s">
        <v>67</v>
      </c>
      <c r="B9" s="26">
        <v>6</v>
      </c>
      <c r="H9" s="33" t="s">
        <v>67</v>
      </c>
      <c r="I9" s="26">
        <v>4</v>
      </c>
      <c r="O9" s="33" t="s">
        <v>68</v>
      </c>
      <c r="P9" s="26">
        <v>1</v>
      </c>
    </row>
    <row r="10" ht="14.25" spans="1:16">
      <c r="A10" s="33" t="s">
        <v>69</v>
      </c>
      <c r="B10" s="26">
        <v>3</v>
      </c>
      <c r="H10" s="33" t="s">
        <v>70</v>
      </c>
      <c r="I10" s="26">
        <v>3</v>
      </c>
      <c r="O10" s="33" t="s">
        <v>71</v>
      </c>
      <c r="P10" s="26">
        <v>1</v>
      </c>
    </row>
    <row r="11" ht="14.25" spans="1:16">
      <c r="A11" s="33" t="s">
        <v>57</v>
      </c>
      <c r="B11" s="26">
        <v>3</v>
      </c>
      <c r="H11" s="33" t="s">
        <v>72</v>
      </c>
      <c r="I11" s="26">
        <v>3</v>
      </c>
      <c r="O11" s="33" t="s">
        <v>58</v>
      </c>
      <c r="P11" s="26">
        <v>1</v>
      </c>
    </row>
    <row r="12" ht="14.25" spans="1:16">
      <c r="A12" s="33" t="s">
        <v>73</v>
      </c>
      <c r="B12" s="26">
        <v>2</v>
      </c>
      <c r="H12" s="33" t="s">
        <v>62</v>
      </c>
      <c r="I12" s="26">
        <v>2</v>
      </c>
      <c r="O12" s="33" t="s">
        <v>74</v>
      </c>
      <c r="P12" s="26">
        <v>1</v>
      </c>
    </row>
    <row r="13" ht="14.25" spans="1:16">
      <c r="A13" s="33" t="s">
        <v>66</v>
      </c>
      <c r="B13" s="26">
        <v>2</v>
      </c>
      <c r="H13" s="33" t="s">
        <v>75</v>
      </c>
      <c r="I13" s="26">
        <v>1</v>
      </c>
      <c r="O13" s="33" t="s">
        <v>62</v>
      </c>
      <c r="P13" s="26">
        <v>1</v>
      </c>
    </row>
    <row r="14" ht="14.25" spans="1:16">
      <c r="A14" s="33" t="s">
        <v>76</v>
      </c>
      <c r="B14" s="26">
        <v>2</v>
      </c>
      <c r="H14" s="33" t="s">
        <v>77</v>
      </c>
      <c r="I14" s="26">
        <v>1</v>
      </c>
      <c r="O14" s="25" t="s">
        <v>78</v>
      </c>
      <c r="P14" s="26">
        <v>1</v>
      </c>
    </row>
    <row r="15" ht="14.25" spans="1:9">
      <c r="A15" s="33" t="s">
        <v>79</v>
      </c>
      <c r="B15" s="26">
        <v>2</v>
      </c>
      <c r="H15" s="33" t="s">
        <v>80</v>
      </c>
      <c r="I15" s="26">
        <v>1</v>
      </c>
    </row>
    <row r="16" ht="14.25" spans="1:9">
      <c r="A16" s="33" t="s">
        <v>81</v>
      </c>
      <c r="B16" s="26">
        <v>2</v>
      </c>
      <c r="H16" s="33" t="s">
        <v>82</v>
      </c>
      <c r="I16" s="26">
        <v>1</v>
      </c>
    </row>
    <row r="17" ht="14.25" spans="1:9">
      <c r="A17" s="33" t="s">
        <v>83</v>
      </c>
      <c r="B17" s="26">
        <v>2</v>
      </c>
      <c r="H17" s="33" t="s">
        <v>84</v>
      </c>
      <c r="I17" s="26">
        <v>1</v>
      </c>
    </row>
    <row r="18" ht="14.25" spans="1:9">
      <c r="A18" s="33" t="s">
        <v>85</v>
      </c>
      <c r="B18" s="26">
        <v>1</v>
      </c>
      <c r="H18" s="33" t="s">
        <v>86</v>
      </c>
      <c r="I18" s="26">
        <v>1</v>
      </c>
    </row>
    <row r="19" ht="14.25" spans="1:9">
      <c r="A19" s="33" t="s">
        <v>87</v>
      </c>
      <c r="B19" s="26">
        <v>1</v>
      </c>
      <c r="H19" s="33" t="s">
        <v>88</v>
      </c>
      <c r="I19" s="26">
        <v>1</v>
      </c>
    </row>
    <row r="20" ht="14.25" spans="1:9">
      <c r="A20" s="33" t="s">
        <v>89</v>
      </c>
      <c r="B20" s="26">
        <v>1</v>
      </c>
      <c r="H20" s="33" t="s">
        <v>90</v>
      </c>
      <c r="I20" s="26">
        <v>1</v>
      </c>
    </row>
    <row r="21" ht="14.25" spans="1:9">
      <c r="A21" s="33" t="s">
        <v>91</v>
      </c>
      <c r="B21" s="26">
        <v>1</v>
      </c>
      <c r="H21" s="33" t="s">
        <v>92</v>
      </c>
      <c r="I21" s="26">
        <v>1</v>
      </c>
    </row>
    <row r="22" ht="14.25" spans="1:9">
      <c r="A22" s="33" t="s">
        <v>93</v>
      </c>
      <c r="B22" s="26">
        <v>1</v>
      </c>
      <c r="H22" s="33" t="s">
        <v>94</v>
      </c>
      <c r="I22" s="26">
        <v>1</v>
      </c>
    </row>
    <row r="23" spans="1:9">
      <c r="A23" s="25" t="s">
        <v>95</v>
      </c>
      <c r="B23" s="26">
        <v>1</v>
      </c>
      <c r="H23" s="25" t="s">
        <v>57</v>
      </c>
      <c r="I23" s="26">
        <v>1</v>
      </c>
    </row>
    <row r="25" spans="3:16">
      <c r="C25">
        <v>4</v>
      </c>
      <c r="J25">
        <v>5</v>
      </c>
      <c r="P25">
        <v>6</v>
      </c>
    </row>
    <row r="26" spans="1:18">
      <c r="A26" s="18" t="s">
        <v>53</v>
      </c>
      <c r="B26" s="19" t="s">
        <v>1</v>
      </c>
      <c r="D26" s="18" t="s">
        <v>53</v>
      </c>
      <c r="E26" s="19" t="s">
        <v>54</v>
      </c>
      <c r="H26" s="18" t="s">
        <v>53</v>
      </c>
      <c r="I26" s="19" t="s">
        <v>1</v>
      </c>
      <c r="K26" s="16" t="s">
        <v>53</v>
      </c>
      <c r="N26" s="18" t="s">
        <v>53</v>
      </c>
      <c r="O26" s="19" t="s">
        <v>1</v>
      </c>
      <c r="Q26" s="18" t="s">
        <v>53</v>
      </c>
      <c r="R26" s="19" t="s">
        <v>54</v>
      </c>
    </row>
    <row r="27" ht="14.25" spans="1:18">
      <c r="A27" s="22" t="s">
        <v>55</v>
      </c>
      <c r="B27" s="22"/>
      <c r="D27" s="22" t="s">
        <v>55</v>
      </c>
      <c r="E27" s="22"/>
      <c r="H27" s="22" t="s">
        <v>55</v>
      </c>
      <c r="I27" s="22"/>
      <c r="K27" t="s">
        <v>55</v>
      </c>
      <c r="N27" s="22" t="s">
        <v>55</v>
      </c>
      <c r="O27" s="22"/>
      <c r="Q27" s="22" t="s">
        <v>55</v>
      </c>
      <c r="R27" s="22"/>
    </row>
    <row r="28" ht="14.25" spans="1:15">
      <c r="A28" s="33" t="s">
        <v>56</v>
      </c>
      <c r="B28" s="26">
        <v>13</v>
      </c>
      <c r="D28" s="25" t="s">
        <v>66</v>
      </c>
      <c r="E28" s="26">
        <v>37</v>
      </c>
      <c r="H28" s="33" t="s">
        <v>58</v>
      </c>
      <c r="I28" s="26">
        <v>12</v>
      </c>
      <c r="K28" s="21" t="s">
        <v>54</v>
      </c>
      <c r="N28" s="33" t="s">
        <v>56</v>
      </c>
      <c r="O28" s="26">
        <v>23</v>
      </c>
    </row>
    <row r="29" ht="14.25" spans="1:15">
      <c r="A29" s="33" t="s">
        <v>58</v>
      </c>
      <c r="B29" s="26">
        <v>7</v>
      </c>
      <c r="H29" s="33" t="s">
        <v>64</v>
      </c>
      <c r="I29" s="26">
        <v>11</v>
      </c>
      <c r="K29" s="21" t="s">
        <v>58</v>
      </c>
      <c r="N29" s="33" t="s">
        <v>60</v>
      </c>
      <c r="O29" s="26">
        <v>23</v>
      </c>
    </row>
    <row r="30" ht="14.25" spans="1:15">
      <c r="A30" s="33" t="s">
        <v>60</v>
      </c>
      <c r="B30" s="26">
        <v>6</v>
      </c>
      <c r="H30" s="33" t="s">
        <v>60</v>
      </c>
      <c r="I30" s="26">
        <v>6</v>
      </c>
      <c r="K30" s="37">
        <v>58</v>
      </c>
      <c r="N30" s="33" t="s">
        <v>58</v>
      </c>
      <c r="O30" s="26">
        <v>12</v>
      </c>
    </row>
    <row r="31" ht="14.25" spans="1:15">
      <c r="A31" s="33" t="s">
        <v>96</v>
      </c>
      <c r="B31" s="26">
        <v>4</v>
      </c>
      <c r="H31" s="33" t="s">
        <v>56</v>
      </c>
      <c r="I31" s="26">
        <v>6</v>
      </c>
      <c r="N31" s="33" t="s">
        <v>64</v>
      </c>
      <c r="O31" s="26">
        <v>10</v>
      </c>
    </row>
    <row r="32" ht="14.25" spans="1:15">
      <c r="A32" s="33" t="s">
        <v>62</v>
      </c>
      <c r="B32" s="26">
        <v>3</v>
      </c>
      <c r="H32" s="33" t="s">
        <v>66</v>
      </c>
      <c r="I32" s="26">
        <v>4</v>
      </c>
      <c r="N32" s="33" t="s">
        <v>96</v>
      </c>
      <c r="O32" s="26">
        <v>3</v>
      </c>
    </row>
    <row r="33" ht="14.25" spans="1:15">
      <c r="A33" s="33" t="s">
        <v>67</v>
      </c>
      <c r="B33" s="26">
        <v>2</v>
      </c>
      <c r="H33" s="33" t="s">
        <v>72</v>
      </c>
      <c r="I33" s="26">
        <v>4</v>
      </c>
      <c r="N33" s="33" t="s">
        <v>62</v>
      </c>
      <c r="O33" s="26">
        <v>3</v>
      </c>
    </row>
    <row r="34" ht="14.25" spans="1:15">
      <c r="A34" s="33" t="s">
        <v>64</v>
      </c>
      <c r="B34" s="26">
        <v>2</v>
      </c>
      <c r="H34" s="33" t="s">
        <v>62</v>
      </c>
      <c r="I34" s="26">
        <v>2</v>
      </c>
      <c r="N34" s="33" t="s">
        <v>67</v>
      </c>
      <c r="O34" s="26">
        <v>3</v>
      </c>
    </row>
    <row r="35" ht="14.25" spans="1:15">
      <c r="A35" s="33" t="s">
        <v>66</v>
      </c>
      <c r="B35" s="26">
        <v>2</v>
      </c>
      <c r="H35" s="33" t="s">
        <v>67</v>
      </c>
      <c r="I35" s="26">
        <v>2</v>
      </c>
      <c r="N35" s="33" t="s">
        <v>66</v>
      </c>
      <c r="O35" s="26">
        <v>2</v>
      </c>
    </row>
    <row r="36" ht="14.25" spans="1:15">
      <c r="A36" s="33" t="s">
        <v>97</v>
      </c>
      <c r="B36" s="26">
        <v>1</v>
      </c>
      <c r="H36" s="33" t="s">
        <v>61</v>
      </c>
      <c r="I36" s="26">
        <v>1</v>
      </c>
      <c r="N36" s="33" t="s">
        <v>93</v>
      </c>
      <c r="O36" s="26">
        <v>2</v>
      </c>
    </row>
    <row r="37" ht="14.25" spans="1:15">
      <c r="A37" s="33" t="s">
        <v>98</v>
      </c>
      <c r="B37" s="26">
        <v>1</v>
      </c>
      <c r="H37" s="33" t="s">
        <v>99</v>
      </c>
      <c r="I37" s="26">
        <v>1</v>
      </c>
      <c r="N37" s="33" t="s">
        <v>100</v>
      </c>
      <c r="O37" s="26">
        <v>2</v>
      </c>
    </row>
    <row r="38" ht="14.25" spans="1:15">
      <c r="A38" s="33" t="s">
        <v>84</v>
      </c>
      <c r="B38" s="26">
        <v>1</v>
      </c>
      <c r="H38" s="33" t="s">
        <v>93</v>
      </c>
      <c r="I38" s="26">
        <v>1</v>
      </c>
      <c r="N38" s="33" t="s">
        <v>101</v>
      </c>
      <c r="O38" s="26">
        <v>2</v>
      </c>
    </row>
    <row r="39" ht="14.25" spans="1:15">
      <c r="A39" s="33" t="s">
        <v>102</v>
      </c>
      <c r="B39" s="26">
        <v>1</v>
      </c>
      <c r="H39" s="33" t="s">
        <v>84</v>
      </c>
      <c r="I39" s="26">
        <v>1</v>
      </c>
      <c r="N39" s="33" t="s">
        <v>103</v>
      </c>
      <c r="O39" s="26">
        <v>2</v>
      </c>
    </row>
    <row r="40" ht="14.25" spans="1:15">
      <c r="A40" s="33" t="s">
        <v>104</v>
      </c>
      <c r="B40" s="26">
        <v>1</v>
      </c>
      <c r="H40" s="33" t="s">
        <v>105</v>
      </c>
      <c r="I40" s="26">
        <v>1</v>
      </c>
      <c r="N40" s="33" t="s">
        <v>106</v>
      </c>
      <c r="O40" s="26">
        <v>1</v>
      </c>
    </row>
    <row r="41" ht="14.25" spans="1:15">
      <c r="A41" s="33" t="s">
        <v>107</v>
      </c>
      <c r="B41" s="26">
        <v>1</v>
      </c>
      <c r="H41" s="33" t="s">
        <v>108</v>
      </c>
      <c r="I41" s="26">
        <v>1</v>
      </c>
      <c r="N41" s="33" t="s">
        <v>109</v>
      </c>
      <c r="O41" s="26">
        <v>1</v>
      </c>
    </row>
    <row r="42" ht="14.25" spans="1:15">
      <c r="A42" s="33" t="s">
        <v>110</v>
      </c>
      <c r="B42" s="26">
        <v>1</v>
      </c>
      <c r="H42" s="33" t="s">
        <v>111</v>
      </c>
      <c r="I42" s="26">
        <v>1</v>
      </c>
      <c r="N42" s="33" t="s">
        <v>83</v>
      </c>
      <c r="O42" s="26">
        <v>1</v>
      </c>
    </row>
    <row r="43" ht="14.25" spans="1:15">
      <c r="A43" s="33" t="s">
        <v>112</v>
      </c>
      <c r="B43" s="26">
        <v>1</v>
      </c>
      <c r="H43" s="33" t="s">
        <v>113</v>
      </c>
      <c r="I43" s="26">
        <v>1</v>
      </c>
      <c r="N43" s="33" t="s">
        <v>73</v>
      </c>
      <c r="O43" s="26">
        <v>1</v>
      </c>
    </row>
    <row r="44" ht="14.25" spans="1:15">
      <c r="A44" s="33" t="s">
        <v>57</v>
      </c>
      <c r="B44" s="26">
        <v>1</v>
      </c>
      <c r="H44" s="33" t="s">
        <v>104</v>
      </c>
      <c r="I44" s="26">
        <v>1</v>
      </c>
      <c r="N44" s="33" t="s">
        <v>80</v>
      </c>
      <c r="O44" s="26">
        <v>1</v>
      </c>
    </row>
    <row r="45" ht="14.25" spans="1:15">
      <c r="A45" s="33" t="s">
        <v>114</v>
      </c>
      <c r="B45" s="26">
        <v>1</v>
      </c>
      <c r="H45" s="33" t="s">
        <v>115</v>
      </c>
      <c r="I45" s="26">
        <v>1</v>
      </c>
      <c r="N45" s="33" t="s">
        <v>108</v>
      </c>
      <c r="O45" s="26">
        <v>1</v>
      </c>
    </row>
    <row r="46" ht="14.25" spans="1:15">
      <c r="A46" s="33" t="s">
        <v>116</v>
      </c>
      <c r="B46" s="26">
        <v>1</v>
      </c>
      <c r="H46" s="33" t="s">
        <v>117</v>
      </c>
      <c r="I46" s="26">
        <v>1</v>
      </c>
      <c r="N46" s="33" t="s">
        <v>118</v>
      </c>
      <c r="O46" s="26">
        <v>1</v>
      </c>
    </row>
    <row r="47" spans="1:15">
      <c r="A47" s="25" t="s">
        <v>119</v>
      </c>
      <c r="B47" s="26">
        <v>1</v>
      </c>
      <c r="H47" s="25" t="s">
        <v>120</v>
      </c>
      <c r="I47" s="26">
        <v>1</v>
      </c>
      <c r="N47" s="25" t="s">
        <v>121</v>
      </c>
      <c r="O47" s="26">
        <v>1</v>
      </c>
    </row>
    <row r="49" spans="3:16">
      <c r="C49">
        <v>7</v>
      </c>
      <c r="J49">
        <v>8</v>
      </c>
      <c r="P49">
        <v>9</v>
      </c>
    </row>
    <row r="50" spans="1:12">
      <c r="A50" s="18" t="s">
        <v>53</v>
      </c>
      <c r="B50" s="19" t="s">
        <v>1</v>
      </c>
      <c r="D50" s="16" t="s">
        <v>53</v>
      </c>
      <c r="H50" s="17" t="s">
        <v>53</v>
      </c>
      <c r="I50" s="10" t="s">
        <v>1</v>
      </c>
      <c r="K50" s="17" t="s">
        <v>122</v>
      </c>
      <c r="L50" s="27" t="s">
        <v>54</v>
      </c>
    </row>
    <row r="51" ht="14.25" spans="1:15">
      <c r="A51" s="22" t="s">
        <v>55</v>
      </c>
      <c r="B51" s="22"/>
      <c r="D51" t="s">
        <v>55</v>
      </c>
      <c r="H51" s="11" t="s">
        <v>55</v>
      </c>
      <c r="I51" s="12"/>
      <c r="K51" s="20" t="s">
        <v>55</v>
      </c>
      <c r="L51" s="20"/>
      <c r="N51" s="17" t="s">
        <v>53</v>
      </c>
      <c r="O51" s="27" t="s">
        <v>1</v>
      </c>
    </row>
    <row r="52" ht="14.25" spans="1:18">
      <c r="A52" s="33" t="s">
        <v>56</v>
      </c>
      <c r="B52" s="26">
        <v>22</v>
      </c>
      <c r="D52" s="21" t="s">
        <v>54</v>
      </c>
      <c r="H52" s="13" t="s">
        <v>58</v>
      </c>
      <c r="I52" s="14">
        <v>15</v>
      </c>
      <c r="N52" s="20" t="s">
        <v>55</v>
      </c>
      <c r="O52" s="20"/>
      <c r="Q52" s="17" t="s">
        <v>53</v>
      </c>
      <c r="R52" s="27" t="s">
        <v>54</v>
      </c>
    </row>
    <row r="53" ht="14.25" spans="1:18">
      <c r="A53" s="33" t="s">
        <v>58</v>
      </c>
      <c r="B53" s="26">
        <v>19</v>
      </c>
      <c r="D53" s="21" t="s">
        <v>72</v>
      </c>
      <c r="H53" s="13" t="s">
        <v>56</v>
      </c>
      <c r="I53" s="14">
        <v>12</v>
      </c>
      <c r="N53" s="23" t="s">
        <v>56</v>
      </c>
      <c r="O53" s="28">
        <v>11</v>
      </c>
      <c r="Q53" s="20" t="s">
        <v>55</v>
      </c>
      <c r="R53" s="20"/>
    </row>
    <row r="54" ht="14.25" spans="1:15">
      <c r="A54" s="33" t="s">
        <v>64</v>
      </c>
      <c r="B54" s="26">
        <v>14</v>
      </c>
      <c r="D54" s="37">
        <v>58</v>
      </c>
      <c r="H54" s="13" t="s">
        <v>60</v>
      </c>
      <c r="I54" s="14">
        <v>6</v>
      </c>
      <c r="N54" s="23" t="s">
        <v>58</v>
      </c>
      <c r="O54" s="28">
        <v>9</v>
      </c>
    </row>
    <row r="55" ht="14.25" spans="1:15">
      <c r="A55" s="33" t="s">
        <v>66</v>
      </c>
      <c r="B55" s="26">
        <v>4</v>
      </c>
      <c r="H55" s="13" t="s">
        <v>66</v>
      </c>
      <c r="I55" s="14">
        <v>6</v>
      </c>
      <c r="N55" s="23" t="s">
        <v>60</v>
      </c>
      <c r="O55" s="28">
        <v>6</v>
      </c>
    </row>
    <row r="56" ht="14.25" spans="1:15">
      <c r="A56" s="33" t="s">
        <v>72</v>
      </c>
      <c r="B56" s="26">
        <v>4</v>
      </c>
      <c r="H56" s="13" t="s">
        <v>64</v>
      </c>
      <c r="I56" s="14">
        <v>5</v>
      </c>
      <c r="N56" s="23" t="s">
        <v>64</v>
      </c>
      <c r="O56" s="28">
        <v>5</v>
      </c>
    </row>
    <row r="57" ht="14.25" spans="1:15">
      <c r="A57" s="33" t="s">
        <v>60</v>
      </c>
      <c r="B57" s="26">
        <v>4</v>
      </c>
      <c r="H57" s="13" t="s">
        <v>62</v>
      </c>
      <c r="I57" s="14">
        <v>4</v>
      </c>
      <c r="N57" s="23" t="s">
        <v>67</v>
      </c>
      <c r="O57" s="28">
        <v>4</v>
      </c>
    </row>
    <row r="58" ht="14.25" spans="1:15">
      <c r="A58" s="33" t="s">
        <v>101</v>
      </c>
      <c r="B58" s="26">
        <v>3</v>
      </c>
      <c r="H58" s="13" t="s">
        <v>96</v>
      </c>
      <c r="I58" s="14">
        <v>3</v>
      </c>
      <c r="N58" s="23" t="s">
        <v>72</v>
      </c>
      <c r="O58" s="28">
        <v>3</v>
      </c>
    </row>
    <row r="59" ht="14.25" spans="1:15">
      <c r="A59" s="33" t="s">
        <v>62</v>
      </c>
      <c r="B59" s="26">
        <v>3</v>
      </c>
      <c r="H59" s="13" t="s">
        <v>72</v>
      </c>
      <c r="I59" s="14">
        <v>2</v>
      </c>
      <c r="N59" s="23" t="s">
        <v>57</v>
      </c>
      <c r="O59" s="28">
        <v>2</v>
      </c>
    </row>
    <row r="60" ht="14.25" spans="1:15">
      <c r="A60" s="33" t="s">
        <v>123</v>
      </c>
      <c r="B60" s="26">
        <v>2</v>
      </c>
      <c r="H60" s="13" t="s">
        <v>57</v>
      </c>
      <c r="I60" s="14">
        <v>2</v>
      </c>
      <c r="N60" s="23" t="s">
        <v>101</v>
      </c>
      <c r="O60" s="28">
        <v>2</v>
      </c>
    </row>
    <row r="61" ht="14.25" spans="1:15">
      <c r="A61" s="33" t="s">
        <v>89</v>
      </c>
      <c r="B61" s="26">
        <v>2</v>
      </c>
      <c r="H61" s="13" t="s">
        <v>124</v>
      </c>
      <c r="I61" s="14">
        <v>1</v>
      </c>
      <c r="N61" s="23" t="s">
        <v>66</v>
      </c>
      <c r="O61" s="28">
        <v>2</v>
      </c>
    </row>
    <row r="62" ht="14.25" spans="1:15">
      <c r="A62" s="33" t="s">
        <v>67</v>
      </c>
      <c r="B62" s="26">
        <v>2</v>
      </c>
      <c r="H62" s="13" t="s">
        <v>125</v>
      </c>
      <c r="I62" s="14">
        <v>1</v>
      </c>
      <c r="N62" s="23" t="s">
        <v>126</v>
      </c>
      <c r="O62" s="28">
        <v>1</v>
      </c>
    </row>
    <row r="63" ht="14.25" spans="1:15">
      <c r="A63" s="33" t="s">
        <v>96</v>
      </c>
      <c r="B63" s="26">
        <v>2</v>
      </c>
      <c r="H63" s="13" t="s">
        <v>127</v>
      </c>
      <c r="I63" s="14">
        <v>1</v>
      </c>
      <c r="N63" s="23" t="s">
        <v>128</v>
      </c>
      <c r="O63" s="28">
        <v>1</v>
      </c>
    </row>
    <row r="64" ht="14.25" spans="1:15">
      <c r="A64" s="33" t="s">
        <v>129</v>
      </c>
      <c r="B64" s="26">
        <v>1</v>
      </c>
      <c r="H64" s="13" t="s">
        <v>84</v>
      </c>
      <c r="I64" s="14">
        <v>1</v>
      </c>
      <c r="N64" s="23" t="s">
        <v>130</v>
      </c>
      <c r="O64" s="28">
        <v>1</v>
      </c>
    </row>
    <row r="65" ht="14.25" spans="1:15">
      <c r="A65" s="33" t="s">
        <v>131</v>
      </c>
      <c r="B65" s="26">
        <v>1</v>
      </c>
      <c r="H65" s="13" t="s">
        <v>74</v>
      </c>
      <c r="I65" s="14">
        <v>1</v>
      </c>
      <c r="N65" s="23" t="s">
        <v>132</v>
      </c>
      <c r="O65" s="28">
        <v>1</v>
      </c>
    </row>
    <row r="66" ht="14.25" spans="1:15">
      <c r="A66" s="33" t="s">
        <v>112</v>
      </c>
      <c r="B66" s="26">
        <v>1</v>
      </c>
      <c r="H66" s="13" t="s">
        <v>133</v>
      </c>
      <c r="I66" s="14">
        <v>1</v>
      </c>
      <c r="N66" s="23" t="s">
        <v>83</v>
      </c>
      <c r="O66" s="28">
        <v>1</v>
      </c>
    </row>
    <row r="67" ht="14.25" spans="1:15">
      <c r="A67" s="33" t="s">
        <v>74</v>
      </c>
      <c r="B67" s="26">
        <v>1</v>
      </c>
      <c r="H67" s="13" t="s">
        <v>61</v>
      </c>
      <c r="I67" s="14">
        <v>1</v>
      </c>
      <c r="N67" s="23" t="s">
        <v>134</v>
      </c>
      <c r="O67" s="28">
        <v>1</v>
      </c>
    </row>
    <row r="68" ht="14.25" spans="1:15">
      <c r="A68" s="33" t="s">
        <v>135</v>
      </c>
      <c r="B68" s="26">
        <v>1</v>
      </c>
      <c r="H68" s="13" t="s">
        <v>83</v>
      </c>
      <c r="I68" s="14">
        <v>1</v>
      </c>
      <c r="N68" s="23" t="s">
        <v>61</v>
      </c>
      <c r="O68" s="28">
        <v>1</v>
      </c>
    </row>
    <row r="69" ht="14.25" spans="1:15">
      <c r="A69" s="33" t="s">
        <v>136</v>
      </c>
      <c r="B69" s="26">
        <v>1</v>
      </c>
      <c r="H69" s="13" t="s">
        <v>67</v>
      </c>
      <c r="I69" s="14">
        <v>1</v>
      </c>
      <c r="N69" s="23" t="s">
        <v>137</v>
      </c>
      <c r="O69" s="28">
        <v>1</v>
      </c>
    </row>
    <row r="70" ht="14.25" spans="1:15">
      <c r="A70" s="33" t="s">
        <v>138</v>
      </c>
      <c r="B70" s="26">
        <v>1</v>
      </c>
      <c r="H70" s="13" t="s">
        <v>139</v>
      </c>
      <c r="I70" s="14">
        <v>1</v>
      </c>
      <c r="N70" s="23" t="s">
        <v>140</v>
      </c>
      <c r="O70" s="28">
        <v>1</v>
      </c>
    </row>
    <row r="71" ht="14.25" spans="1:15">
      <c r="A71" s="25" t="s">
        <v>69</v>
      </c>
      <c r="B71" s="26">
        <v>1</v>
      </c>
      <c r="H71" t="s">
        <v>141</v>
      </c>
      <c r="I71" s="29">
        <v>1</v>
      </c>
      <c r="N71" s="23" t="s">
        <v>142</v>
      </c>
      <c r="O71" s="28">
        <v>1</v>
      </c>
    </row>
    <row r="72" spans="14:15">
      <c r="N72" s="30" t="s">
        <v>143</v>
      </c>
      <c r="O72" s="28">
        <v>1</v>
      </c>
    </row>
    <row r="73" spans="3:15">
      <c r="C73" s="32">
        <v>10</v>
      </c>
      <c r="I73" s="32">
        <v>11</v>
      </c>
      <c r="O73" s="32">
        <v>12</v>
      </c>
    </row>
    <row r="74" spans="1:2">
      <c r="A74" s="17" t="s">
        <v>53</v>
      </c>
      <c r="B74" s="27" t="s">
        <v>1</v>
      </c>
    </row>
    <row r="75" ht="14.25" spans="1:18">
      <c r="A75" s="20" t="s">
        <v>55</v>
      </c>
      <c r="B75" s="20"/>
      <c r="D75" s="17" t="s">
        <v>53</v>
      </c>
      <c r="E75" s="27" t="s">
        <v>54</v>
      </c>
      <c r="G75" s="17" t="s">
        <v>53</v>
      </c>
      <c r="H75" s="27" t="s">
        <v>1</v>
      </c>
      <c r="I75" s="39"/>
      <c r="J75" s="17" t="s">
        <v>53</v>
      </c>
      <c r="K75" s="27" t="s">
        <v>54</v>
      </c>
      <c r="N75" s="17" t="s">
        <v>53</v>
      </c>
      <c r="O75" s="27" t="s">
        <v>1</v>
      </c>
      <c r="Q75" s="17" t="s">
        <v>53</v>
      </c>
      <c r="R75" s="27" t="s">
        <v>54</v>
      </c>
    </row>
    <row r="76" ht="14.25" spans="1:18">
      <c r="A76" s="23" t="s">
        <v>56</v>
      </c>
      <c r="B76" s="28">
        <v>14</v>
      </c>
      <c r="D76" s="20" t="s">
        <v>55</v>
      </c>
      <c r="E76" s="20"/>
      <c r="G76" s="20" t="s">
        <v>55</v>
      </c>
      <c r="H76" s="20"/>
      <c r="I76" s="40"/>
      <c r="J76" s="20" t="s">
        <v>55</v>
      </c>
      <c r="K76" s="20"/>
      <c r="N76" s="20" t="s">
        <v>55</v>
      </c>
      <c r="O76" s="20"/>
      <c r="Q76" s="20" t="s">
        <v>55</v>
      </c>
      <c r="R76" s="20"/>
    </row>
    <row r="77" ht="14.25" spans="1:18">
      <c r="A77" s="23" t="s">
        <v>60</v>
      </c>
      <c r="B77" s="28">
        <v>12</v>
      </c>
      <c r="D77" s="30" t="s">
        <v>59</v>
      </c>
      <c r="E77" s="28">
        <v>58</v>
      </c>
      <c r="G77" s="23" t="s">
        <v>58</v>
      </c>
      <c r="H77" s="28">
        <v>14</v>
      </c>
      <c r="I77" s="40"/>
      <c r="J77" s="23" t="s">
        <v>58</v>
      </c>
      <c r="K77" s="28">
        <v>37</v>
      </c>
      <c r="N77" s="23" t="s">
        <v>56</v>
      </c>
      <c r="O77" s="28">
        <v>26</v>
      </c>
      <c r="Q77" s="30" t="s">
        <v>59</v>
      </c>
      <c r="R77" s="28">
        <v>37</v>
      </c>
    </row>
    <row r="78" ht="14.25" spans="1:15">
      <c r="A78" s="23" t="s">
        <v>58</v>
      </c>
      <c r="B78" s="28">
        <v>8</v>
      </c>
      <c r="G78" s="23" t="s">
        <v>56</v>
      </c>
      <c r="H78" s="28">
        <v>11</v>
      </c>
      <c r="I78" s="40"/>
      <c r="J78" s="30" t="s">
        <v>144</v>
      </c>
      <c r="K78" s="28">
        <v>37</v>
      </c>
      <c r="N78" s="23" t="s">
        <v>58</v>
      </c>
      <c r="O78" s="28">
        <v>10</v>
      </c>
    </row>
    <row r="79" ht="14.25" spans="1:15">
      <c r="A79" s="23" t="s">
        <v>64</v>
      </c>
      <c r="B79" s="28">
        <v>5</v>
      </c>
      <c r="G79" s="23" t="s">
        <v>64</v>
      </c>
      <c r="H79" s="28">
        <v>9</v>
      </c>
      <c r="I79" s="40"/>
      <c r="J79" s="41"/>
      <c r="N79" s="23" t="s">
        <v>64</v>
      </c>
      <c r="O79" s="28">
        <v>9</v>
      </c>
    </row>
    <row r="80" ht="14.25" spans="1:15">
      <c r="A80" s="23" t="s">
        <v>57</v>
      </c>
      <c r="B80" s="28">
        <v>3</v>
      </c>
      <c r="G80" s="23" t="s">
        <v>60</v>
      </c>
      <c r="H80" s="28">
        <v>8</v>
      </c>
      <c r="I80" s="40"/>
      <c r="J80" s="41"/>
      <c r="N80" s="23" t="s">
        <v>96</v>
      </c>
      <c r="O80" s="28">
        <v>8</v>
      </c>
    </row>
    <row r="81" ht="14.25" spans="1:15">
      <c r="A81" s="23" t="s">
        <v>96</v>
      </c>
      <c r="B81" s="28">
        <v>3</v>
      </c>
      <c r="G81" s="23" t="s">
        <v>72</v>
      </c>
      <c r="H81" s="28">
        <v>5</v>
      </c>
      <c r="I81" s="40"/>
      <c r="J81" s="41"/>
      <c r="N81" s="23" t="s">
        <v>60</v>
      </c>
      <c r="O81" s="28">
        <v>6</v>
      </c>
    </row>
    <row r="82" ht="14.25" spans="1:15">
      <c r="A82" s="23" t="s">
        <v>100</v>
      </c>
      <c r="B82" s="28">
        <v>2</v>
      </c>
      <c r="G82" s="23" t="s">
        <v>66</v>
      </c>
      <c r="H82" s="28">
        <v>4</v>
      </c>
      <c r="I82" s="40"/>
      <c r="J82" s="41"/>
      <c r="N82" s="23" t="s">
        <v>66</v>
      </c>
      <c r="O82" s="28">
        <v>4</v>
      </c>
    </row>
    <row r="83" ht="14.25" spans="1:15">
      <c r="A83" s="23" t="s">
        <v>66</v>
      </c>
      <c r="B83" s="28">
        <v>2</v>
      </c>
      <c r="G83" s="23" t="s">
        <v>62</v>
      </c>
      <c r="H83" s="28">
        <v>4</v>
      </c>
      <c r="I83" s="40"/>
      <c r="J83" s="41"/>
      <c r="N83" s="23" t="s">
        <v>67</v>
      </c>
      <c r="O83" s="28">
        <v>4</v>
      </c>
    </row>
    <row r="84" ht="14.25" spans="1:15">
      <c r="A84" s="23" t="s">
        <v>59</v>
      </c>
      <c r="B84" s="28">
        <v>2</v>
      </c>
      <c r="G84" s="23" t="s">
        <v>57</v>
      </c>
      <c r="H84" s="28">
        <v>3</v>
      </c>
      <c r="I84" s="40"/>
      <c r="J84" s="41"/>
      <c r="N84" s="23" t="s">
        <v>72</v>
      </c>
      <c r="O84" s="28">
        <v>3</v>
      </c>
    </row>
    <row r="85" ht="14.25" spans="1:15">
      <c r="A85" s="23" t="s">
        <v>145</v>
      </c>
      <c r="B85" s="28">
        <v>1</v>
      </c>
      <c r="G85" s="23" t="s">
        <v>146</v>
      </c>
      <c r="H85" s="28">
        <v>2</v>
      </c>
      <c r="I85" s="40"/>
      <c r="J85" s="41"/>
      <c r="N85" s="23" t="s">
        <v>62</v>
      </c>
      <c r="O85" s="28">
        <v>2</v>
      </c>
    </row>
    <row r="86" ht="14.25" spans="1:15">
      <c r="A86" s="23" t="s">
        <v>147</v>
      </c>
      <c r="B86" s="28">
        <v>1</v>
      </c>
      <c r="G86" s="23" t="s">
        <v>101</v>
      </c>
      <c r="H86" s="28">
        <v>2</v>
      </c>
      <c r="N86" s="23" t="s">
        <v>148</v>
      </c>
      <c r="O86" s="28">
        <v>2</v>
      </c>
    </row>
    <row r="87" ht="14.25" spans="1:15">
      <c r="A87" s="23" t="s">
        <v>149</v>
      </c>
      <c r="B87" s="28">
        <v>1</v>
      </c>
      <c r="G87" s="23" t="s">
        <v>65</v>
      </c>
      <c r="H87" s="28">
        <v>1</v>
      </c>
      <c r="N87" s="23" t="s">
        <v>61</v>
      </c>
      <c r="O87" s="28">
        <v>2</v>
      </c>
    </row>
    <row r="88" ht="14.25" spans="1:15">
      <c r="A88" s="23" t="s">
        <v>123</v>
      </c>
      <c r="B88" s="28">
        <v>1</v>
      </c>
      <c r="G88" s="23" t="s">
        <v>150</v>
      </c>
      <c r="H88" s="28">
        <v>1</v>
      </c>
      <c r="N88" s="23" t="s">
        <v>89</v>
      </c>
      <c r="O88" s="28">
        <v>1</v>
      </c>
    </row>
    <row r="89" ht="14.25" spans="1:15">
      <c r="A89" s="23" t="s">
        <v>151</v>
      </c>
      <c r="B89" s="28">
        <v>1</v>
      </c>
      <c r="G89" s="23" t="s">
        <v>144</v>
      </c>
      <c r="H89" s="28">
        <v>1</v>
      </c>
      <c r="N89" s="23" t="s">
        <v>152</v>
      </c>
      <c r="O89" s="28">
        <v>1</v>
      </c>
    </row>
    <row r="90" ht="14.25" spans="1:15">
      <c r="A90" s="23" t="s">
        <v>153</v>
      </c>
      <c r="B90" s="28">
        <v>1</v>
      </c>
      <c r="G90" s="23" t="s">
        <v>67</v>
      </c>
      <c r="H90" s="28">
        <v>1</v>
      </c>
      <c r="N90" s="23" t="s">
        <v>59</v>
      </c>
      <c r="O90" s="28">
        <v>1</v>
      </c>
    </row>
    <row r="91" ht="14.25" spans="1:15">
      <c r="A91" s="23" t="s">
        <v>65</v>
      </c>
      <c r="B91" s="28">
        <v>1</v>
      </c>
      <c r="G91" s="23" t="s">
        <v>154</v>
      </c>
      <c r="H91" s="28">
        <v>1</v>
      </c>
      <c r="N91" s="23" t="s">
        <v>155</v>
      </c>
      <c r="O91" s="28">
        <v>1</v>
      </c>
    </row>
    <row r="92" ht="14.25" spans="1:15">
      <c r="A92" s="23" t="s">
        <v>103</v>
      </c>
      <c r="B92" s="28">
        <v>1</v>
      </c>
      <c r="G92" s="23" t="s">
        <v>69</v>
      </c>
      <c r="H92" s="28">
        <v>1</v>
      </c>
      <c r="N92" s="23" t="s">
        <v>156</v>
      </c>
      <c r="O92" s="28">
        <v>1</v>
      </c>
    </row>
    <row r="93" ht="14.25" spans="1:15">
      <c r="A93" s="23" t="s">
        <v>101</v>
      </c>
      <c r="B93" s="28">
        <v>1</v>
      </c>
      <c r="G93" s="23" t="s">
        <v>74</v>
      </c>
      <c r="H93" s="28">
        <v>1</v>
      </c>
      <c r="N93" s="23" t="s">
        <v>157</v>
      </c>
      <c r="O93" s="28">
        <v>1</v>
      </c>
    </row>
    <row r="94" ht="14.25" spans="1:15">
      <c r="A94" s="23" t="s">
        <v>67</v>
      </c>
      <c r="B94" s="28">
        <v>1</v>
      </c>
      <c r="G94" s="23" t="s">
        <v>61</v>
      </c>
      <c r="H94" s="28">
        <v>1</v>
      </c>
      <c r="N94" s="23" t="s">
        <v>57</v>
      </c>
      <c r="O94" s="28">
        <v>1</v>
      </c>
    </row>
    <row r="95" ht="14.25" spans="1:15">
      <c r="A95" s="30" t="s">
        <v>94</v>
      </c>
      <c r="B95" s="38">
        <v>1</v>
      </c>
      <c r="G95" s="23" t="s">
        <v>158</v>
      </c>
      <c r="H95" s="28">
        <v>1</v>
      </c>
      <c r="N95" s="23" t="s">
        <v>159</v>
      </c>
      <c r="O95" s="28">
        <v>1</v>
      </c>
    </row>
    <row r="96" spans="7:15">
      <c r="G96" s="30" t="s">
        <v>160</v>
      </c>
      <c r="H96" s="28">
        <v>1</v>
      </c>
      <c r="N96" s="30" t="s">
        <v>161</v>
      </c>
      <c r="O96" s="28">
        <v>1</v>
      </c>
    </row>
    <row r="97" spans="8:8">
      <c r="H97" s="14"/>
    </row>
    <row r="98" spans="3:15">
      <c r="C98" s="32">
        <v>13</v>
      </c>
      <c r="H98" s="32">
        <v>14</v>
      </c>
      <c r="O98" s="32">
        <v>15</v>
      </c>
    </row>
    <row r="99" spans="1:18">
      <c r="A99" s="17" t="s">
        <v>53</v>
      </c>
      <c r="B99" s="27" t="s">
        <v>1</v>
      </c>
      <c r="D99" s="17" t="s">
        <v>53</v>
      </c>
      <c r="E99" s="27" t="s">
        <v>54</v>
      </c>
      <c r="G99" s="17" t="s">
        <v>53</v>
      </c>
      <c r="H99" s="27" t="s">
        <v>1</v>
      </c>
      <c r="J99" s="42" t="s">
        <v>53</v>
      </c>
      <c r="N99" s="17" t="s">
        <v>53</v>
      </c>
      <c r="O99" s="27" t="s">
        <v>1</v>
      </c>
      <c r="Q99" s="17" t="s">
        <v>53</v>
      </c>
      <c r="R99" s="27" t="s">
        <v>54</v>
      </c>
    </row>
    <row r="100" ht="14.25" spans="1:18">
      <c r="A100" s="20" t="s">
        <v>55</v>
      </c>
      <c r="B100" s="20"/>
      <c r="D100" s="20" t="s">
        <v>55</v>
      </c>
      <c r="E100" s="20"/>
      <c r="G100" s="20" t="s">
        <v>55</v>
      </c>
      <c r="H100" s="20"/>
      <c r="J100" t="s">
        <v>55</v>
      </c>
      <c r="N100" s="20" t="s">
        <v>55</v>
      </c>
      <c r="O100" s="20"/>
      <c r="Q100" s="20" t="s">
        <v>55</v>
      </c>
      <c r="R100" s="20"/>
    </row>
    <row r="101" ht="14.25" spans="1:18">
      <c r="A101" s="23" t="s">
        <v>56</v>
      </c>
      <c r="B101" s="28">
        <v>13</v>
      </c>
      <c r="D101" s="23" t="s">
        <v>67</v>
      </c>
      <c r="E101" s="28">
        <v>37</v>
      </c>
      <c r="G101" s="23" t="s">
        <v>56</v>
      </c>
      <c r="H101" s="28">
        <v>20</v>
      </c>
      <c r="J101" t="s">
        <v>54</v>
      </c>
      <c r="N101" s="23" t="s">
        <v>58</v>
      </c>
      <c r="O101" s="28">
        <v>13</v>
      </c>
      <c r="Q101" s="30" t="s">
        <v>67</v>
      </c>
      <c r="R101" s="28">
        <v>37</v>
      </c>
    </row>
    <row r="102" ht="14.25" spans="1:15">
      <c r="A102" s="23" t="s">
        <v>58</v>
      </c>
      <c r="B102" s="28">
        <v>12</v>
      </c>
      <c r="D102" s="30" t="s">
        <v>58</v>
      </c>
      <c r="E102" s="28">
        <v>37</v>
      </c>
      <c r="G102" s="23" t="s">
        <v>64</v>
      </c>
      <c r="H102" s="28">
        <v>13</v>
      </c>
      <c r="J102" t="s">
        <v>62</v>
      </c>
      <c r="N102" s="23" t="s">
        <v>56</v>
      </c>
      <c r="O102" s="28">
        <v>13</v>
      </c>
    </row>
    <row r="103" ht="14.25" spans="1:15">
      <c r="A103" s="23" t="s">
        <v>60</v>
      </c>
      <c r="B103" s="28">
        <v>9</v>
      </c>
      <c r="G103" s="23" t="s">
        <v>58</v>
      </c>
      <c r="H103" s="28">
        <v>12</v>
      </c>
      <c r="J103" s="29">
        <v>37</v>
      </c>
      <c r="N103" s="23" t="s">
        <v>67</v>
      </c>
      <c r="O103" s="28">
        <v>7</v>
      </c>
    </row>
    <row r="104" ht="14.25" spans="1:15">
      <c r="A104" s="23" t="s">
        <v>62</v>
      </c>
      <c r="B104" s="28">
        <v>9</v>
      </c>
      <c r="G104" s="23" t="s">
        <v>66</v>
      </c>
      <c r="H104" s="28">
        <v>10</v>
      </c>
      <c r="N104" s="23" t="s">
        <v>64</v>
      </c>
      <c r="O104" s="28">
        <v>6</v>
      </c>
    </row>
    <row r="105" ht="14.25" spans="1:15">
      <c r="A105" s="23" t="s">
        <v>67</v>
      </c>
      <c r="B105" s="28">
        <v>8</v>
      </c>
      <c r="G105" s="23" t="s">
        <v>60</v>
      </c>
      <c r="H105" s="28">
        <v>8</v>
      </c>
      <c r="N105" s="23" t="s">
        <v>72</v>
      </c>
      <c r="O105" s="28">
        <v>4</v>
      </c>
    </row>
    <row r="106" ht="14.25" spans="1:15">
      <c r="A106" s="23" t="s">
        <v>64</v>
      </c>
      <c r="B106" s="28">
        <v>6</v>
      </c>
      <c r="G106" s="23" t="s">
        <v>62</v>
      </c>
      <c r="H106" s="28">
        <v>8</v>
      </c>
      <c r="N106" s="23" t="s">
        <v>66</v>
      </c>
      <c r="O106" s="28">
        <v>3</v>
      </c>
    </row>
    <row r="107" ht="14.25" spans="1:15">
      <c r="A107" s="23" t="s">
        <v>69</v>
      </c>
      <c r="B107" s="28">
        <v>4</v>
      </c>
      <c r="G107" s="23" t="s">
        <v>101</v>
      </c>
      <c r="H107" s="28">
        <v>4</v>
      </c>
      <c r="N107" s="23" t="s">
        <v>96</v>
      </c>
      <c r="O107" s="28">
        <v>3</v>
      </c>
    </row>
    <row r="108" ht="14.25" spans="1:15">
      <c r="A108" s="23" t="s">
        <v>96</v>
      </c>
      <c r="B108" s="28">
        <v>3</v>
      </c>
      <c r="G108" s="23" t="s">
        <v>72</v>
      </c>
      <c r="H108" s="28">
        <v>4</v>
      </c>
      <c r="N108" s="23" t="s">
        <v>62</v>
      </c>
      <c r="O108" s="28">
        <v>3</v>
      </c>
    </row>
    <row r="109" ht="14.25" spans="1:15">
      <c r="A109" s="23" t="s">
        <v>61</v>
      </c>
      <c r="B109" s="28">
        <v>3</v>
      </c>
      <c r="G109" s="23" t="s">
        <v>67</v>
      </c>
      <c r="H109" s="28">
        <v>3</v>
      </c>
      <c r="N109" s="23" t="s">
        <v>101</v>
      </c>
      <c r="O109" s="28">
        <v>2</v>
      </c>
    </row>
    <row r="110" ht="14.25" spans="1:15">
      <c r="A110" s="23" t="s">
        <v>66</v>
      </c>
      <c r="B110" s="28">
        <v>2</v>
      </c>
      <c r="G110" s="23" t="s">
        <v>96</v>
      </c>
      <c r="H110" s="28">
        <v>3</v>
      </c>
      <c r="N110" s="23" t="s">
        <v>162</v>
      </c>
      <c r="O110" s="28">
        <v>2</v>
      </c>
    </row>
    <row r="111" ht="14.25" spans="1:15">
      <c r="A111" s="23" t="s">
        <v>101</v>
      </c>
      <c r="B111" s="28">
        <v>2</v>
      </c>
      <c r="G111" s="23" t="s">
        <v>69</v>
      </c>
      <c r="H111" s="28">
        <v>3</v>
      </c>
      <c r="N111" s="23" t="s">
        <v>163</v>
      </c>
      <c r="O111" s="28">
        <v>2</v>
      </c>
    </row>
    <row r="112" ht="14.25" spans="1:15">
      <c r="A112" s="23" t="s">
        <v>93</v>
      </c>
      <c r="B112" s="28">
        <v>2</v>
      </c>
      <c r="G112" s="23" t="s">
        <v>164</v>
      </c>
      <c r="H112" s="28">
        <v>1</v>
      </c>
      <c r="N112" s="23" t="s">
        <v>116</v>
      </c>
      <c r="O112" s="28">
        <v>1</v>
      </c>
    </row>
    <row r="113" ht="14.25" spans="1:15">
      <c r="A113" s="23" t="s">
        <v>165</v>
      </c>
      <c r="B113" s="28">
        <v>1</v>
      </c>
      <c r="G113" s="23" t="s">
        <v>166</v>
      </c>
      <c r="H113" s="28">
        <v>1</v>
      </c>
      <c r="N113" s="23" t="s">
        <v>167</v>
      </c>
      <c r="O113" s="28">
        <v>1</v>
      </c>
    </row>
    <row r="114" ht="14.25" spans="1:15">
      <c r="A114" s="23" t="s">
        <v>168</v>
      </c>
      <c r="B114" s="28">
        <v>1</v>
      </c>
      <c r="G114" s="23" t="s">
        <v>169</v>
      </c>
      <c r="H114" s="28">
        <v>1</v>
      </c>
      <c r="N114" s="23" t="s">
        <v>170</v>
      </c>
      <c r="O114" s="28">
        <v>1</v>
      </c>
    </row>
    <row r="115" ht="14.25" spans="1:15">
      <c r="A115" s="23" t="s">
        <v>171</v>
      </c>
      <c r="B115" s="28">
        <v>1</v>
      </c>
      <c r="G115" s="23" t="s">
        <v>172</v>
      </c>
      <c r="H115" s="28">
        <v>1</v>
      </c>
      <c r="N115" s="23" t="s">
        <v>173</v>
      </c>
      <c r="O115" s="28">
        <v>1</v>
      </c>
    </row>
    <row r="116" ht="14.25" spans="1:15">
      <c r="A116" s="23" t="s">
        <v>174</v>
      </c>
      <c r="B116" s="28">
        <v>1</v>
      </c>
      <c r="G116" s="23" t="s">
        <v>175</v>
      </c>
      <c r="H116" s="28">
        <v>1</v>
      </c>
      <c r="N116" s="23" t="s">
        <v>123</v>
      </c>
      <c r="O116" s="28">
        <v>1</v>
      </c>
    </row>
    <row r="117" ht="14.25" spans="1:15">
      <c r="A117" s="23" t="s">
        <v>145</v>
      </c>
      <c r="B117" s="28">
        <v>1</v>
      </c>
      <c r="G117" s="23" t="s">
        <v>162</v>
      </c>
      <c r="H117" s="28">
        <v>1</v>
      </c>
      <c r="N117" s="23" t="s">
        <v>176</v>
      </c>
      <c r="O117" s="28">
        <v>1</v>
      </c>
    </row>
    <row r="118" ht="14.25" spans="1:15">
      <c r="A118" s="23" t="s">
        <v>57</v>
      </c>
      <c r="B118" s="28">
        <v>1</v>
      </c>
      <c r="G118" s="23" t="s">
        <v>95</v>
      </c>
      <c r="H118" s="28">
        <v>1</v>
      </c>
      <c r="N118" s="23" t="s">
        <v>80</v>
      </c>
      <c r="O118" s="28">
        <v>1</v>
      </c>
    </row>
    <row r="119" ht="14.25" spans="1:15">
      <c r="A119" s="23" t="s">
        <v>76</v>
      </c>
      <c r="B119" s="28">
        <v>1</v>
      </c>
      <c r="G119" s="23" t="s">
        <v>84</v>
      </c>
      <c r="H119" s="28">
        <v>1</v>
      </c>
      <c r="N119" s="23" t="s">
        <v>112</v>
      </c>
      <c r="O119" s="28">
        <v>1</v>
      </c>
    </row>
    <row r="120" spans="1:15">
      <c r="A120" s="30" t="s">
        <v>89</v>
      </c>
      <c r="B120" s="28">
        <v>1</v>
      </c>
      <c r="G120" s="30" t="s">
        <v>177</v>
      </c>
      <c r="H120" s="28">
        <v>1</v>
      </c>
      <c r="N120" s="30" t="s">
        <v>178</v>
      </c>
      <c r="O120" s="28">
        <v>1</v>
      </c>
    </row>
    <row r="122" spans="2:15">
      <c r="B122" s="32">
        <v>16</v>
      </c>
      <c r="H122" s="32">
        <v>17</v>
      </c>
      <c r="O122" s="32">
        <v>18</v>
      </c>
    </row>
    <row r="123" spans="1:15">
      <c r="A123" s="17" t="s">
        <v>53</v>
      </c>
      <c r="B123" s="27" t="s">
        <v>1</v>
      </c>
      <c r="G123" s="17" t="s">
        <v>53</v>
      </c>
      <c r="H123" s="27" t="s">
        <v>1</v>
      </c>
      <c r="N123" s="17" t="s">
        <v>53</v>
      </c>
      <c r="O123" s="27" t="s">
        <v>1</v>
      </c>
    </row>
    <row r="124" ht="14.25" spans="1:15">
      <c r="A124" s="20" t="s">
        <v>55</v>
      </c>
      <c r="B124" s="20"/>
      <c r="G124" s="20" t="s">
        <v>55</v>
      </c>
      <c r="H124" s="20"/>
      <c r="N124" s="20" t="s">
        <v>55</v>
      </c>
      <c r="O124" s="20"/>
    </row>
    <row r="125" ht="14.25" spans="1:15">
      <c r="A125" s="23" t="s">
        <v>58</v>
      </c>
      <c r="B125" s="28">
        <v>20</v>
      </c>
      <c r="G125" s="23" t="s">
        <v>58</v>
      </c>
      <c r="H125" s="28">
        <v>12</v>
      </c>
      <c r="N125" s="23" t="s">
        <v>58</v>
      </c>
      <c r="O125" s="28">
        <v>19</v>
      </c>
    </row>
    <row r="126" ht="14.25" spans="1:15">
      <c r="A126" s="23" t="s">
        <v>56</v>
      </c>
      <c r="B126" s="28">
        <v>17</v>
      </c>
      <c r="G126" s="23" t="s">
        <v>56</v>
      </c>
      <c r="H126" s="28">
        <v>11</v>
      </c>
      <c r="N126" s="23" t="s">
        <v>67</v>
      </c>
      <c r="O126" s="28">
        <v>8</v>
      </c>
    </row>
    <row r="127" ht="14.25" spans="1:15">
      <c r="A127" s="23" t="s">
        <v>67</v>
      </c>
      <c r="B127" s="28">
        <v>12</v>
      </c>
      <c r="G127" s="23" t="s">
        <v>67</v>
      </c>
      <c r="H127" s="28">
        <v>7</v>
      </c>
      <c r="N127" s="23" t="s">
        <v>60</v>
      </c>
      <c r="O127" s="28">
        <v>8</v>
      </c>
    </row>
    <row r="128" ht="14.25" spans="1:15">
      <c r="A128" s="23" t="s">
        <v>62</v>
      </c>
      <c r="B128" s="28">
        <v>9</v>
      </c>
      <c r="G128" s="23" t="s">
        <v>62</v>
      </c>
      <c r="H128" s="28">
        <v>3</v>
      </c>
      <c r="N128" s="23" t="s">
        <v>56</v>
      </c>
      <c r="O128" s="28">
        <v>8</v>
      </c>
    </row>
    <row r="129" ht="14.25" spans="1:15">
      <c r="A129" s="23" t="s">
        <v>57</v>
      </c>
      <c r="B129" s="28">
        <v>8</v>
      </c>
      <c r="G129" s="23" t="s">
        <v>64</v>
      </c>
      <c r="H129" s="28">
        <v>3</v>
      </c>
      <c r="N129" s="23" t="s">
        <v>65</v>
      </c>
      <c r="O129" s="28">
        <v>7</v>
      </c>
    </row>
    <row r="130" ht="14.25" spans="1:15">
      <c r="A130" s="23" t="s">
        <v>64</v>
      </c>
      <c r="B130" s="28">
        <v>7</v>
      </c>
      <c r="G130" s="23" t="s">
        <v>60</v>
      </c>
      <c r="H130" s="28">
        <v>2</v>
      </c>
      <c r="N130" s="23" t="s">
        <v>64</v>
      </c>
      <c r="O130" s="28">
        <v>4</v>
      </c>
    </row>
    <row r="131" ht="14.25" spans="1:15">
      <c r="A131" s="23" t="s">
        <v>66</v>
      </c>
      <c r="B131" s="28">
        <v>5</v>
      </c>
      <c r="G131" s="23" t="s">
        <v>66</v>
      </c>
      <c r="H131" s="28">
        <v>2</v>
      </c>
      <c r="N131" s="23" t="s">
        <v>57</v>
      </c>
      <c r="O131" s="28">
        <v>2</v>
      </c>
    </row>
    <row r="132" ht="14.25" spans="1:15">
      <c r="A132" s="23" t="s">
        <v>101</v>
      </c>
      <c r="B132" s="28">
        <v>4</v>
      </c>
      <c r="G132" s="23" t="s">
        <v>157</v>
      </c>
      <c r="H132" s="28">
        <v>1</v>
      </c>
      <c r="N132" s="23" t="s">
        <v>179</v>
      </c>
      <c r="O132" s="28">
        <v>1</v>
      </c>
    </row>
    <row r="133" ht="14.25" spans="1:15">
      <c r="A133" s="23" t="s">
        <v>108</v>
      </c>
      <c r="B133" s="28">
        <v>3</v>
      </c>
      <c r="G133" s="23" t="s">
        <v>131</v>
      </c>
      <c r="H133" s="28">
        <v>1</v>
      </c>
      <c r="N133" s="23" t="s">
        <v>163</v>
      </c>
      <c r="O133" s="28">
        <v>1</v>
      </c>
    </row>
    <row r="134" ht="14.25" spans="1:15">
      <c r="A134" s="23" t="s">
        <v>60</v>
      </c>
      <c r="B134" s="28">
        <v>3</v>
      </c>
      <c r="G134" s="23" t="s">
        <v>116</v>
      </c>
      <c r="H134" s="28">
        <v>1</v>
      </c>
      <c r="N134" s="23" t="s">
        <v>177</v>
      </c>
      <c r="O134" s="28">
        <v>1</v>
      </c>
    </row>
    <row r="135" ht="14.25" spans="1:15">
      <c r="A135" s="23" t="s">
        <v>152</v>
      </c>
      <c r="B135" s="28">
        <v>2</v>
      </c>
      <c r="G135" s="23" t="s">
        <v>180</v>
      </c>
      <c r="H135" s="28">
        <v>1</v>
      </c>
      <c r="N135" s="23" t="s">
        <v>181</v>
      </c>
      <c r="O135" s="28">
        <v>1</v>
      </c>
    </row>
    <row r="136" ht="14.25" spans="1:15">
      <c r="A136" s="23" t="s">
        <v>96</v>
      </c>
      <c r="B136" s="28">
        <v>2</v>
      </c>
      <c r="G136" s="23" t="s">
        <v>94</v>
      </c>
      <c r="H136" s="28">
        <v>1</v>
      </c>
      <c r="N136" s="23" t="s">
        <v>182</v>
      </c>
      <c r="O136" s="28">
        <v>1</v>
      </c>
    </row>
    <row r="137" ht="14.25" spans="1:15">
      <c r="A137" s="23" t="s">
        <v>183</v>
      </c>
      <c r="B137" s="28">
        <v>2</v>
      </c>
      <c r="G137" s="23" t="s">
        <v>97</v>
      </c>
      <c r="H137" s="28">
        <v>1</v>
      </c>
      <c r="N137" s="23" t="s">
        <v>94</v>
      </c>
      <c r="O137" s="28">
        <v>1</v>
      </c>
    </row>
    <row r="138" ht="14.25" spans="1:15">
      <c r="A138" s="23" t="s">
        <v>72</v>
      </c>
      <c r="B138" s="28">
        <v>2</v>
      </c>
      <c r="G138" s="23" t="s">
        <v>184</v>
      </c>
      <c r="H138" s="28">
        <v>1</v>
      </c>
      <c r="N138" s="23" t="s">
        <v>72</v>
      </c>
      <c r="O138" s="28">
        <v>1</v>
      </c>
    </row>
    <row r="139" ht="14.25" spans="1:15">
      <c r="A139" s="23" t="s">
        <v>185</v>
      </c>
      <c r="B139" s="28">
        <v>1</v>
      </c>
      <c r="G139" s="23" t="s">
        <v>163</v>
      </c>
      <c r="H139" s="28">
        <v>1</v>
      </c>
      <c r="N139" s="23" t="s">
        <v>81</v>
      </c>
      <c r="O139" s="28">
        <v>1</v>
      </c>
    </row>
    <row r="140" ht="14.25" spans="1:15">
      <c r="A140" s="23" t="s">
        <v>186</v>
      </c>
      <c r="B140" s="28">
        <v>1</v>
      </c>
      <c r="G140" s="23" t="s">
        <v>65</v>
      </c>
      <c r="H140" s="28">
        <v>1</v>
      </c>
      <c r="N140" s="23" t="s">
        <v>103</v>
      </c>
      <c r="O140" s="28">
        <v>1</v>
      </c>
    </row>
    <row r="141" ht="14.25" spans="1:15">
      <c r="A141" s="23" t="s">
        <v>187</v>
      </c>
      <c r="B141" s="28">
        <v>1</v>
      </c>
      <c r="G141" s="23" t="s">
        <v>188</v>
      </c>
      <c r="H141" s="28">
        <v>1</v>
      </c>
      <c r="N141" s="23" t="s">
        <v>189</v>
      </c>
      <c r="O141" s="28">
        <v>1</v>
      </c>
    </row>
    <row r="142" ht="14.25" spans="1:15">
      <c r="A142" s="23" t="s">
        <v>190</v>
      </c>
      <c r="B142" s="28">
        <v>1</v>
      </c>
      <c r="G142" s="23" t="s">
        <v>171</v>
      </c>
      <c r="H142" s="28">
        <v>1</v>
      </c>
      <c r="N142" s="23" t="s">
        <v>191</v>
      </c>
      <c r="O142" s="28">
        <v>1</v>
      </c>
    </row>
    <row r="143" ht="14.25" spans="1:15">
      <c r="A143" s="23" t="s">
        <v>74</v>
      </c>
      <c r="B143" s="28">
        <v>1</v>
      </c>
      <c r="G143" s="23" t="s">
        <v>72</v>
      </c>
      <c r="H143" s="28">
        <v>1</v>
      </c>
      <c r="N143" s="23" t="s">
        <v>62</v>
      </c>
      <c r="O143" s="28">
        <v>1</v>
      </c>
    </row>
    <row r="144" spans="1:15">
      <c r="A144" s="30" t="s">
        <v>103</v>
      </c>
      <c r="B144" s="28">
        <v>1</v>
      </c>
      <c r="G144" s="30" t="s">
        <v>192</v>
      </c>
      <c r="H144" s="28">
        <v>1</v>
      </c>
      <c r="N144" s="30" t="s">
        <v>92</v>
      </c>
      <c r="O144" s="28">
        <v>1</v>
      </c>
    </row>
    <row r="146" spans="2:15">
      <c r="B146" s="28">
        <v>19</v>
      </c>
      <c r="H146">
        <v>20</v>
      </c>
      <c r="O146">
        <v>21</v>
      </c>
    </row>
    <row r="147" spans="1:18">
      <c r="A147" s="18" t="s">
        <v>53</v>
      </c>
      <c r="B147" s="19" t="s">
        <v>1</v>
      </c>
      <c r="D147" s="18" t="s">
        <v>53</v>
      </c>
      <c r="E147" s="19" t="s">
        <v>54</v>
      </c>
      <c r="G147" s="18" t="s">
        <v>53</v>
      </c>
      <c r="H147" s="19" t="s">
        <v>1</v>
      </c>
      <c r="N147" s="18" t="s">
        <v>36</v>
      </c>
      <c r="O147" s="19" t="s">
        <v>1</v>
      </c>
      <c r="Q147" s="18" t="s">
        <v>53</v>
      </c>
      <c r="R147" s="19" t="s">
        <v>54</v>
      </c>
    </row>
    <row r="148" ht="14.25" spans="1:18">
      <c r="A148" s="22" t="s">
        <v>55</v>
      </c>
      <c r="B148" s="22"/>
      <c r="D148" s="22" t="s">
        <v>55</v>
      </c>
      <c r="E148" s="22"/>
      <c r="G148" s="22" t="s">
        <v>55</v>
      </c>
      <c r="H148" s="22"/>
      <c r="N148" s="22" t="s">
        <v>55</v>
      </c>
      <c r="O148" s="22"/>
      <c r="Q148" s="22" t="s">
        <v>55</v>
      </c>
      <c r="R148" s="22"/>
    </row>
    <row r="149" ht="14.25" spans="1:18">
      <c r="A149" s="33" t="s">
        <v>65</v>
      </c>
      <c r="B149" s="26">
        <v>10</v>
      </c>
      <c r="D149" s="25" t="s">
        <v>193</v>
      </c>
      <c r="E149" s="26">
        <v>37</v>
      </c>
      <c r="G149" s="23" t="s">
        <v>58</v>
      </c>
      <c r="H149" s="28">
        <v>18</v>
      </c>
      <c r="N149" s="23" t="s">
        <v>58</v>
      </c>
      <c r="O149" s="28">
        <v>50</v>
      </c>
      <c r="Q149" s="23" t="s">
        <v>65</v>
      </c>
      <c r="R149" s="28">
        <v>37</v>
      </c>
    </row>
    <row r="150" ht="14.25" spans="1:18">
      <c r="A150" s="33" t="s">
        <v>60</v>
      </c>
      <c r="B150" s="26">
        <v>9</v>
      </c>
      <c r="G150" s="23" t="s">
        <v>67</v>
      </c>
      <c r="H150" s="28">
        <v>6</v>
      </c>
      <c r="N150" s="23" t="s">
        <v>56</v>
      </c>
      <c r="O150" s="28">
        <v>10</v>
      </c>
      <c r="Q150" s="30" t="s">
        <v>72</v>
      </c>
      <c r="R150" s="28">
        <v>37</v>
      </c>
    </row>
    <row r="151" ht="14.25" spans="1:15">
      <c r="A151" s="33" t="s">
        <v>56</v>
      </c>
      <c r="B151" s="26">
        <v>9</v>
      </c>
      <c r="G151" s="23" t="s">
        <v>56</v>
      </c>
      <c r="H151" s="28">
        <v>5</v>
      </c>
      <c r="N151" s="23" t="s">
        <v>64</v>
      </c>
      <c r="O151" s="28">
        <v>9</v>
      </c>
    </row>
    <row r="152" ht="14.25" spans="1:15">
      <c r="A152" s="33" t="s">
        <v>58</v>
      </c>
      <c r="B152" s="26">
        <v>8</v>
      </c>
      <c r="G152" s="23" t="s">
        <v>65</v>
      </c>
      <c r="H152" s="28">
        <v>5</v>
      </c>
      <c r="N152" s="23" t="s">
        <v>67</v>
      </c>
      <c r="O152" s="28">
        <v>9</v>
      </c>
    </row>
    <row r="153" ht="14.25" spans="1:15">
      <c r="A153" s="33" t="s">
        <v>67</v>
      </c>
      <c r="B153" s="26">
        <v>6</v>
      </c>
      <c r="G153" s="23" t="s">
        <v>66</v>
      </c>
      <c r="H153" s="28">
        <v>4</v>
      </c>
      <c r="N153" s="23" t="s">
        <v>62</v>
      </c>
      <c r="O153" s="28">
        <v>6</v>
      </c>
    </row>
    <row r="154" ht="14.25" spans="1:15">
      <c r="A154" s="33" t="s">
        <v>190</v>
      </c>
      <c r="B154" s="26">
        <v>3</v>
      </c>
      <c r="G154" s="23" t="s">
        <v>194</v>
      </c>
      <c r="H154" s="28">
        <v>2</v>
      </c>
      <c r="N154" s="23" t="s">
        <v>65</v>
      </c>
      <c r="O154" s="28">
        <v>5</v>
      </c>
    </row>
    <row r="155" ht="14.25" spans="1:15">
      <c r="A155" s="33" t="s">
        <v>66</v>
      </c>
      <c r="B155" s="26">
        <v>3</v>
      </c>
      <c r="G155" s="23" t="s">
        <v>64</v>
      </c>
      <c r="H155" s="28">
        <v>2</v>
      </c>
      <c r="N155" s="23" t="s">
        <v>66</v>
      </c>
      <c r="O155" s="28">
        <v>3</v>
      </c>
    </row>
    <row r="156" ht="14.25" spans="1:15">
      <c r="A156" s="33" t="s">
        <v>89</v>
      </c>
      <c r="B156" s="26">
        <v>1</v>
      </c>
      <c r="G156" s="23" t="s">
        <v>157</v>
      </c>
      <c r="H156" s="28">
        <v>1</v>
      </c>
      <c r="N156" s="23" t="s">
        <v>80</v>
      </c>
      <c r="O156" s="28">
        <v>2</v>
      </c>
    </row>
    <row r="157" ht="14.25" spans="1:15">
      <c r="A157" s="33" t="s">
        <v>195</v>
      </c>
      <c r="B157" s="26">
        <v>1</v>
      </c>
      <c r="G157" s="23" t="s">
        <v>84</v>
      </c>
      <c r="H157" s="28">
        <v>1</v>
      </c>
      <c r="N157" s="23" t="s">
        <v>112</v>
      </c>
      <c r="O157" s="28">
        <v>2</v>
      </c>
    </row>
    <row r="158" ht="14.25" spans="1:15">
      <c r="A158" s="33" t="s">
        <v>196</v>
      </c>
      <c r="B158" s="26">
        <v>1</v>
      </c>
      <c r="G158" s="23" t="s">
        <v>197</v>
      </c>
      <c r="H158" s="28">
        <v>1</v>
      </c>
      <c r="N158" s="23" t="s">
        <v>72</v>
      </c>
      <c r="O158" s="28">
        <v>2</v>
      </c>
    </row>
    <row r="159" ht="14.25" spans="1:15">
      <c r="A159" s="33" t="s">
        <v>198</v>
      </c>
      <c r="B159" s="26">
        <v>1</v>
      </c>
      <c r="G159" s="23" t="s">
        <v>199</v>
      </c>
      <c r="H159" s="28">
        <v>1</v>
      </c>
      <c r="N159" s="23" t="s">
        <v>101</v>
      </c>
      <c r="O159" s="28">
        <v>2</v>
      </c>
    </row>
    <row r="160" ht="14.25" spans="1:15">
      <c r="A160" s="33" t="s">
        <v>110</v>
      </c>
      <c r="B160" s="26">
        <v>1</v>
      </c>
      <c r="G160" s="23" t="s">
        <v>60</v>
      </c>
      <c r="H160" s="28">
        <v>1</v>
      </c>
      <c r="N160" s="23" t="s">
        <v>123</v>
      </c>
      <c r="O160" s="28">
        <v>2</v>
      </c>
    </row>
    <row r="161" ht="14.25" spans="1:15">
      <c r="A161" s="33" t="s">
        <v>163</v>
      </c>
      <c r="B161" s="26">
        <v>1</v>
      </c>
      <c r="G161" s="23" t="s">
        <v>200</v>
      </c>
      <c r="H161" s="28">
        <v>1</v>
      </c>
      <c r="N161" s="23" t="s">
        <v>163</v>
      </c>
      <c r="O161" s="28">
        <v>1</v>
      </c>
    </row>
    <row r="162" ht="14.25" spans="1:15">
      <c r="A162" s="33" t="s">
        <v>137</v>
      </c>
      <c r="B162" s="26">
        <v>1</v>
      </c>
      <c r="G162" s="23" t="s">
        <v>57</v>
      </c>
      <c r="H162" s="28">
        <v>1</v>
      </c>
      <c r="N162" s="23" t="s">
        <v>201</v>
      </c>
      <c r="O162" s="28">
        <v>1</v>
      </c>
    </row>
    <row r="163" ht="14.25" spans="1:15">
      <c r="A163" s="33" t="s">
        <v>193</v>
      </c>
      <c r="B163" s="26">
        <v>1</v>
      </c>
      <c r="G163" s="23" t="s">
        <v>159</v>
      </c>
      <c r="H163" s="28">
        <v>1</v>
      </c>
      <c r="N163" s="23" t="s">
        <v>183</v>
      </c>
      <c r="O163" s="28">
        <v>1</v>
      </c>
    </row>
    <row r="164" ht="14.25" spans="1:15">
      <c r="A164" s="33" t="s">
        <v>202</v>
      </c>
      <c r="B164" s="26">
        <v>1</v>
      </c>
      <c r="G164" s="23" t="s">
        <v>203</v>
      </c>
      <c r="H164" s="28">
        <v>1</v>
      </c>
      <c r="N164" s="23" t="s">
        <v>169</v>
      </c>
      <c r="O164" s="28">
        <v>1</v>
      </c>
    </row>
    <row r="165" ht="14.25" spans="1:15">
      <c r="A165" s="33" t="s">
        <v>162</v>
      </c>
      <c r="B165" s="26">
        <v>1</v>
      </c>
      <c r="G165" s="23" t="s">
        <v>69</v>
      </c>
      <c r="H165" s="28">
        <v>1</v>
      </c>
      <c r="N165" s="23" t="s">
        <v>145</v>
      </c>
      <c r="O165" s="28">
        <v>1</v>
      </c>
    </row>
    <row r="166" ht="14.25" spans="1:15">
      <c r="A166" s="33" t="s">
        <v>57</v>
      </c>
      <c r="B166" s="26">
        <v>1</v>
      </c>
      <c r="G166" s="23" t="s">
        <v>123</v>
      </c>
      <c r="H166" s="28">
        <v>1</v>
      </c>
      <c r="N166" s="23" t="s">
        <v>143</v>
      </c>
      <c r="O166" s="28">
        <v>1</v>
      </c>
    </row>
    <row r="167" ht="14.25" spans="1:15">
      <c r="A167" s="33" t="s">
        <v>204</v>
      </c>
      <c r="B167" s="26">
        <v>1</v>
      </c>
      <c r="G167" s="23" t="s">
        <v>62</v>
      </c>
      <c r="H167" s="28">
        <v>1</v>
      </c>
      <c r="N167" s="23" t="s">
        <v>190</v>
      </c>
      <c r="O167" s="28">
        <v>1</v>
      </c>
    </row>
    <row r="168" spans="1:15">
      <c r="A168" s="25" t="s">
        <v>205</v>
      </c>
      <c r="B168" s="26">
        <v>1</v>
      </c>
      <c r="G168" s="30" t="s">
        <v>61</v>
      </c>
      <c r="H168" s="28">
        <v>1</v>
      </c>
      <c r="N168" s="30" t="s">
        <v>206</v>
      </c>
      <c r="O168" s="30">
        <v>1</v>
      </c>
    </row>
    <row r="170" spans="2:15">
      <c r="B170" s="28">
        <v>22</v>
      </c>
      <c r="H170" s="28">
        <v>23</v>
      </c>
      <c r="O170" s="28">
        <v>24</v>
      </c>
    </row>
    <row r="171" spans="1:18">
      <c r="A171" s="18" t="s">
        <v>53</v>
      </c>
      <c r="B171" s="19" t="s">
        <v>1</v>
      </c>
      <c r="D171" s="18" t="s">
        <v>53</v>
      </c>
      <c r="E171" s="19" t="s">
        <v>54</v>
      </c>
      <c r="G171" s="18" t="s">
        <v>53</v>
      </c>
      <c r="H171" s="19" t="s">
        <v>1</v>
      </c>
      <c r="J171" s="18" t="s">
        <v>53</v>
      </c>
      <c r="K171" s="19" t="s">
        <v>54</v>
      </c>
      <c r="N171" s="18" t="s">
        <v>36</v>
      </c>
      <c r="O171" s="19" t="s">
        <v>1</v>
      </c>
      <c r="Q171" s="18" t="s">
        <v>53</v>
      </c>
      <c r="R171" s="19" t="s">
        <v>54</v>
      </c>
    </row>
    <row r="172" ht="14.25" spans="1:18">
      <c r="A172" s="22" t="s">
        <v>55</v>
      </c>
      <c r="B172" s="22"/>
      <c r="D172" s="22" t="s">
        <v>55</v>
      </c>
      <c r="E172" s="22"/>
      <c r="G172" s="22" t="s">
        <v>55</v>
      </c>
      <c r="H172" s="22"/>
      <c r="J172" s="22" t="s">
        <v>55</v>
      </c>
      <c r="K172" s="22"/>
      <c r="N172" s="22" t="s">
        <v>55</v>
      </c>
      <c r="O172" s="22"/>
      <c r="Q172" s="22" t="s">
        <v>55</v>
      </c>
      <c r="R172" s="22"/>
    </row>
    <row r="173" ht="14.25" spans="1:18">
      <c r="A173" s="43" t="s">
        <v>58</v>
      </c>
      <c r="B173" s="28">
        <v>23</v>
      </c>
      <c r="D173" t="s">
        <v>64</v>
      </c>
      <c r="E173" s="29">
        <v>37</v>
      </c>
      <c r="G173" s="23" t="s">
        <v>58</v>
      </c>
      <c r="H173" s="28">
        <v>20</v>
      </c>
      <c r="J173" s="30" t="s">
        <v>203</v>
      </c>
      <c r="K173" s="28">
        <v>37</v>
      </c>
      <c r="N173" s="23" t="s">
        <v>58</v>
      </c>
      <c r="O173" s="28">
        <v>19</v>
      </c>
      <c r="Q173" s="30" t="s">
        <v>58</v>
      </c>
      <c r="R173" s="28">
        <v>37</v>
      </c>
    </row>
    <row r="174" ht="14.25" spans="1:15">
      <c r="A174" s="23" t="s">
        <v>56</v>
      </c>
      <c r="B174" s="28">
        <v>14</v>
      </c>
      <c r="G174" s="23" t="s">
        <v>56</v>
      </c>
      <c r="H174" s="28">
        <v>19</v>
      </c>
      <c r="N174" s="23" t="s">
        <v>64</v>
      </c>
      <c r="O174" s="28">
        <v>18</v>
      </c>
    </row>
    <row r="175" ht="14.25" spans="1:15">
      <c r="A175" s="23" t="s">
        <v>64</v>
      </c>
      <c r="B175" s="28">
        <v>10</v>
      </c>
      <c r="G175" s="23" t="s">
        <v>67</v>
      </c>
      <c r="H175" s="28">
        <v>11</v>
      </c>
      <c r="N175" s="23" t="s">
        <v>56</v>
      </c>
      <c r="O175" s="28">
        <v>15</v>
      </c>
    </row>
    <row r="176" ht="14.25" spans="1:15">
      <c r="A176" s="23" t="s">
        <v>67</v>
      </c>
      <c r="B176" s="28">
        <v>5</v>
      </c>
      <c r="G176" s="23" t="s">
        <v>64</v>
      </c>
      <c r="H176" s="28">
        <v>5</v>
      </c>
      <c r="N176" s="23" t="s">
        <v>62</v>
      </c>
      <c r="O176" s="28">
        <v>4</v>
      </c>
    </row>
    <row r="177" ht="14.25" spans="1:15">
      <c r="A177" s="23" t="s">
        <v>66</v>
      </c>
      <c r="B177" s="28">
        <v>5</v>
      </c>
      <c r="G177" s="23" t="s">
        <v>96</v>
      </c>
      <c r="H177" s="28">
        <v>4</v>
      </c>
      <c r="N177" s="23" t="s">
        <v>67</v>
      </c>
      <c r="O177" s="28">
        <v>4</v>
      </c>
    </row>
    <row r="178" ht="14.25" spans="1:15">
      <c r="A178" s="23" t="s">
        <v>62</v>
      </c>
      <c r="B178" s="28">
        <v>3</v>
      </c>
      <c r="G178" s="23" t="s">
        <v>62</v>
      </c>
      <c r="H178" s="28">
        <v>4</v>
      </c>
      <c r="N178" s="23" t="s">
        <v>101</v>
      </c>
      <c r="O178" s="28">
        <v>3</v>
      </c>
    </row>
    <row r="179" ht="14.25" spans="1:15">
      <c r="A179" s="23" t="s">
        <v>190</v>
      </c>
      <c r="B179" s="28">
        <v>2</v>
      </c>
      <c r="G179" s="23" t="s">
        <v>57</v>
      </c>
      <c r="H179" s="28">
        <v>3</v>
      </c>
      <c r="N179" s="23" t="s">
        <v>66</v>
      </c>
      <c r="O179" s="28">
        <v>2</v>
      </c>
    </row>
    <row r="180" ht="14.25" spans="1:15">
      <c r="A180" s="23" t="s">
        <v>72</v>
      </c>
      <c r="B180" s="28">
        <v>2</v>
      </c>
      <c r="G180" s="23" t="s">
        <v>190</v>
      </c>
      <c r="H180" s="28">
        <v>3</v>
      </c>
      <c r="N180" s="23" t="s">
        <v>190</v>
      </c>
      <c r="O180" s="28">
        <v>2</v>
      </c>
    </row>
    <row r="181" ht="14.25" spans="1:15">
      <c r="A181" s="23" t="s">
        <v>101</v>
      </c>
      <c r="B181" s="28">
        <v>2</v>
      </c>
      <c r="G181" s="23" t="s">
        <v>66</v>
      </c>
      <c r="H181" s="28">
        <v>3</v>
      </c>
      <c r="N181" s="23" t="s">
        <v>207</v>
      </c>
      <c r="O181" s="28">
        <v>2</v>
      </c>
    </row>
    <row r="182" ht="14.25" spans="1:15">
      <c r="A182" s="23" t="s">
        <v>208</v>
      </c>
      <c r="B182" s="28">
        <v>1</v>
      </c>
      <c r="G182" s="23" t="s">
        <v>101</v>
      </c>
      <c r="H182" s="28">
        <v>2</v>
      </c>
      <c r="N182" s="23" t="s">
        <v>103</v>
      </c>
      <c r="O182" s="28">
        <v>2</v>
      </c>
    </row>
    <row r="183" ht="14.25" spans="1:15">
      <c r="A183" s="23" t="s">
        <v>209</v>
      </c>
      <c r="B183" s="28">
        <v>1</v>
      </c>
      <c r="G183" s="23" t="s">
        <v>60</v>
      </c>
      <c r="H183" s="28">
        <v>2</v>
      </c>
      <c r="N183" s="23" t="s">
        <v>210</v>
      </c>
      <c r="O183" s="28">
        <v>1</v>
      </c>
    </row>
    <row r="184" ht="14.25" spans="1:15">
      <c r="A184" s="23" t="s">
        <v>210</v>
      </c>
      <c r="B184" s="28">
        <v>1</v>
      </c>
      <c r="G184" s="23" t="s">
        <v>74</v>
      </c>
      <c r="H184" s="28">
        <v>2</v>
      </c>
      <c r="N184" s="23" t="s">
        <v>72</v>
      </c>
      <c r="O184" s="28">
        <v>1</v>
      </c>
    </row>
    <row r="185" ht="14.25" spans="1:15">
      <c r="A185" s="23" t="s">
        <v>211</v>
      </c>
      <c r="B185" s="28">
        <v>1</v>
      </c>
      <c r="G185" s="23" t="s">
        <v>117</v>
      </c>
      <c r="H185" s="28">
        <v>2</v>
      </c>
      <c r="N185" s="23" t="s">
        <v>100</v>
      </c>
      <c r="O185" s="28">
        <v>1</v>
      </c>
    </row>
    <row r="186" ht="14.25" spans="1:15">
      <c r="A186" s="23" t="s">
        <v>103</v>
      </c>
      <c r="B186" s="28">
        <v>1</v>
      </c>
      <c r="G186" s="23" t="s">
        <v>138</v>
      </c>
      <c r="H186" s="28">
        <v>2</v>
      </c>
      <c r="N186" s="23" t="s">
        <v>69</v>
      </c>
      <c r="O186" s="28">
        <v>1</v>
      </c>
    </row>
    <row r="187" ht="14.25" spans="1:15">
      <c r="A187" s="23" t="s">
        <v>212</v>
      </c>
      <c r="B187" s="28">
        <v>1</v>
      </c>
      <c r="G187" s="23" t="s">
        <v>210</v>
      </c>
      <c r="H187" s="28">
        <v>1</v>
      </c>
      <c r="N187" s="23" t="s">
        <v>213</v>
      </c>
      <c r="O187" s="28">
        <v>1</v>
      </c>
    </row>
    <row r="188" ht="14.25" spans="1:15">
      <c r="A188" s="23" t="s">
        <v>93</v>
      </c>
      <c r="B188" s="28">
        <v>1</v>
      </c>
      <c r="G188" s="23" t="s">
        <v>214</v>
      </c>
      <c r="H188" s="28">
        <v>1</v>
      </c>
      <c r="N188" s="23" t="s">
        <v>131</v>
      </c>
      <c r="O188" s="28">
        <v>1</v>
      </c>
    </row>
    <row r="189" ht="14.25" spans="1:15">
      <c r="A189" s="23" t="s">
        <v>215</v>
      </c>
      <c r="B189" s="28">
        <v>1</v>
      </c>
      <c r="G189" s="23" t="s">
        <v>216</v>
      </c>
      <c r="H189" s="28">
        <v>1</v>
      </c>
      <c r="N189" s="23" t="s">
        <v>217</v>
      </c>
      <c r="O189" s="28">
        <v>1</v>
      </c>
    </row>
    <row r="190" ht="14.25" spans="1:15">
      <c r="A190" s="23" t="s">
        <v>218</v>
      </c>
      <c r="B190" s="28">
        <v>1</v>
      </c>
      <c r="G190" s="23" t="s">
        <v>219</v>
      </c>
      <c r="H190" s="28">
        <v>1</v>
      </c>
      <c r="N190" s="23" t="s">
        <v>177</v>
      </c>
      <c r="O190" s="28">
        <v>1</v>
      </c>
    </row>
    <row r="191" ht="14.25" spans="1:15">
      <c r="A191" s="23" t="s">
        <v>220</v>
      </c>
      <c r="B191" s="28">
        <v>1</v>
      </c>
      <c r="G191" s="23" t="s">
        <v>221</v>
      </c>
      <c r="H191" s="28">
        <v>1</v>
      </c>
      <c r="N191" s="23" t="s">
        <v>222</v>
      </c>
      <c r="O191" s="28">
        <v>1</v>
      </c>
    </row>
    <row r="192" spans="1:15">
      <c r="A192" s="30" t="s">
        <v>65</v>
      </c>
      <c r="B192" s="28">
        <v>1</v>
      </c>
      <c r="G192" s="30" t="s">
        <v>223</v>
      </c>
      <c r="H192" s="28">
        <v>1</v>
      </c>
      <c r="N192" s="30" t="s">
        <v>212</v>
      </c>
      <c r="O192" s="28">
        <v>1</v>
      </c>
    </row>
    <row r="194" spans="2:15">
      <c r="B194" s="28">
        <v>25</v>
      </c>
      <c r="H194" s="28">
        <v>26</v>
      </c>
      <c r="O194" s="28">
        <v>27</v>
      </c>
    </row>
    <row r="195" spans="1:18">
      <c r="A195" s="18" t="s">
        <v>53</v>
      </c>
      <c r="B195" s="19" t="s">
        <v>1</v>
      </c>
      <c r="D195" s="18" t="s">
        <v>53</v>
      </c>
      <c r="E195" s="19" t="s">
        <v>54</v>
      </c>
      <c r="G195" s="18" t="s">
        <v>53</v>
      </c>
      <c r="H195" s="19" t="s">
        <v>1</v>
      </c>
      <c r="J195" s="18" t="s">
        <v>53</v>
      </c>
      <c r="K195" s="19" t="s">
        <v>54</v>
      </c>
      <c r="N195" s="18" t="s">
        <v>36</v>
      </c>
      <c r="O195" s="19" t="s">
        <v>1</v>
      </c>
      <c r="Q195" s="18" t="s">
        <v>53</v>
      </c>
      <c r="R195" s="19" t="s">
        <v>54</v>
      </c>
    </row>
    <row r="196" ht="14.25" spans="1:18">
      <c r="A196" s="22" t="s">
        <v>55</v>
      </c>
      <c r="B196" s="22"/>
      <c r="D196" s="22" t="s">
        <v>55</v>
      </c>
      <c r="E196" s="22"/>
      <c r="G196" s="22" t="s">
        <v>55</v>
      </c>
      <c r="H196" s="22"/>
      <c r="J196" s="22" t="s">
        <v>55</v>
      </c>
      <c r="K196" s="22"/>
      <c r="N196" s="22" t="s">
        <v>55</v>
      </c>
      <c r="O196" s="22"/>
      <c r="Q196" s="22" t="s">
        <v>55</v>
      </c>
      <c r="R196" s="22"/>
    </row>
    <row r="197" ht="14.25" spans="1:5">
      <c r="A197" s="34" t="s">
        <v>58</v>
      </c>
      <c r="B197" s="35">
        <v>17</v>
      </c>
      <c r="D197" s="34" t="s">
        <v>56</v>
      </c>
      <c r="E197" s="35">
        <v>76</v>
      </c>
    </row>
    <row r="198" ht="14.25" spans="1:5">
      <c r="A198" s="34" t="s">
        <v>56</v>
      </c>
      <c r="B198" s="35">
        <v>17</v>
      </c>
      <c r="D198" s="36" t="s">
        <v>58</v>
      </c>
      <c r="E198" s="35">
        <v>58</v>
      </c>
    </row>
    <row r="199" ht="14.25" spans="1:2">
      <c r="A199" s="34" t="s">
        <v>67</v>
      </c>
      <c r="B199" s="35">
        <v>11</v>
      </c>
    </row>
    <row r="200" ht="14.25" spans="1:2">
      <c r="A200" s="34" t="s">
        <v>64</v>
      </c>
      <c r="B200" s="35">
        <v>9</v>
      </c>
    </row>
    <row r="201" ht="14.25" spans="1:2">
      <c r="A201" s="34" t="s">
        <v>62</v>
      </c>
      <c r="B201" s="35">
        <v>8</v>
      </c>
    </row>
    <row r="202" ht="14.25" spans="1:2">
      <c r="A202" s="34" t="s">
        <v>72</v>
      </c>
      <c r="B202" s="35">
        <v>2</v>
      </c>
    </row>
    <row r="203" ht="14.25" spans="1:2">
      <c r="A203" s="34" t="s">
        <v>66</v>
      </c>
      <c r="B203" s="35">
        <v>2</v>
      </c>
    </row>
    <row r="204" ht="14.25" spans="1:2">
      <c r="A204" s="34" t="s">
        <v>224</v>
      </c>
      <c r="B204" s="35">
        <v>1</v>
      </c>
    </row>
    <row r="205" ht="14.25" spans="1:2">
      <c r="A205" s="34" t="s">
        <v>95</v>
      </c>
      <c r="B205" s="35">
        <v>1</v>
      </c>
    </row>
    <row r="206" ht="14.25" spans="1:2">
      <c r="A206" s="34" t="s">
        <v>203</v>
      </c>
      <c r="B206" s="35">
        <v>1</v>
      </c>
    </row>
    <row r="207" ht="14.25" spans="1:2">
      <c r="A207" s="34" t="s">
        <v>61</v>
      </c>
      <c r="B207" s="35">
        <v>1</v>
      </c>
    </row>
    <row r="208" ht="14.25" spans="1:2">
      <c r="A208" s="34" t="s">
        <v>225</v>
      </c>
      <c r="B208" s="35">
        <v>1</v>
      </c>
    </row>
    <row r="209" ht="14.25" spans="1:2">
      <c r="A209" s="34" t="s">
        <v>226</v>
      </c>
      <c r="B209" s="35">
        <v>1</v>
      </c>
    </row>
    <row r="210" ht="14.25" spans="1:2">
      <c r="A210" s="34" t="s">
        <v>227</v>
      </c>
      <c r="B210" s="35">
        <v>1</v>
      </c>
    </row>
    <row r="211" ht="14.25" spans="1:2">
      <c r="A211" s="34" t="s">
        <v>96</v>
      </c>
      <c r="B211" s="35">
        <v>1</v>
      </c>
    </row>
    <row r="212" ht="14.25" spans="1:2">
      <c r="A212" s="34" t="s">
        <v>93</v>
      </c>
      <c r="B212" s="35">
        <v>1</v>
      </c>
    </row>
    <row r="213" ht="14.25" spans="1:2">
      <c r="A213" s="34" t="s">
        <v>74</v>
      </c>
      <c r="B213" s="35">
        <v>1</v>
      </c>
    </row>
    <row r="214" ht="14.25" spans="1:2">
      <c r="A214" s="34" t="s">
        <v>223</v>
      </c>
      <c r="B214" s="35">
        <v>1</v>
      </c>
    </row>
    <row r="215" ht="14.25" spans="1:2">
      <c r="A215" s="34" t="s">
        <v>228</v>
      </c>
      <c r="B215" s="35">
        <v>1</v>
      </c>
    </row>
    <row r="216" spans="1:2">
      <c r="A216" s="36" t="s">
        <v>101</v>
      </c>
      <c r="B216" s="35">
        <v>1</v>
      </c>
    </row>
  </sheetData>
  <mergeCells count="47">
    <mergeCell ref="B2:B3"/>
    <mergeCell ref="B26:B27"/>
    <mergeCell ref="B50:B51"/>
    <mergeCell ref="B74:B75"/>
    <mergeCell ref="B99:B100"/>
    <mergeCell ref="B123:B124"/>
    <mergeCell ref="B147:B148"/>
    <mergeCell ref="B171:B172"/>
    <mergeCell ref="B195:B196"/>
    <mergeCell ref="E2:E3"/>
    <mergeCell ref="E26:E27"/>
    <mergeCell ref="E75:E76"/>
    <mergeCell ref="E99:E100"/>
    <mergeCell ref="E147:E148"/>
    <mergeCell ref="E171:E172"/>
    <mergeCell ref="E195:E196"/>
    <mergeCell ref="H75:H76"/>
    <mergeCell ref="H99:H100"/>
    <mergeCell ref="H123:H124"/>
    <mergeCell ref="H147:H148"/>
    <mergeCell ref="H171:H172"/>
    <mergeCell ref="H195:H196"/>
    <mergeCell ref="I2:I3"/>
    <mergeCell ref="I26:I27"/>
    <mergeCell ref="I50:I51"/>
    <mergeCell ref="K75:K76"/>
    <mergeCell ref="K171:K172"/>
    <mergeCell ref="K195:K196"/>
    <mergeCell ref="L2:L3"/>
    <mergeCell ref="L50:L51"/>
    <mergeCell ref="O26:O27"/>
    <mergeCell ref="O51:O52"/>
    <mergeCell ref="O75:O76"/>
    <mergeCell ref="O99:O100"/>
    <mergeCell ref="O123:O124"/>
    <mergeCell ref="O147:O148"/>
    <mergeCell ref="O171:O172"/>
    <mergeCell ref="O195:O196"/>
    <mergeCell ref="P2:P3"/>
    <mergeCell ref="R26:R27"/>
    <mergeCell ref="R52:R53"/>
    <mergeCell ref="R75:R76"/>
    <mergeCell ref="R99:R100"/>
    <mergeCell ref="R147:R148"/>
    <mergeCell ref="R171:R172"/>
    <mergeCell ref="R195:R196"/>
    <mergeCell ref="S2:S3"/>
  </mergeCell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14"/>
  <sheetViews>
    <sheetView topLeftCell="A163" workbookViewId="0">
      <selection activeCell="C195" sqref="C195"/>
    </sheetView>
  </sheetViews>
  <sheetFormatPr defaultColWidth="9" defaultRowHeight="13.5"/>
  <cols>
    <col min="4" max="4" width="13.775" customWidth="1"/>
    <col min="8" max="8" width="12.3333333333333" customWidth="1"/>
    <col min="14" max="14" width="13.6666666666667" customWidth="1"/>
    <col min="17" max="17" width="10.775" customWidth="1"/>
  </cols>
  <sheetData>
    <row r="1" customHeight="1" spans="1:17">
      <c r="A1" s="1">
        <v>1</v>
      </c>
      <c r="B1" s="1"/>
      <c r="C1" s="1"/>
      <c r="D1" s="1"/>
      <c r="H1" s="1">
        <v>2</v>
      </c>
      <c r="I1" s="1"/>
      <c r="J1" s="1"/>
      <c r="K1" s="1"/>
      <c r="L1" s="1"/>
      <c r="N1" s="1">
        <v>3</v>
      </c>
      <c r="O1" s="1"/>
      <c r="P1" s="1"/>
      <c r="Q1" s="1"/>
    </row>
    <row r="2" customHeight="1" spans="1:18">
      <c r="A2" s="2" t="s">
        <v>36</v>
      </c>
      <c r="B2" s="3" t="s">
        <v>1</v>
      </c>
      <c r="D2" s="4" t="s">
        <v>229</v>
      </c>
      <c r="H2" s="2" t="s">
        <v>36</v>
      </c>
      <c r="I2" s="3" t="s">
        <v>1</v>
      </c>
      <c r="N2" s="3" t="s">
        <v>55</v>
      </c>
      <c r="O2" s="3" t="s">
        <v>1</v>
      </c>
      <c r="Q2" s="3" t="s">
        <v>55</v>
      </c>
      <c r="R2" s="3" t="s">
        <v>54</v>
      </c>
    </row>
    <row r="3" ht="14.25" spans="1:18">
      <c r="A3" s="5" t="s">
        <v>55</v>
      </c>
      <c r="B3" s="5"/>
      <c r="D3" s="6" t="s">
        <v>230</v>
      </c>
      <c r="H3" s="5" t="s">
        <v>55</v>
      </c>
      <c r="I3" s="5"/>
      <c r="K3" s="3" t="s">
        <v>55</v>
      </c>
      <c r="L3" s="3" t="s">
        <v>54</v>
      </c>
      <c r="N3" s="7" t="s">
        <v>231</v>
      </c>
      <c r="O3" s="8">
        <v>9</v>
      </c>
      <c r="Q3" s="15" t="s">
        <v>232</v>
      </c>
      <c r="R3" s="8">
        <v>37</v>
      </c>
    </row>
    <row r="4" ht="15" customHeight="1" spans="1:15">
      <c r="A4" s="7" t="s">
        <v>58</v>
      </c>
      <c r="B4" s="8">
        <v>20</v>
      </c>
      <c r="D4" s="9" t="s">
        <v>233</v>
      </c>
      <c r="H4" s="7" t="s">
        <v>231</v>
      </c>
      <c r="I4" s="8">
        <v>8</v>
      </c>
      <c r="K4" s="7" t="s">
        <v>234</v>
      </c>
      <c r="L4" s="8">
        <v>37</v>
      </c>
      <c r="N4" s="7" t="s">
        <v>56</v>
      </c>
      <c r="O4" s="8">
        <v>7</v>
      </c>
    </row>
    <row r="5" ht="14.25" spans="1:15">
      <c r="A5" s="7" t="s">
        <v>60</v>
      </c>
      <c r="B5" s="8">
        <v>9</v>
      </c>
      <c r="D5" s="2" t="s">
        <v>36</v>
      </c>
      <c r="E5" s="10" t="s">
        <v>54</v>
      </c>
      <c r="H5" s="7" t="s">
        <v>235</v>
      </c>
      <c r="I5" s="8">
        <v>6</v>
      </c>
      <c r="K5" s="15" t="s">
        <v>236</v>
      </c>
      <c r="L5" s="8">
        <v>37</v>
      </c>
      <c r="N5" s="7" t="s">
        <v>67</v>
      </c>
      <c r="O5" s="8">
        <v>7</v>
      </c>
    </row>
    <row r="6" ht="14.25" spans="1:15">
      <c r="A6" s="7" t="s">
        <v>64</v>
      </c>
      <c r="B6" s="8">
        <v>9</v>
      </c>
      <c r="D6" s="11" t="s">
        <v>55</v>
      </c>
      <c r="E6" s="12"/>
      <c r="H6" s="7" t="s">
        <v>56</v>
      </c>
      <c r="I6" s="8">
        <v>6</v>
      </c>
      <c r="N6" s="7" t="s">
        <v>58</v>
      </c>
      <c r="O6" s="8">
        <v>6</v>
      </c>
    </row>
    <row r="7" ht="14.25" spans="1:15">
      <c r="A7" s="7" t="s">
        <v>237</v>
      </c>
      <c r="B7" s="8">
        <v>9</v>
      </c>
      <c r="D7" s="13" t="s">
        <v>58</v>
      </c>
      <c r="E7" s="14">
        <v>37</v>
      </c>
      <c r="H7" s="7" t="s">
        <v>238</v>
      </c>
      <c r="I7" s="8">
        <v>5</v>
      </c>
      <c r="N7" s="7" t="s">
        <v>60</v>
      </c>
      <c r="O7" s="8">
        <v>6</v>
      </c>
    </row>
    <row r="8" ht="14.25" spans="1:15">
      <c r="A8" s="7" t="s">
        <v>56</v>
      </c>
      <c r="B8" s="8">
        <v>7</v>
      </c>
      <c r="D8" t="s">
        <v>231</v>
      </c>
      <c r="E8" s="14">
        <v>37</v>
      </c>
      <c r="H8" s="7" t="s">
        <v>58</v>
      </c>
      <c r="I8" s="8">
        <v>4</v>
      </c>
      <c r="N8" s="7" t="s">
        <v>101</v>
      </c>
      <c r="O8" s="8">
        <v>5</v>
      </c>
    </row>
    <row r="9" ht="14.25" spans="1:15">
      <c r="A9" s="7" t="s">
        <v>239</v>
      </c>
      <c r="B9" s="8">
        <v>7</v>
      </c>
      <c r="H9" s="7" t="s">
        <v>60</v>
      </c>
      <c r="I9" s="8">
        <v>3</v>
      </c>
      <c r="N9" s="7" t="s">
        <v>240</v>
      </c>
      <c r="O9" s="8">
        <v>4</v>
      </c>
    </row>
    <row r="10" ht="14.25" spans="1:15">
      <c r="A10" s="7" t="s">
        <v>67</v>
      </c>
      <c r="B10" s="8">
        <v>6</v>
      </c>
      <c r="H10" s="7" t="s">
        <v>241</v>
      </c>
      <c r="I10" s="8">
        <v>3</v>
      </c>
      <c r="N10" s="7" t="s">
        <v>238</v>
      </c>
      <c r="O10" s="8">
        <v>4</v>
      </c>
    </row>
    <row r="11" ht="14.25" spans="1:15">
      <c r="A11" s="7" t="s">
        <v>235</v>
      </c>
      <c r="B11" s="8">
        <v>4</v>
      </c>
      <c r="H11" s="7" t="s">
        <v>239</v>
      </c>
      <c r="I11" s="8">
        <v>3</v>
      </c>
      <c r="N11" s="7" t="s">
        <v>112</v>
      </c>
      <c r="O11" s="8">
        <v>3</v>
      </c>
    </row>
    <row r="12" ht="14.25" spans="1:15">
      <c r="A12" s="7" t="s">
        <v>226</v>
      </c>
      <c r="B12" s="8">
        <v>3</v>
      </c>
      <c r="H12" s="7" t="s">
        <v>62</v>
      </c>
      <c r="I12" s="8">
        <v>2</v>
      </c>
      <c r="N12" s="7" t="s">
        <v>64</v>
      </c>
      <c r="O12" s="8">
        <v>3</v>
      </c>
    </row>
    <row r="13" ht="14.25" spans="1:15">
      <c r="A13" s="7" t="s">
        <v>62</v>
      </c>
      <c r="B13" s="8">
        <v>3</v>
      </c>
      <c r="H13" s="7" t="s">
        <v>112</v>
      </c>
      <c r="I13" s="8">
        <v>2</v>
      </c>
      <c r="N13" s="7" t="s">
        <v>242</v>
      </c>
      <c r="O13" s="8">
        <v>2</v>
      </c>
    </row>
    <row r="14" ht="14.25" spans="1:15">
      <c r="A14" s="7" t="s">
        <v>231</v>
      </c>
      <c r="B14" s="8">
        <v>3</v>
      </c>
      <c r="H14" s="7" t="s">
        <v>237</v>
      </c>
      <c r="I14" s="8">
        <v>2</v>
      </c>
      <c r="N14" s="7" t="s">
        <v>241</v>
      </c>
      <c r="O14" s="8">
        <v>2</v>
      </c>
    </row>
    <row r="15" ht="14.25" spans="1:15">
      <c r="A15" s="7" t="s">
        <v>240</v>
      </c>
      <c r="B15" s="8">
        <v>2</v>
      </c>
      <c r="H15" s="7" t="s">
        <v>67</v>
      </c>
      <c r="I15" s="8">
        <v>2</v>
      </c>
      <c r="N15" s="7" t="s">
        <v>237</v>
      </c>
      <c r="O15" s="8">
        <v>2</v>
      </c>
    </row>
    <row r="16" ht="14.25" spans="1:15">
      <c r="A16" s="7" t="s">
        <v>96</v>
      </c>
      <c r="B16" s="8">
        <v>2</v>
      </c>
      <c r="H16" s="7" t="s">
        <v>236</v>
      </c>
      <c r="I16" s="8">
        <v>2</v>
      </c>
      <c r="N16" s="7" t="s">
        <v>235</v>
      </c>
      <c r="O16" s="8">
        <v>2</v>
      </c>
    </row>
    <row r="17" ht="14.25" spans="1:15">
      <c r="A17" s="7" t="s">
        <v>238</v>
      </c>
      <c r="B17" s="8">
        <v>2</v>
      </c>
      <c r="H17" s="7" t="s">
        <v>101</v>
      </c>
      <c r="I17" s="8">
        <v>2</v>
      </c>
      <c r="N17" s="7" t="s">
        <v>84</v>
      </c>
      <c r="O17" s="8">
        <v>2</v>
      </c>
    </row>
    <row r="18" ht="14.25" spans="1:15">
      <c r="A18" s="7" t="s">
        <v>101</v>
      </c>
      <c r="B18" s="8">
        <v>2</v>
      </c>
      <c r="H18" s="7" t="s">
        <v>57</v>
      </c>
      <c r="I18" s="8">
        <v>2</v>
      </c>
      <c r="N18" s="7" t="s">
        <v>243</v>
      </c>
      <c r="O18" s="8">
        <v>2</v>
      </c>
    </row>
    <row r="19" ht="14.25" spans="1:15">
      <c r="A19" s="7" t="s">
        <v>242</v>
      </c>
      <c r="B19" s="8">
        <v>2</v>
      </c>
      <c r="H19" s="7" t="s">
        <v>93</v>
      </c>
      <c r="I19" s="8">
        <v>2</v>
      </c>
      <c r="N19" s="7" t="s">
        <v>74</v>
      </c>
      <c r="O19" s="8">
        <v>2</v>
      </c>
    </row>
    <row r="20" ht="14.25" spans="1:15">
      <c r="A20" s="7" t="s">
        <v>244</v>
      </c>
      <c r="B20" s="8">
        <v>2</v>
      </c>
      <c r="H20" s="7" t="s">
        <v>97</v>
      </c>
      <c r="I20" s="8">
        <v>1</v>
      </c>
      <c r="N20" s="7" t="s">
        <v>232</v>
      </c>
      <c r="O20" s="8">
        <v>1</v>
      </c>
    </row>
    <row r="21" ht="14.25" spans="1:15">
      <c r="A21" s="7" t="s">
        <v>95</v>
      </c>
      <c r="B21" s="8">
        <v>2</v>
      </c>
      <c r="H21" s="7" t="s">
        <v>245</v>
      </c>
      <c r="I21" s="8">
        <v>1</v>
      </c>
      <c r="N21" s="7" t="s">
        <v>246</v>
      </c>
      <c r="O21" s="8">
        <v>1</v>
      </c>
    </row>
    <row r="22" ht="14.25" spans="1:15">
      <c r="A22" s="7" t="s">
        <v>241</v>
      </c>
      <c r="B22" s="8">
        <v>2</v>
      </c>
      <c r="H22" s="7" t="s">
        <v>247</v>
      </c>
      <c r="I22" s="8">
        <v>1</v>
      </c>
      <c r="N22" s="15" t="s">
        <v>248</v>
      </c>
      <c r="O22" s="8">
        <v>1</v>
      </c>
    </row>
    <row r="23" spans="1:9">
      <c r="A23" s="15" t="s">
        <v>249</v>
      </c>
      <c r="B23" s="8">
        <v>1</v>
      </c>
      <c r="H23" s="15" t="s">
        <v>250</v>
      </c>
      <c r="I23" s="8">
        <v>1</v>
      </c>
    </row>
    <row r="25" spans="1:17">
      <c r="A25" s="1">
        <v>4</v>
      </c>
      <c r="B25" s="1"/>
      <c r="C25" s="1"/>
      <c r="D25" s="1"/>
      <c r="E25" s="1"/>
      <c r="H25" s="1">
        <v>5</v>
      </c>
      <c r="I25" s="1"/>
      <c r="J25" s="1"/>
      <c r="K25" s="1"/>
      <c r="N25" s="1">
        <v>6</v>
      </c>
      <c r="O25" s="1"/>
      <c r="P25" s="1"/>
      <c r="Q25" s="1"/>
    </row>
    <row r="26" spans="1:17">
      <c r="A26" s="2" t="s">
        <v>36</v>
      </c>
      <c r="B26" s="3" t="s">
        <v>1</v>
      </c>
      <c r="H26" s="3" t="s">
        <v>55</v>
      </c>
      <c r="I26" s="3" t="s">
        <v>1</v>
      </c>
      <c r="J26" t="s">
        <v>251</v>
      </c>
      <c r="N26" s="3" t="s">
        <v>55</v>
      </c>
      <c r="O26" s="3" t="s">
        <v>1</v>
      </c>
      <c r="P26" s="3" t="s">
        <v>55</v>
      </c>
      <c r="Q26" s="3" t="s">
        <v>54</v>
      </c>
    </row>
    <row r="27" ht="14.25" spans="1:17">
      <c r="A27" s="5" t="s">
        <v>55</v>
      </c>
      <c r="B27" s="5"/>
      <c r="D27" s="3" t="s">
        <v>55</v>
      </c>
      <c r="E27" s="3" t="s">
        <v>54</v>
      </c>
      <c r="H27" s="7" t="s">
        <v>58</v>
      </c>
      <c r="I27" s="8">
        <v>9</v>
      </c>
      <c r="N27" s="7" t="s">
        <v>56</v>
      </c>
      <c r="O27" s="8">
        <v>16</v>
      </c>
      <c r="P27" s="15" t="s">
        <v>237</v>
      </c>
      <c r="Q27" s="8">
        <v>37</v>
      </c>
    </row>
    <row r="28" ht="14.25" spans="1:15">
      <c r="A28" s="7" t="s">
        <v>238</v>
      </c>
      <c r="B28" s="8">
        <v>8</v>
      </c>
      <c r="D28" s="15" t="s">
        <v>237</v>
      </c>
      <c r="E28" s="8">
        <v>37</v>
      </c>
      <c r="H28" s="7" t="s">
        <v>231</v>
      </c>
      <c r="I28" s="8">
        <v>8</v>
      </c>
      <c r="N28" s="7" t="s">
        <v>58</v>
      </c>
      <c r="O28" s="8">
        <v>10</v>
      </c>
    </row>
    <row r="29" ht="14.25" spans="1:15">
      <c r="A29" s="7" t="s">
        <v>64</v>
      </c>
      <c r="B29" s="8">
        <v>7</v>
      </c>
      <c r="H29" s="7" t="s">
        <v>237</v>
      </c>
      <c r="I29" s="8">
        <v>6</v>
      </c>
      <c r="N29" s="7" t="s">
        <v>60</v>
      </c>
      <c r="O29" s="8">
        <v>10</v>
      </c>
    </row>
    <row r="30" ht="14.25" spans="1:15">
      <c r="A30" s="7" t="s">
        <v>67</v>
      </c>
      <c r="B30" s="8">
        <v>7</v>
      </c>
      <c r="H30" s="7" t="s">
        <v>67</v>
      </c>
      <c r="I30" s="8">
        <v>4</v>
      </c>
      <c r="N30" s="7" t="s">
        <v>237</v>
      </c>
      <c r="O30" s="8">
        <v>9</v>
      </c>
    </row>
    <row r="31" ht="14.25" spans="1:15">
      <c r="A31" s="7" t="s">
        <v>231</v>
      </c>
      <c r="B31" s="8">
        <v>6</v>
      </c>
      <c r="H31" s="7" t="s">
        <v>241</v>
      </c>
      <c r="I31" s="8">
        <v>3</v>
      </c>
      <c r="N31" s="7" t="s">
        <v>67</v>
      </c>
      <c r="O31" s="8">
        <v>8</v>
      </c>
    </row>
    <row r="32" ht="14.25" spans="1:15">
      <c r="A32" s="7" t="s">
        <v>237</v>
      </c>
      <c r="B32" s="8">
        <v>6</v>
      </c>
      <c r="H32" s="7" t="s">
        <v>235</v>
      </c>
      <c r="I32" s="8">
        <v>3</v>
      </c>
      <c r="N32" s="7" t="s">
        <v>64</v>
      </c>
      <c r="O32" s="8">
        <v>7</v>
      </c>
    </row>
    <row r="33" ht="14.25" spans="1:15">
      <c r="A33" s="7" t="s">
        <v>56</v>
      </c>
      <c r="B33" s="8">
        <v>5</v>
      </c>
      <c r="H33" s="7" t="s">
        <v>238</v>
      </c>
      <c r="I33" s="8">
        <v>3</v>
      </c>
      <c r="N33" s="7" t="s">
        <v>231</v>
      </c>
      <c r="O33" s="8">
        <v>5</v>
      </c>
    </row>
    <row r="34" ht="14.25" spans="1:15">
      <c r="A34" s="7" t="s">
        <v>58</v>
      </c>
      <c r="B34" s="8">
        <v>3</v>
      </c>
      <c r="H34" s="7" t="s">
        <v>239</v>
      </c>
      <c r="I34" s="8">
        <v>2</v>
      </c>
      <c r="N34" s="7" t="s">
        <v>238</v>
      </c>
      <c r="O34" s="8">
        <v>4</v>
      </c>
    </row>
    <row r="35" ht="14.25" spans="1:15">
      <c r="A35" s="7" t="s">
        <v>252</v>
      </c>
      <c r="B35" s="8">
        <v>1</v>
      </c>
      <c r="H35" s="7" t="s">
        <v>64</v>
      </c>
      <c r="I35" s="8">
        <v>2</v>
      </c>
      <c r="N35" s="7" t="s">
        <v>236</v>
      </c>
      <c r="O35" s="8">
        <v>3</v>
      </c>
    </row>
    <row r="36" ht="14.25" spans="1:15">
      <c r="A36" s="7" t="s">
        <v>253</v>
      </c>
      <c r="B36" s="8">
        <v>1</v>
      </c>
      <c r="H36" s="7" t="s">
        <v>62</v>
      </c>
      <c r="I36" s="8">
        <v>2</v>
      </c>
      <c r="N36" s="7" t="s">
        <v>241</v>
      </c>
      <c r="O36" s="8">
        <v>3</v>
      </c>
    </row>
    <row r="37" ht="14.25" spans="1:15">
      <c r="A37" s="7" t="s">
        <v>101</v>
      </c>
      <c r="B37" s="8">
        <v>1</v>
      </c>
      <c r="H37" s="7" t="s">
        <v>60</v>
      </c>
      <c r="I37" s="8">
        <v>2</v>
      </c>
      <c r="N37" s="7" t="s">
        <v>243</v>
      </c>
      <c r="O37" s="8">
        <v>2</v>
      </c>
    </row>
    <row r="38" ht="14.25" spans="1:15">
      <c r="A38" s="7" t="s">
        <v>254</v>
      </c>
      <c r="B38" s="8">
        <v>1</v>
      </c>
      <c r="H38" s="7" t="s">
        <v>69</v>
      </c>
      <c r="I38" s="8">
        <v>2</v>
      </c>
      <c r="N38" s="7" t="s">
        <v>255</v>
      </c>
      <c r="O38" s="8">
        <v>2</v>
      </c>
    </row>
    <row r="39" ht="14.25" spans="1:15">
      <c r="A39" s="7" t="s">
        <v>84</v>
      </c>
      <c r="B39" s="8">
        <v>1</v>
      </c>
      <c r="H39" s="7" t="s">
        <v>176</v>
      </c>
      <c r="I39" s="8">
        <v>2</v>
      </c>
      <c r="N39" s="7" t="s">
        <v>93</v>
      </c>
      <c r="O39" s="8">
        <v>2</v>
      </c>
    </row>
    <row r="40" ht="14.25" spans="1:15">
      <c r="A40" s="7" t="s">
        <v>256</v>
      </c>
      <c r="B40" s="8">
        <v>1</v>
      </c>
      <c r="H40" s="7" t="s">
        <v>257</v>
      </c>
      <c r="I40" s="8">
        <v>1</v>
      </c>
      <c r="N40" s="7" t="s">
        <v>97</v>
      </c>
      <c r="O40" s="8">
        <v>2</v>
      </c>
    </row>
    <row r="41" ht="14.25" spans="1:15">
      <c r="A41" s="7" t="s">
        <v>258</v>
      </c>
      <c r="B41" s="8">
        <v>1</v>
      </c>
      <c r="H41" s="7" t="s">
        <v>259</v>
      </c>
      <c r="I41" s="8">
        <v>1</v>
      </c>
      <c r="N41" s="7" t="s">
        <v>242</v>
      </c>
      <c r="O41" s="8">
        <v>2</v>
      </c>
    </row>
    <row r="42" ht="14.25" spans="1:15">
      <c r="A42" s="7" t="s">
        <v>260</v>
      </c>
      <c r="B42" s="8">
        <v>1</v>
      </c>
      <c r="H42" s="7" t="s">
        <v>96</v>
      </c>
      <c r="I42" s="8">
        <v>1</v>
      </c>
      <c r="N42" s="7" t="s">
        <v>261</v>
      </c>
      <c r="O42" s="8">
        <v>1</v>
      </c>
    </row>
    <row r="43" ht="14.25" spans="1:15">
      <c r="A43" s="7" t="s">
        <v>255</v>
      </c>
      <c r="B43" s="8">
        <v>1</v>
      </c>
      <c r="H43" s="7" t="s">
        <v>262</v>
      </c>
      <c r="I43" s="8">
        <v>1</v>
      </c>
      <c r="N43" s="7" t="s">
        <v>112</v>
      </c>
      <c r="O43" s="8">
        <v>1</v>
      </c>
    </row>
    <row r="44" ht="14.25" spans="1:15">
      <c r="A44" s="7" t="s">
        <v>263</v>
      </c>
      <c r="B44" s="8">
        <v>1</v>
      </c>
      <c r="H44" s="7" t="s">
        <v>264</v>
      </c>
      <c r="I44" s="8">
        <v>1</v>
      </c>
      <c r="N44" s="7" t="s">
        <v>265</v>
      </c>
      <c r="O44" s="8">
        <v>1</v>
      </c>
    </row>
    <row r="45" ht="14.25" spans="1:15">
      <c r="A45" s="7" t="s">
        <v>266</v>
      </c>
      <c r="B45" s="8">
        <v>1</v>
      </c>
      <c r="H45" s="7" t="s">
        <v>61</v>
      </c>
      <c r="I45" s="8">
        <v>1</v>
      </c>
      <c r="N45" s="7" t="s">
        <v>267</v>
      </c>
      <c r="O45" s="8">
        <v>1</v>
      </c>
    </row>
    <row r="46" ht="14.25" spans="1:15">
      <c r="A46" s="7" t="s">
        <v>268</v>
      </c>
      <c r="B46" s="8">
        <v>1</v>
      </c>
      <c r="H46" s="15" t="s">
        <v>236</v>
      </c>
      <c r="I46" s="8">
        <v>1</v>
      </c>
      <c r="N46" s="15" t="s">
        <v>269</v>
      </c>
      <c r="O46" s="8">
        <v>1</v>
      </c>
    </row>
    <row r="47" spans="1:2">
      <c r="A47" s="15" t="s">
        <v>235</v>
      </c>
      <c r="B47" s="8">
        <v>1</v>
      </c>
    </row>
    <row r="48" spans="3:16">
      <c r="C48">
        <v>7</v>
      </c>
      <c r="J48">
        <v>8</v>
      </c>
      <c r="P48">
        <v>9</v>
      </c>
    </row>
    <row r="49" spans="1:11">
      <c r="A49" s="16" t="s">
        <v>36</v>
      </c>
      <c r="H49" s="17" t="s">
        <v>36</v>
      </c>
      <c r="I49" s="27" t="s">
        <v>1</v>
      </c>
      <c r="J49" s="17" t="s">
        <v>36</v>
      </c>
      <c r="K49" s="10" t="s">
        <v>54</v>
      </c>
    </row>
    <row r="50" ht="14.25" spans="1:18">
      <c r="A50" t="s">
        <v>55</v>
      </c>
      <c r="D50" s="18" t="s">
        <v>36</v>
      </c>
      <c r="E50" s="19" t="s">
        <v>54</v>
      </c>
      <c r="H50" s="20" t="s">
        <v>55</v>
      </c>
      <c r="I50" s="20"/>
      <c r="J50" s="11" t="s">
        <v>55</v>
      </c>
      <c r="K50" s="12"/>
      <c r="N50" s="17" t="s">
        <v>36</v>
      </c>
      <c r="O50" s="10" t="s">
        <v>1</v>
      </c>
      <c r="Q50" s="17" t="s">
        <v>36</v>
      </c>
      <c r="R50" s="27" t="s">
        <v>54</v>
      </c>
    </row>
    <row r="51" ht="14.25" spans="1:18">
      <c r="A51" s="21" t="s">
        <v>1</v>
      </c>
      <c r="D51" s="22" t="s">
        <v>55</v>
      </c>
      <c r="E51" s="22"/>
      <c r="H51" s="23" t="s">
        <v>56</v>
      </c>
      <c r="I51" s="28">
        <v>7</v>
      </c>
      <c r="J51" t="s">
        <v>270</v>
      </c>
      <c r="K51" s="29">
        <v>37</v>
      </c>
      <c r="N51" s="11" t="s">
        <v>55</v>
      </c>
      <c r="O51" s="12"/>
      <c r="Q51" s="20" t="s">
        <v>55</v>
      </c>
      <c r="R51" s="20"/>
    </row>
    <row r="52" ht="14.25" spans="1:18">
      <c r="A52" s="24" t="s">
        <v>58</v>
      </c>
      <c r="C52">
        <v>19</v>
      </c>
      <c r="D52" s="25" t="s">
        <v>237</v>
      </c>
      <c r="E52" s="26">
        <v>37</v>
      </c>
      <c r="H52" s="23" t="s">
        <v>239</v>
      </c>
      <c r="I52" s="28">
        <v>7</v>
      </c>
      <c r="N52" s="13" t="s">
        <v>56</v>
      </c>
      <c r="O52" s="14">
        <v>11</v>
      </c>
      <c r="Q52" s="30" t="s">
        <v>239</v>
      </c>
      <c r="R52" s="28">
        <v>37</v>
      </c>
    </row>
    <row r="53" ht="14.25" spans="1:15">
      <c r="A53" s="21" t="s">
        <v>238</v>
      </c>
      <c r="C53">
        <v>11</v>
      </c>
      <c r="H53" s="23" t="s">
        <v>58</v>
      </c>
      <c r="I53" s="28">
        <v>6</v>
      </c>
      <c r="N53" s="13" t="s">
        <v>58</v>
      </c>
      <c r="O53" s="14">
        <v>9</v>
      </c>
    </row>
    <row r="54" ht="14.25" spans="1:15">
      <c r="A54" s="21" t="s">
        <v>237</v>
      </c>
      <c r="C54">
        <v>9</v>
      </c>
      <c r="H54" s="23" t="s">
        <v>67</v>
      </c>
      <c r="I54" s="28">
        <v>6</v>
      </c>
      <c r="N54" s="13" t="s">
        <v>242</v>
      </c>
      <c r="O54" s="14">
        <v>8</v>
      </c>
    </row>
    <row r="55" ht="14.25" spans="1:15">
      <c r="A55" s="21" t="s">
        <v>67</v>
      </c>
      <c r="C55">
        <v>8</v>
      </c>
      <c r="H55" s="23" t="s">
        <v>231</v>
      </c>
      <c r="I55" s="28">
        <v>5</v>
      </c>
      <c r="N55" s="13" t="s">
        <v>238</v>
      </c>
      <c r="O55" s="14">
        <v>8</v>
      </c>
    </row>
    <row r="56" ht="14.25" spans="1:15">
      <c r="A56" s="21" t="s">
        <v>56</v>
      </c>
      <c r="C56">
        <v>7</v>
      </c>
      <c r="H56" s="23" t="s">
        <v>238</v>
      </c>
      <c r="I56" s="28">
        <v>5</v>
      </c>
      <c r="N56" s="13" t="s">
        <v>60</v>
      </c>
      <c r="O56" s="14">
        <v>6</v>
      </c>
    </row>
    <row r="57" ht="14.25" spans="1:15">
      <c r="A57" s="21" t="s">
        <v>231</v>
      </c>
      <c r="C57">
        <v>4</v>
      </c>
      <c r="H57" s="23" t="s">
        <v>64</v>
      </c>
      <c r="I57" s="28">
        <v>5</v>
      </c>
      <c r="N57" s="13" t="s">
        <v>239</v>
      </c>
      <c r="O57" s="14">
        <v>6</v>
      </c>
    </row>
    <row r="58" ht="14.25" spans="1:15">
      <c r="A58" s="21" t="s">
        <v>69</v>
      </c>
      <c r="C58">
        <v>3</v>
      </c>
      <c r="H58" s="23" t="s">
        <v>242</v>
      </c>
      <c r="I58" s="28">
        <v>4</v>
      </c>
      <c r="N58" s="13" t="s">
        <v>237</v>
      </c>
      <c r="O58" s="14">
        <v>5</v>
      </c>
    </row>
    <row r="59" ht="14.25" spans="1:15">
      <c r="A59" s="21" t="s">
        <v>239</v>
      </c>
      <c r="C59">
        <v>3</v>
      </c>
      <c r="H59" s="23" t="s">
        <v>241</v>
      </c>
      <c r="I59" s="28">
        <v>3</v>
      </c>
      <c r="N59" s="13" t="s">
        <v>67</v>
      </c>
      <c r="O59" s="14">
        <v>4</v>
      </c>
    </row>
    <row r="60" ht="14.25" spans="1:15">
      <c r="A60" s="21" t="s">
        <v>112</v>
      </c>
      <c r="C60">
        <v>2</v>
      </c>
      <c r="H60" s="23" t="s">
        <v>60</v>
      </c>
      <c r="I60" s="28">
        <v>3</v>
      </c>
      <c r="N60" s="13" t="s">
        <v>241</v>
      </c>
      <c r="O60" s="14">
        <v>3</v>
      </c>
    </row>
    <row r="61" ht="14.25" spans="1:15">
      <c r="A61" s="21" t="s">
        <v>271</v>
      </c>
      <c r="C61">
        <v>2</v>
      </c>
      <c r="H61" s="23" t="s">
        <v>235</v>
      </c>
      <c r="I61" s="28">
        <v>3</v>
      </c>
      <c r="N61" s="13" t="s">
        <v>226</v>
      </c>
      <c r="O61" s="14">
        <v>3</v>
      </c>
    </row>
    <row r="62" ht="14.25" spans="1:15">
      <c r="A62" s="21" t="s">
        <v>101</v>
      </c>
      <c r="C62">
        <v>2</v>
      </c>
      <c r="H62" s="23" t="s">
        <v>101</v>
      </c>
      <c r="I62" s="28">
        <v>3</v>
      </c>
      <c r="N62" s="13" t="s">
        <v>101</v>
      </c>
      <c r="O62" s="14">
        <v>3</v>
      </c>
    </row>
    <row r="63" ht="14.25" spans="1:15">
      <c r="A63" s="21" t="s">
        <v>241</v>
      </c>
      <c r="C63">
        <v>2</v>
      </c>
      <c r="H63" s="23" t="s">
        <v>131</v>
      </c>
      <c r="I63" s="28">
        <v>3</v>
      </c>
      <c r="N63" s="13" t="s">
        <v>131</v>
      </c>
      <c r="O63" s="14">
        <v>3</v>
      </c>
    </row>
    <row r="64" ht="14.25" spans="1:15">
      <c r="A64" s="21" t="s">
        <v>157</v>
      </c>
      <c r="C64">
        <v>2</v>
      </c>
      <c r="H64" s="23" t="s">
        <v>237</v>
      </c>
      <c r="I64" s="28">
        <v>2</v>
      </c>
      <c r="N64" s="13" t="s">
        <v>64</v>
      </c>
      <c r="O64" s="14">
        <v>3</v>
      </c>
    </row>
    <row r="65" ht="14.25" spans="1:15">
      <c r="A65" s="21" t="s">
        <v>60</v>
      </c>
      <c r="C65">
        <v>2</v>
      </c>
      <c r="H65" s="23" t="s">
        <v>255</v>
      </c>
      <c r="I65" s="28">
        <v>2</v>
      </c>
      <c r="N65" s="13" t="s">
        <v>235</v>
      </c>
      <c r="O65" s="14">
        <v>2</v>
      </c>
    </row>
    <row r="66" ht="14.25" spans="1:15">
      <c r="A66" s="21" t="s">
        <v>272</v>
      </c>
      <c r="C66">
        <v>2</v>
      </c>
      <c r="H66" s="23" t="s">
        <v>273</v>
      </c>
      <c r="I66" s="28">
        <v>1</v>
      </c>
      <c r="N66" s="13" t="s">
        <v>231</v>
      </c>
      <c r="O66" s="14">
        <v>2</v>
      </c>
    </row>
    <row r="67" ht="14.25" spans="1:15">
      <c r="A67" s="21" t="s">
        <v>274</v>
      </c>
      <c r="C67">
        <v>1</v>
      </c>
      <c r="H67" s="23" t="s">
        <v>275</v>
      </c>
      <c r="I67" s="28">
        <v>1</v>
      </c>
      <c r="N67" s="13" t="s">
        <v>272</v>
      </c>
      <c r="O67" s="14">
        <v>2</v>
      </c>
    </row>
    <row r="68" ht="14.25" spans="1:15">
      <c r="A68" s="21" t="s">
        <v>276</v>
      </c>
      <c r="C68">
        <v>1</v>
      </c>
      <c r="H68" s="23" t="s">
        <v>277</v>
      </c>
      <c r="I68" s="28">
        <v>1</v>
      </c>
      <c r="N68" s="13" t="s">
        <v>236</v>
      </c>
      <c r="O68" s="14">
        <v>2</v>
      </c>
    </row>
    <row r="69" ht="14.25" spans="1:15">
      <c r="A69" s="21" t="s">
        <v>278</v>
      </c>
      <c r="C69">
        <v>1</v>
      </c>
      <c r="H69" s="23" t="s">
        <v>226</v>
      </c>
      <c r="I69" s="28">
        <v>1</v>
      </c>
      <c r="N69" s="13" t="s">
        <v>62</v>
      </c>
      <c r="O69" s="14">
        <v>2</v>
      </c>
    </row>
    <row r="70" ht="14.25" spans="1:15">
      <c r="A70" s="21" t="s">
        <v>61</v>
      </c>
      <c r="C70">
        <v>1</v>
      </c>
      <c r="H70" s="30" t="s">
        <v>279</v>
      </c>
      <c r="I70" s="28">
        <v>1</v>
      </c>
      <c r="N70" s="13" t="s">
        <v>280</v>
      </c>
      <c r="O70" s="14">
        <v>1</v>
      </c>
    </row>
    <row r="71" spans="1:15">
      <c r="A71" s="21" t="s">
        <v>281</v>
      </c>
      <c r="C71">
        <v>1</v>
      </c>
      <c r="I71" s="31">
        <v>11</v>
      </c>
      <c r="N71" t="s">
        <v>282</v>
      </c>
      <c r="O71" s="29">
        <v>1</v>
      </c>
    </row>
    <row r="72" spans="3:15">
      <c r="C72" s="31">
        <v>10</v>
      </c>
      <c r="O72" s="31">
        <v>12</v>
      </c>
    </row>
    <row r="73" spans="1:18">
      <c r="A73" s="17" t="s">
        <v>36</v>
      </c>
      <c r="B73" s="27" t="s">
        <v>1</v>
      </c>
      <c r="D73" s="17" t="s">
        <v>36</v>
      </c>
      <c r="E73" s="10" t="s">
        <v>54</v>
      </c>
      <c r="H73" s="17" t="s">
        <v>36</v>
      </c>
      <c r="I73" s="27" t="s">
        <v>1</v>
      </c>
      <c r="N73" s="17" t="s">
        <v>38</v>
      </c>
      <c r="O73" s="27" t="s">
        <v>1</v>
      </c>
      <c r="Q73" s="17" t="s">
        <v>38</v>
      </c>
      <c r="R73" s="27" t="s">
        <v>54</v>
      </c>
    </row>
    <row r="74" ht="14.25" spans="1:18">
      <c r="A74" s="20" t="s">
        <v>55</v>
      </c>
      <c r="B74" s="20"/>
      <c r="D74" s="11" t="s">
        <v>55</v>
      </c>
      <c r="E74" s="12"/>
      <c r="H74" s="20" t="s">
        <v>55</v>
      </c>
      <c r="I74" s="20"/>
      <c r="K74" s="17" t="s">
        <v>36</v>
      </c>
      <c r="L74" s="10" t="s">
        <v>54</v>
      </c>
      <c r="N74" s="20" t="s">
        <v>55</v>
      </c>
      <c r="O74" s="20"/>
      <c r="Q74" s="20" t="s">
        <v>55</v>
      </c>
      <c r="R74" s="20"/>
    </row>
    <row r="75" ht="14.25" spans="1:18">
      <c r="A75" s="23" t="s">
        <v>60</v>
      </c>
      <c r="B75" s="28">
        <v>8</v>
      </c>
      <c r="H75" s="23" t="s">
        <v>56</v>
      </c>
      <c r="I75" s="28">
        <v>10</v>
      </c>
      <c r="K75" s="11" t="s">
        <v>55</v>
      </c>
      <c r="L75" s="12"/>
      <c r="N75" s="23" t="s">
        <v>56</v>
      </c>
      <c r="O75" s="28">
        <v>8</v>
      </c>
      <c r="Q75" s="23" t="s">
        <v>231</v>
      </c>
      <c r="R75" s="28">
        <v>37</v>
      </c>
    </row>
    <row r="76" ht="14.25" spans="1:18">
      <c r="A76" s="23" t="s">
        <v>231</v>
      </c>
      <c r="B76" s="28">
        <v>8</v>
      </c>
      <c r="H76" s="23" t="s">
        <v>58</v>
      </c>
      <c r="I76" s="28">
        <v>9</v>
      </c>
      <c r="N76" s="23" t="s">
        <v>58</v>
      </c>
      <c r="O76" s="28">
        <v>6</v>
      </c>
      <c r="Q76" s="30" t="s">
        <v>235</v>
      </c>
      <c r="R76" s="28">
        <v>37</v>
      </c>
    </row>
    <row r="77" ht="14.25" spans="1:15">
      <c r="A77" s="23" t="s">
        <v>237</v>
      </c>
      <c r="B77" s="28">
        <v>7</v>
      </c>
      <c r="H77" s="23" t="s">
        <v>231</v>
      </c>
      <c r="I77" s="28">
        <v>5</v>
      </c>
      <c r="N77" s="23" t="s">
        <v>231</v>
      </c>
      <c r="O77" s="28">
        <v>5</v>
      </c>
    </row>
    <row r="78" ht="14.25" spans="1:15">
      <c r="A78" s="23" t="s">
        <v>58</v>
      </c>
      <c r="B78" s="28">
        <v>7</v>
      </c>
      <c r="H78" s="23" t="s">
        <v>67</v>
      </c>
      <c r="I78" s="28">
        <v>5</v>
      </c>
      <c r="N78" s="23" t="s">
        <v>101</v>
      </c>
      <c r="O78" s="28">
        <v>5</v>
      </c>
    </row>
    <row r="79" ht="14.25" spans="1:15">
      <c r="A79" s="23" t="s">
        <v>238</v>
      </c>
      <c r="B79" s="28">
        <v>6</v>
      </c>
      <c r="H79" s="23" t="s">
        <v>235</v>
      </c>
      <c r="I79" s="28">
        <v>4</v>
      </c>
      <c r="N79" s="23" t="s">
        <v>67</v>
      </c>
      <c r="O79" s="28">
        <v>4</v>
      </c>
    </row>
    <row r="80" ht="14.25" spans="1:15">
      <c r="A80" s="23" t="s">
        <v>56</v>
      </c>
      <c r="B80" s="28">
        <v>5</v>
      </c>
      <c r="H80" s="23" t="s">
        <v>64</v>
      </c>
      <c r="I80" s="28">
        <v>3</v>
      </c>
      <c r="N80" s="23" t="s">
        <v>242</v>
      </c>
      <c r="O80" s="28">
        <v>4</v>
      </c>
    </row>
    <row r="81" ht="14.25" spans="1:15">
      <c r="A81" s="23" t="s">
        <v>241</v>
      </c>
      <c r="B81" s="28">
        <v>4</v>
      </c>
      <c r="H81" s="23" t="s">
        <v>60</v>
      </c>
      <c r="I81" s="28">
        <v>3</v>
      </c>
      <c r="N81" s="23" t="s">
        <v>237</v>
      </c>
      <c r="O81" s="28">
        <v>3</v>
      </c>
    </row>
    <row r="82" ht="14.25" spans="1:15">
      <c r="A82" s="23" t="s">
        <v>67</v>
      </c>
      <c r="B82" s="28">
        <v>4</v>
      </c>
      <c r="H82" s="23" t="s">
        <v>69</v>
      </c>
      <c r="I82" s="28">
        <v>3</v>
      </c>
      <c r="N82" s="23" t="s">
        <v>254</v>
      </c>
      <c r="O82" s="28">
        <v>3</v>
      </c>
    </row>
    <row r="83" ht="14.25" spans="1:15">
      <c r="A83" s="23" t="s">
        <v>239</v>
      </c>
      <c r="B83" s="28">
        <v>4</v>
      </c>
      <c r="H83" s="23" t="s">
        <v>57</v>
      </c>
      <c r="I83" s="28">
        <v>2</v>
      </c>
      <c r="N83" s="23" t="s">
        <v>60</v>
      </c>
      <c r="O83" s="28">
        <v>3</v>
      </c>
    </row>
    <row r="84" ht="14.25" spans="1:15">
      <c r="A84" s="23" t="s">
        <v>235</v>
      </c>
      <c r="B84" s="28">
        <v>4</v>
      </c>
      <c r="H84" s="23" t="s">
        <v>101</v>
      </c>
      <c r="I84" s="28">
        <v>2</v>
      </c>
      <c r="N84" s="23" t="s">
        <v>64</v>
      </c>
      <c r="O84" s="28">
        <v>3</v>
      </c>
    </row>
    <row r="85" ht="14.25" spans="1:15">
      <c r="A85" s="23" t="s">
        <v>242</v>
      </c>
      <c r="B85" s="28">
        <v>3</v>
      </c>
      <c r="H85" s="23" t="s">
        <v>236</v>
      </c>
      <c r="I85" s="28">
        <v>2</v>
      </c>
      <c r="N85" s="23" t="s">
        <v>235</v>
      </c>
      <c r="O85" s="28">
        <v>2</v>
      </c>
    </row>
    <row r="86" ht="14.25" spans="1:15">
      <c r="A86" s="23" t="s">
        <v>69</v>
      </c>
      <c r="B86" s="28">
        <v>2</v>
      </c>
      <c r="H86" s="23" t="s">
        <v>283</v>
      </c>
      <c r="I86" s="28">
        <v>1</v>
      </c>
      <c r="N86" s="23" t="s">
        <v>236</v>
      </c>
      <c r="O86" s="28">
        <v>2</v>
      </c>
    </row>
    <row r="87" ht="14.25" spans="1:15">
      <c r="A87" s="23" t="s">
        <v>236</v>
      </c>
      <c r="B87" s="28">
        <v>2</v>
      </c>
      <c r="H87" s="23" t="s">
        <v>284</v>
      </c>
      <c r="I87" s="28">
        <v>1</v>
      </c>
      <c r="N87" s="23" t="s">
        <v>80</v>
      </c>
      <c r="O87" s="28">
        <v>2</v>
      </c>
    </row>
    <row r="88" ht="14.25" spans="1:15">
      <c r="A88" s="23" t="s">
        <v>64</v>
      </c>
      <c r="B88" s="28">
        <v>2</v>
      </c>
      <c r="H88" s="23" t="s">
        <v>285</v>
      </c>
      <c r="I88" s="28">
        <v>1</v>
      </c>
      <c r="N88" s="23" t="s">
        <v>241</v>
      </c>
      <c r="O88" s="28">
        <v>2</v>
      </c>
    </row>
    <row r="89" ht="14.25" spans="1:15">
      <c r="A89" s="23" t="s">
        <v>286</v>
      </c>
      <c r="B89" s="28">
        <v>1</v>
      </c>
      <c r="H89" s="23" t="s">
        <v>272</v>
      </c>
      <c r="I89" s="28">
        <v>1</v>
      </c>
      <c r="N89" s="23" t="s">
        <v>239</v>
      </c>
      <c r="O89" s="28">
        <v>2</v>
      </c>
    </row>
    <row r="90" ht="14.25" spans="1:15">
      <c r="A90" s="23" t="s">
        <v>287</v>
      </c>
      <c r="B90" s="28">
        <v>1</v>
      </c>
      <c r="H90" s="23" t="s">
        <v>243</v>
      </c>
      <c r="I90" s="28">
        <v>1</v>
      </c>
      <c r="N90" s="23" t="s">
        <v>272</v>
      </c>
      <c r="O90" s="28">
        <v>2</v>
      </c>
    </row>
    <row r="91" ht="14.25" spans="1:15">
      <c r="A91" s="23" t="s">
        <v>288</v>
      </c>
      <c r="B91" s="28">
        <v>1</v>
      </c>
      <c r="H91" s="23" t="s">
        <v>289</v>
      </c>
      <c r="I91" s="28">
        <v>1</v>
      </c>
      <c r="N91" s="23" t="s">
        <v>271</v>
      </c>
      <c r="O91" s="28">
        <v>2</v>
      </c>
    </row>
    <row r="92" ht="14.25" spans="1:15">
      <c r="A92" s="23" t="s">
        <v>93</v>
      </c>
      <c r="B92" s="28">
        <v>1</v>
      </c>
      <c r="H92" s="23" t="s">
        <v>62</v>
      </c>
      <c r="I92" s="28">
        <v>1</v>
      </c>
      <c r="N92" s="23" t="s">
        <v>62</v>
      </c>
      <c r="O92" s="28">
        <v>2</v>
      </c>
    </row>
    <row r="93" ht="14.25" spans="1:15">
      <c r="A93" s="23" t="s">
        <v>290</v>
      </c>
      <c r="B93" s="28">
        <v>1</v>
      </c>
      <c r="H93" s="23" t="s">
        <v>291</v>
      </c>
      <c r="I93" s="28">
        <v>1</v>
      </c>
      <c r="N93" s="23" t="s">
        <v>238</v>
      </c>
      <c r="O93" s="28">
        <v>2</v>
      </c>
    </row>
    <row r="94" spans="1:15">
      <c r="A94" s="30" t="s">
        <v>292</v>
      </c>
      <c r="B94" s="28">
        <v>1</v>
      </c>
      <c r="H94" s="30" t="s">
        <v>81</v>
      </c>
      <c r="I94" s="28">
        <v>1</v>
      </c>
      <c r="N94" s="30" t="s">
        <v>112</v>
      </c>
      <c r="O94" s="28">
        <v>2</v>
      </c>
    </row>
    <row r="96" spans="3:15">
      <c r="C96" s="32">
        <v>13</v>
      </c>
      <c r="I96" s="32">
        <v>14</v>
      </c>
      <c r="O96" s="32">
        <v>15</v>
      </c>
    </row>
    <row r="97" spans="1:18">
      <c r="A97" s="17" t="s">
        <v>36</v>
      </c>
      <c r="B97" s="27" t="s">
        <v>1</v>
      </c>
      <c r="D97" s="17" t="s">
        <v>36</v>
      </c>
      <c r="E97" s="27" t="s">
        <v>54</v>
      </c>
      <c r="H97" s="17" t="s">
        <v>36</v>
      </c>
      <c r="I97" s="27" t="s">
        <v>1</v>
      </c>
      <c r="K97" s="17" t="s">
        <v>36</v>
      </c>
      <c r="L97" s="27" t="s">
        <v>54</v>
      </c>
      <c r="N97" s="17" t="s">
        <v>36</v>
      </c>
      <c r="O97" s="27" t="s">
        <v>1</v>
      </c>
      <c r="Q97" s="17" t="s">
        <v>36</v>
      </c>
      <c r="R97" s="27" t="s">
        <v>54</v>
      </c>
    </row>
    <row r="98" ht="14.25" spans="1:18">
      <c r="A98" s="20" t="s">
        <v>55</v>
      </c>
      <c r="B98" s="20"/>
      <c r="D98" s="20" t="s">
        <v>55</v>
      </c>
      <c r="E98" s="20"/>
      <c r="H98" s="20" t="s">
        <v>55</v>
      </c>
      <c r="I98" s="20"/>
      <c r="K98" s="20" t="s">
        <v>55</v>
      </c>
      <c r="L98" s="20"/>
      <c r="N98" s="20" t="s">
        <v>55</v>
      </c>
      <c r="O98" s="20"/>
      <c r="Q98" s="20" t="s">
        <v>55</v>
      </c>
      <c r="R98" s="20"/>
    </row>
    <row r="99" ht="14.25" spans="1:15">
      <c r="A99" s="23" t="s">
        <v>58</v>
      </c>
      <c r="B99" s="28">
        <v>16</v>
      </c>
      <c r="D99" s="23" t="s">
        <v>58</v>
      </c>
      <c r="E99" s="28">
        <v>37</v>
      </c>
      <c r="H99" s="23" t="s">
        <v>56</v>
      </c>
      <c r="I99" s="28">
        <v>18</v>
      </c>
      <c r="K99" s="23" t="s">
        <v>239</v>
      </c>
      <c r="L99" s="28">
        <v>37</v>
      </c>
      <c r="N99" s="23" t="s">
        <v>64</v>
      </c>
      <c r="O99" s="28">
        <v>8</v>
      </c>
    </row>
    <row r="100" ht="14.25" spans="1:15">
      <c r="A100" s="23" t="s">
        <v>56</v>
      </c>
      <c r="B100" s="28">
        <v>13</v>
      </c>
      <c r="D100" s="23" t="s">
        <v>131</v>
      </c>
      <c r="E100" s="28">
        <v>37</v>
      </c>
      <c r="H100" s="23" t="s">
        <v>58</v>
      </c>
      <c r="I100" s="28">
        <v>13</v>
      </c>
      <c r="K100" s="23" t="s">
        <v>293</v>
      </c>
      <c r="L100" s="28">
        <v>37</v>
      </c>
      <c r="N100" s="23" t="s">
        <v>58</v>
      </c>
      <c r="O100" s="28">
        <v>7</v>
      </c>
    </row>
    <row r="101" ht="14.25" spans="1:15">
      <c r="A101" s="23" t="s">
        <v>60</v>
      </c>
      <c r="B101" s="28">
        <v>11</v>
      </c>
      <c r="D101" s="23" t="s">
        <v>231</v>
      </c>
      <c r="E101" s="28">
        <v>37</v>
      </c>
      <c r="H101" s="23" t="s">
        <v>237</v>
      </c>
      <c r="I101" s="28">
        <v>10</v>
      </c>
      <c r="K101" s="23" t="s">
        <v>242</v>
      </c>
      <c r="L101" s="28">
        <v>37</v>
      </c>
      <c r="N101" s="23" t="s">
        <v>235</v>
      </c>
      <c r="O101" s="28">
        <v>7</v>
      </c>
    </row>
    <row r="102" ht="14.25" spans="1:15">
      <c r="A102" s="23" t="s">
        <v>67</v>
      </c>
      <c r="B102" s="28">
        <v>8</v>
      </c>
      <c r="D102" s="30" t="s">
        <v>64</v>
      </c>
      <c r="E102" s="28">
        <v>37</v>
      </c>
      <c r="H102" s="23" t="s">
        <v>67</v>
      </c>
      <c r="I102" s="28">
        <v>10</v>
      </c>
      <c r="K102" s="23" t="s">
        <v>231</v>
      </c>
      <c r="L102" s="28">
        <v>37</v>
      </c>
      <c r="N102" s="23" t="s">
        <v>241</v>
      </c>
      <c r="O102" s="28">
        <v>6</v>
      </c>
    </row>
    <row r="103" ht="14.25" spans="1:15">
      <c r="A103" s="23" t="s">
        <v>101</v>
      </c>
      <c r="B103" s="28">
        <v>7</v>
      </c>
      <c r="H103" s="23" t="s">
        <v>241</v>
      </c>
      <c r="I103" s="28">
        <v>7</v>
      </c>
      <c r="K103" s="30" t="s">
        <v>266</v>
      </c>
      <c r="L103" s="28">
        <v>37</v>
      </c>
      <c r="N103" s="23" t="s">
        <v>56</v>
      </c>
      <c r="O103" s="28">
        <v>5</v>
      </c>
    </row>
    <row r="104" ht="14.25" spans="1:15">
      <c r="A104" s="23" t="s">
        <v>64</v>
      </c>
      <c r="B104" s="28">
        <v>7</v>
      </c>
      <c r="H104" s="23" t="s">
        <v>231</v>
      </c>
      <c r="I104" s="28">
        <v>7</v>
      </c>
      <c r="N104" s="23" t="s">
        <v>231</v>
      </c>
      <c r="O104" s="28">
        <v>5</v>
      </c>
    </row>
    <row r="105" ht="14.25" spans="1:15">
      <c r="A105" s="23" t="s">
        <v>231</v>
      </c>
      <c r="B105" s="28">
        <v>7</v>
      </c>
      <c r="H105" s="23" t="s">
        <v>64</v>
      </c>
      <c r="I105" s="28">
        <v>6</v>
      </c>
      <c r="N105" s="23" t="s">
        <v>237</v>
      </c>
      <c r="O105" s="28">
        <v>5</v>
      </c>
    </row>
    <row r="106" ht="14.25" spans="1:15">
      <c r="A106" s="23" t="s">
        <v>62</v>
      </c>
      <c r="B106" s="28">
        <v>6</v>
      </c>
      <c r="H106" s="23" t="s">
        <v>62</v>
      </c>
      <c r="I106" s="28">
        <v>5</v>
      </c>
      <c r="N106" s="23" t="s">
        <v>60</v>
      </c>
      <c r="O106" s="28">
        <v>4</v>
      </c>
    </row>
    <row r="107" ht="14.25" spans="1:15">
      <c r="A107" s="23" t="s">
        <v>241</v>
      </c>
      <c r="B107" s="28">
        <v>5</v>
      </c>
      <c r="H107" s="23" t="s">
        <v>235</v>
      </c>
      <c r="I107" s="28">
        <v>5</v>
      </c>
      <c r="N107" s="23" t="s">
        <v>272</v>
      </c>
      <c r="O107" s="28">
        <v>4</v>
      </c>
    </row>
    <row r="108" ht="14.25" spans="1:15">
      <c r="A108" s="23" t="s">
        <v>96</v>
      </c>
      <c r="B108" s="28">
        <v>3</v>
      </c>
      <c r="H108" s="23" t="s">
        <v>101</v>
      </c>
      <c r="I108" s="28">
        <v>4</v>
      </c>
      <c r="N108" s="23" t="s">
        <v>67</v>
      </c>
      <c r="O108" s="28">
        <v>3</v>
      </c>
    </row>
    <row r="109" ht="14.25" spans="1:15">
      <c r="A109" s="23" t="s">
        <v>237</v>
      </c>
      <c r="B109" s="28">
        <v>3</v>
      </c>
      <c r="H109" s="23" t="s">
        <v>60</v>
      </c>
      <c r="I109" s="28">
        <v>4</v>
      </c>
      <c r="N109" s="23" t="s">
        <v>100</v>
      </c>
      <c r="O109" s="28">
        <v>2</v>
      </c>
    </row>
    <row r="110" ht="14.25" spans="1:15">
      <c r="A110" s="23" t="s">
        <v>238</v>
      </c>
      <c r="B110" s="28">
        <v>2</v>
      </c>
      <c r="H110" s="23" t="s">
        <v>69</v>
      </c>
      <c r="I110" s="28">
        <v>3</v>
      </c>
      <c r="N110" s="23" t="s">
        <v>271</v>
      </c>
      <c r="O110" s="28">
        <v>2</v>
      </c>
    </row>
    <row r="111" ht="14.25" spans="1:15">
      <c r="A111" s="23" t="s">
        <v>69</v>
      </c>
      <c r="B111" s="28">
        <v>2</v>
      </c>
      <c r="H111" s="23" t="s">
        <v>238</v>
      </c>
      <c r="I111" s="28">
        <v>3</v>
      </c>
      <c r="N111" s="23" t="s">
        <v>294</v>
      </c>
      <c r="O111" s="28">
        <v>2</v>
      </c>
    </row>
    <row r="112" ht="14.25" spans="1:15">
      <c r="A112" s="23" t="s">
        <v>295</v>
      </c>
      <c r="B112" s="28">
        <v>2</v>
      </c>
      <c r="H112" s="23" t="s">
        <v>266</v>
      </c>
      <c r="I112" s="28">
        <v>2</v>
      </c>
      <c r="N112" s="23" t="s">
        <v>296</v>
      </c>
      <c r="O112" s="28">
        <v>1</v>
      </c>
    </row>
    <row r="113" ht="14.25" spans="1:15">
      <c r="A113" s="23" t="s">
        <v>57</v>
      </c>
      <c r="B113" s="28">
        <v>2</v>
      </c>
      <c r="H113" s="23" t="s">
        <v>239</v>
      </c>
      <c r="I113" s="28">
        <v>2</v>
      </c>
      <c r="N113" s="23" t="s">
        <v>93</v>
      </c>
      <c r="O113" s="28">
        <v>1</v>
      </c>
    </row>
    <row r="114" ht="14.25" spans="1:15">
      <c r="A114" s="23" t="s">
        <v>152</v>
      </c>
      <c r="B114" s="28">
        <v>2</v>
      </c>
      <c r="H114" s="23" t="s">
        <v>243</v>
      </c>
      <c r="I114" s="28">
        <v>2</v>
      </c>
      <c r="N114" s="23" t="s">
        <v>297</v>
      </c>
      <c r="O114" s="28">
        <v>1</v>
      </c>
    </row>
    <row r="115" ht="14.25" spans="1:15">
      <c r="A115" s="23" t="s">
        <v>112</v>
      </c>
      <c r="B115" s="28">
        <v>2</v>
      </c>
      <c r="H115" s="23" t="s">
        <v>242</v>
      </c>
      <c r="I115" s="28">
        <v>2</v>
      </c>
      <c r="N115" s="23" t="s">
        <v>239</v>
      </c>
      <c r="O115" s="28">
        <v>1</v>
      </c>
    </row>
    <row r="116" ht="14.25" spans="1:15">
      <c r="A116" s="23" t="s">
        <v>235</v>
      </c>
      <c r="B116" s="28">
        <v>2</v>
      </c>
      <c r="H116" s="23" t="s">
        <v>73</v>
      </c>
      <c r="I116" s="28">
        <v>2</v>
      </c>
      <c r="N116" s="23" t="s">
        <v>254</v>
      </c>
      <c r="O116" s="28">
        <v>1</v>
      </c>
    </row>
    <row r="117" ht="14.25" spans="1:15">
      <c r="A117" s="23" t="s">
        <v>236</v>
      </c>
      <c r="B117" s="28">
        <v>1</v>
      </c>
      <c r="H117" s="23" t="s">
        <v>96</v>
      </c>
      <c r="I117" s="28">
        <v>2</v>
      </c>
      <c r="N117" s="23" t="s">
        <v>298</v>
      </c>
      <c r="O117" s="28">
        <v>1</v>
      </c>
    </row>
    <row r="118" spans="1:15">
      <c r="A118" s="30" t="s">
        <v>272</v>
      </c>
      <c r="B118" s="28">
        <v>1</v>
      </c>
      <c r="H118" s="30" t="s">
        <v>293</v>
      </c>
      <c r="I118" s="28">
        <v>1</v>
      </c>
      <c r="N118" s="30" t="s">
        <v>240</v>
      </c>
      <c r="O118" s="28">
        <v>1</v>
      </c>
    </row>
    <row r="120" spans="2:15">
      <c r="B120" s="32">
        <v>16</v>
      </c>
      <c r="I120" s="32">
        <v>17</v>
      </c>
      <c r="O120" s="32">
        <v>18</v>
      </c>
    </row>
    <row r="121" spans="1:15">
      <c r="A121" s="17" t="s">
        <v>36</v>
      </c>
      <c r="B121" s="27" t="s">
        <v>1</v>
      </c>
      <c r="D121" s="17" t="s">
        <v>36</v>
      </c>
      <c r="E121" s="27" t="s">
        <v>54</v>
      </c>
      <c r="H121" s="17" t="s">
        <v>36</v>
      </c>
      <c r="I121" s="27" t="s">
        <v>1</v>
      </c>
      <c r="K121" s="17" t="s">
        <v>36</v>
      </c>
      <c r="L121" s="27" t="s">
        <v>54</v>
      </c>
      <c r="N121" s="17" t="s">
        <v>36</v>
      </c>
      <c r="O121" s="27" t="s">
        <v>1</v>
      </c>
    </row>
    <row r="122" ht="14.25" spans="1:15">
      <c r="A122" s="20" t="s">
        <v>55</v>
      </c>
      <c r="B122" s="20"/>
      <c r="D122" s="20" t="s">
        <v>55</v>
      </c>
      <c r="E122" s="20"/>
      <c r="H122" s="20" t="s">
        <v>55</v>
      </c>
      <c r="I122" s="20"/>
      <c r="K122" s="20" t="s">
        <v>55</v>
      </c>
      <c r="L122" s="20"/>
      <c r="N122" s="20" t="s">
        <v>55</v>
      </c>
      <c r="O122" s="20"/>
    </row>
    <row r="123" ht="14.25" spans="1:15">
      <c r="A123" s="23" t="s">
        <v>58</v>
      </c>
      <c r="B123" s="28">
        <v>22</v>
      </c>
      <c r="D123" s="30" t="s">
        <v>237</v>
      </c>
      <c r="E123" s="28">
        <v>37</v>
      </c>
      <c r="H123" s="23" t="s">
        <v>58</v>
      </c>
      <c r="I123" s="28">
        <v>19</v>
      </c>
      <c r="K123" s="23" t="s">
        <v>235</v>
      </c>
      <c r="L123" s="28">
        <v>37</v>
      </c>
      <c r="N123" s="23" t="s">
        <v>58</v>
      </c>
      <c r="O123" s="28">
        <v>10</v>
      </c>
    </row>
    <row r="124" ht="14.25" spans="1:15">
      <c r="A124" s="23" t="s">
        <v>237</v>
      </c>
      <c r="B124" s="28">
        <v>9</v>
      </c>
      <c r="H124" s="23" t="s">
        <v>60</v>
      </c>
      <c r="I124" s="28">
        <v>9</v>
      </c>
      <c r="K124" s="23" t="s">
        <v>231</v>
      </c>
      <c r="L124" s="28">
        <v>37</v>
      </c>
      <c r="N124" s="23" t="s">
        <v>231</v>
      </c>
      <c r="O124" s="28">
        <v>9</v>
      </c>
    </row>
    <row r="125" ht="14.25" spans="1:15">
      <c r="A125" s="23" t="s">
        <v>235</v>
      </c>
      <c r="B125" s="28">
        <v>7</v>
      </c>
      <c r="H125" s="23" t="s">
        <v>235</v>
      </c>
      <c r="I125" s="28">
        <v>7</v>
      </c>
      <c r="K125" s="30" t="s">
        <v>58</v>
      </c>
      <c r="L125" s="28">
        <v>37</v>
      </c>
      <c r="N125" s="23" t="s">
        <v>238</v>
      </c>
      <c r="O125" s="28">
        <v>9</v>
      </c>
    </row>
    <row r="126" ht="14.25" spans="1:15">
      <c r="A126" s="23" t="s">
        <v>67</v>
      </c>
      <c r="B126" s="28">
        <v>7</v>
      </c>
      <c r="H126" s="23" t="s">
        <v>56</v>
      </c>
      <c r="I126" s="28">
        <v>6</v>
      </c>
      <c r="N126" s="23" t="s">
        <v>56</v>
      </c>
      <c r="O126" s="28">
        <v>8</v>
      </c>
    </row>
    <row r="127" ht="14.25" spans="1:15">
      <c r="A127" s="23" t="s">
        <v>241</v>
      </c>
      <c r="B127" s="28">
        <v>6</v>
      </c>
      <c r="H127" s="23" t="s">
        <v>231</v>
      </c>
      <c r="I127" s="28">
        <v>6</v>
      </c>
      <c r="N127" s="23" t="s">
        <v>67</v>
      </c>
      <c r="O127" s="28">
        <v>6</v>
      </c>
    </row>
    <row r="128" ht="14.25" spans="1:15">
      <c r="A128" s="23" t="s">
        <v>60</v>
      </c>
      <c r="B128" s="28">
        <v>6</v>
      </c>
      <c r="H128" s="23" t="s">
        <v>238</v>
      </c>
      <c r="I128" s="28">
        <v>6</v>
      </c>
      <c r="N128" s="23" t="s">
        <v>60</v>
      </c>
      <c r="O128" s="28">
        <v>5</v>
      </c>
    </row>
    <row r="129" ht="14.25" spans="1:15">
      <c r="A129" s="23" t="s">
        <v>56</v>
      </c>
      <c r="B129" s="28">
        <v>5</v>
      </c>
      <c r="H129" s="23" t="s">
        <v>64</v>
      </c>
      <c r="I129" s="28">
        <v>4</v>
      </c>
      <c r="N129" s="23" t="s">
        <v>235</v>
      </c>
      <c r="O129" s="28">
        <v>4</v>
      </c>
    </row>
    <row r="130" ht="14.25" spans="1:15">
      <c r="A130" s="23" t="s">
        <v>238</v>
      </c>
      <c r="B130" s="28">
        <v>4</v>
      </c>
      <c r="H130" s="23" t="s">
        <v>237</v>
      </c>
      <c r="I130" s="28">
        <v>4</v>
      </c>
      <c r="N130" s="23" t="s">
        <v>237</v>
      </c>
      <c r="O130" s="28">
        <v>4</v>
      </c>
    </row>
    <row r="131" ht="14.25" spans="1:15">
      <c r="A131" s="23" t="s">
        <v>64</v>
      </c>
      <c r="B131" s="28">
        <v>4</v>
      </c>
      <c r="H131" s="23" t="s">
        <v>96</v>
      </c>
      <c r="I131" s="28">
        <v>3</v>
      </c>
      <c r="N131" s="23" t="s">
        <v>64</v>
      </c>
      <c r="O131" s="28">
        <v>3</v>
      </c>
    </row>
    <row r="132" ht="14.25" spans="1:15">
      <c r="A132" s="23" t="s">
        <v>255</v>
      </c>
      <c r="B132" s="28">
        <v>4</v>
      </c>
      <c r="H132" s="23" t="s">
        <v>131</v>
      </c>
      <c r="I132" s="28">
        <v>3</v>
      </c>
      <c r="N132" s="23" t="s">
        <v>242</v>
      </c>
      <c r="O132" s="28">
        <v>3</v>
      </c>
    </row>
    <row r="133" ht="14.25" spans="1:15">
      <c r="A133" s="23" t="s">
        <v>272</v>
      </c>
      <c r="B133" s="28">
        <v>3</v>
      </c>
      <c r="H133" s="23" t="s">
        <v>272</v>
      </c>
      <c r="I133" s="28">
        <v>3</v>
      </c>
      <c r="N133" s="23" t="s">
        <v>236</v>
      </c>
      <c r="O133" s="28">
        <v>3</v>
      </c>
    </row>
    <row r="134" ht="14.25" spans="1:15">
      <c r="A134" s="23" t="s">
        <v>242</v>
      </c>
      <c r="B134" s="28">
        <v>3</v>
      </c>
      <c r="H134" s="23" t="s">
        <v>74</v>
      </c>
      <c r="I134" s="28">
        <v>3</v>
      </c>
      <c r="N134" s="23" t="s">
        <v>299</v>
      </c>
      <c r="O134" s="28">
        <v>3</v>
      </c>
    </row>
    <row r="135" ht="14.25" spans="1:15">
      <c r="A135" s="23" t="s">
        <v>101</v>
      </c>
      <c r="B135" s="28">
        <v>3</v>
      </c>
      <c r="H135" s="23" t="s">
        <v>239</v>
      </c>
      <c r="I135" s="28">
        <v>2</v>
      </c>
      <c r="N135" s="23" t="s">
        <v>294</v>
      </c>
      <c r="O135" s="28">
        <v>2</v>
      </c>
    </row>
    <row r="136" ht="14.25" spans="1:15">
      <c r="A136" s="23" t="s">
        <v>300</v>
      </c>
      <c r="B136" s="28">
        <v>2</v>
      </c>
      <c r="H136" s="23" t="s">
        <v>241</v>
      </c>
      <c r="I136" s="28">
        <v>2</v>
      </c>
      <c r="N136" s="23" t="s">
        <v>301</v>
      </c>
      <c r="O136" s="28">
        <v>2</v>
      </c>
    </row>
    <row r="137" ht="14.25" spans="1:15">
      <c r="A137" s="23" t="s">
        <v>294</v>
      </c>
      <c r="B137" s="28">
        <v>2</v>
      </c>
      <c r="H137" s="23" t="s">
        <v>226</v>
      </c>
      <c r="I137" s="28">
        <v>2</v>
      </c>
      <c r="N137" s="23" t="s">
        <v>241</v>
      </c>
      <c r="O137" s="28">
        <v>2</v>
      </c>
    </row>
    <row r="138" ht="14.25" spans="1:15">
      <c r="A138" s="23" t="s">
        <v>234</v>
      </c>
      <c r="B138" s="28">
        <v>2</v>
      </c>
      <c r="H138" s="23" t="s">
        <v>302</v>
      </c>
      <c r="I138" s="28">
        <v>2</v>
      </c>
      <c r="N138" s="23" t="s">
        <v>112</v>
      </c>
      <c r="O138" s="28">
        <v>2</v>
      </c>
    </row>
    <row r="139" ht="14.25" spans="1:15">
      <c r="A139" s="23" t="s">
        <v>231</v>
      </c>
      <c r="B139" s="28">
        <v>2</v>
      </c>
      <c r="H139" s="23" t="s">
        <v>69</v>
      </c>
      <c r="I139" s="28">
        <v>2</v>
      </c>
      <c r="N139" s="23" t="s">
        <v>190</v>
      </c>
      <c r="O139" s="28">
        <v>2</v>
      </c>
    </row>
    <row r="140" ht="14.25" spans="1:15">
      <c r="A140" s="23" t="s">
        <v>131</v>
      </c>
      <c r="B140" s="28">
        <v>2</v>
      </c>
      <c r="H140" s="23" t="s">
        <v>255</v>
      </c>
      <c r="I140" s="28">
        <v>2</v>
      </c>
      <c r="N140" s="23" t="s">
        <v>271</v>
      </c>
      <c r="O140" s="28">
        <v>2</v>
      </c>
    </row>
    <row r="141" ht="14.25" spans="1:15">
      <c r="A141" s="23" t="s">
        <v>74</v>
      </c>
      <c r="B141" s="28">
        <v>1</v>
      </c>
      <c r="H141" s="23" t="s">
        <v>67</v>
      </c>
      <c r="I141" s="28">
        <v>2</v>
      </c>
      <c r="N141" s="23" t="s">
        <v>69</v>
      </c>
      <c r="O141" s="28">
        <v>1</v>
      </c>
    </row>
    <row r="142" spans="1:15">
      <c r="A142" s="30" t="s">
        <v>94</v>
      </c>
      <c r="B142" s="28">
        <v>1</v>
      </c>
      <c r="H142" s="30" t="s">
        <v>62</v>
      </c>
      <c r="I142" s="28">
        <v>2</v>
      </c>
      <c r="N142" s="30" t="s">
        <v>303</v>
      </c>
      <c r="O142" s="28">
        <v>1</v>
      </c>
    </row>
    <row r="144" spans="2:15">
      <c r="B144">
        <v>19</v>
      </c>
      <c r="I144">
        <v>20</v>
      </c>
      <c r="O144">
        <v>21</v>
      </c>
    </row>
    <row r="145" spans="1:15">
      <c r="A145" s="18" t="s">
        <v>36</v>
      </c>
      <c r="B145" s="19" t="s">
        <v>1</v>
      </c>
      <c r="D145" s="18" t="s">
        <v>36</v>
      </c>
      <c r="E145" s="19" t="s">
        <v>54</v>
      </c>
      <c r="H145" s="18" t="s">
        <v>36</v>
      </c>
      <c r="I145" s="19" t="s">
        <v>1</v>
      </c>
      <c r="N145" s="18" t="s">
        <v>36</v>
      </c>
      <c r="O145" s="19" t="s">
        <v>1</v>
      </c>
    </row>
    <row r="146" ht="14.25" spans="1:15">
      <c r="A146" s="22" t="s">
        <v>55</v>
      </c>
      <c r="B146" s="22"/>
      <c r="D146" s="22" t="s">
        <v>55</v>
      </c>
      <c r="E146" s="22"/>
      <c r="H146" s="22" t="s">
        <v>55</v>
      </c>
      <c r="I146" s="22"/>
      <c r="N146" s="22" t="s">
        <v>55</v>
      </c>
      <c r="O146" s="22"/>
    </row>
    <row r="147" ht="14.25" spans="1:15">
      <c r="A147" s="33" t="s">
        <v>56</v>
      </c>
      <c r="B147" s="26">
        <v>7</v>
      </c>
      <c r="D147" s="25" t="s">
        <v>235</v>
      </c>
      <c r="E147" s="26">
        <v>37</v>
      </c>
      <c r="H147" s="23" t="s">
        <v>58</v>
      </c>
      <c r="I147" s="28">
        <v>11</v>
      </c>
      <c r="N147" s="23" t="s">
        <v>58</v>
      </c>
      <c r="O147" s="28">
        <v>8</v>
      </c>
    </row>
    <row r="148" ht="14.25" spans="1:15">
      <c r="A148" s="33" t="s">
        <v>231</v>
      </c>
      <c r="B148" s="26">
        <v>6</v>
      </c>
      <c r="H148" s="23" t="s">
        <v>56</v>
      </c>
      <c r="I148" s="28">
        <v>4</v>
      </c>
      <c r="N148" s="23" t="s">
        <v>62</v>
      </c>
      <c r="O148" s="28">
        <v>5</v>
      </c>
    </row>
    <row r="149" ht="14.25" spans="1:15">
      <c r="A149" s="33" t="s">
        <v>237</v>
      </c>
      <c r="B149" s="26">
        <v>6</v>
      </c>
      <c r="H149" s="23" t="s">
        <v>235</v>
      </c>
      <c r="I149" s="28">
        <v>4</v>
      </c>
      <c r="N149" s="23" t="s">
        <v>238</v>
      </c>
      <c r="O149" s="28">
        <v>5</v>
      </c>
    </row>
    <row r="150" ht="14.25" spans="1:15">
      <c r="A150" s="33" t="s">
        <v>238</v>
      </c>
      <c r="B150" s="26">
        <v>5</v>
      </c>
      <c r="H150" s="23" t="s">
        <v>241</v>
      </c>
      <c r="I150" s="28">
        <v>4</v>
      </c>
      <c r="N150" s="23" t="s">
        <v>67</v>
      </c>
      <c r="O150" s="28">
        <v>5</v>
      </c>
    </row>
    <row r="151" ht="14.25" spans="1:15">
      <c r="A151" s="33" t="s">
        <v>58</v>
      </c>
      <c r="B151" s="26">
        <v>4</v>
      </c>
      <c r="H151" s="23" t="s">
        <v>231</v>
      </c>
      <c r="I151" s="28">
        <v>3</v>
      </c>
      <c r="N151" s="23" t="s">
        <v>60</v>
      </c>
      <c r="O151" s="28">
        <v>5</v>
      </c>
    </row>
    <row r="152" ht="14.25" spans="1:15">
      <c r="A152" s="33" t="s">
        <v>271</v>
      </c>
      <c r="B152" s="26">
        <v>3</v>
      </c>
      <c r="H152" s="23" t="s">
        <v>237</v>
      </c>
      <c r="I152" s="28">
        <v>3</v>
      </c>
      <c r="N152" s="23" t="s">
        <v>56</v>
      </c>
      <c r="O152" s="28">
        <v>5</v>
      </c>
    </row>
    <row r="153" ht="14.25" spans="1:15">
      <c r="A153" s="33" t="s">
        <v>64</v>
      </c>
      <c r="B153" s="26">
        <v>3</v>
      </c>
      <c r="H153" s="23" t="s">
        <v>238</v>
      </c>
      <c r="I153" s="28">
        <v>3</v>
      </c>
      <c r="N153" s="23" t="s">
        <v>241</v>
      </c>
      <c r="O153" s="28">
        <v>4</v>
      </c>
    </row>
    <row r="154" ht="14.25" spans="1:15">
      <c r="A154" s="33" t="s">
        <v>96</v>
      </c>
      <c r="B154" s="26">
        <v>2</v>
      </c>
      <c r="H154" s="23" t="s">
        <v>271</v>
      </c>
      <c r="I154" s="28">
        <v>3</v>
      </c>
      <c r="N154" s="23" t="s">
        <v>231</v>
      </c>
      <c r="O154" s="28">
        <v>4</v>
      </c>
    </row>
    <row r="155" ht="14.25" spans="1:15">
      <c r="A155" s="33" t="s">
        <v>294</v>
      </c>
      <c r="B155" s="26">
        <v>2</v>
      </c>
      <c r="H155" s="23" t="s">
        <v>64</v>
      </c>
      <c r="I155" s="28">
        <v>3</v>
      </c>
      <c r="N155" s="23" t="s">
        <v>239</v>
      </c>
      <c r="O155" s="28">
        <v>4</v>
      </c>
    </row>
    <row r="156" ht="14.25" spans="1:15">
      <c r="A156" s="33" t="s">
        <v>60</v>
      </c>
      <c r="B156" s="26">
        <v>2</v>
      </c>
      <c r="H156" s="23" t="s">
        <v>242</v>
      </c>
      <c r="I156" s="28">
        <v>3</v>
      </c>
      <c r="N156" s="23" t="s">
        <v>235</v>
      </c>
      <c r="O156" s="28">
        <v>3</v>
      </c>
    </row>
    <row r="157" ht="14.25" spans="1:15">
      <c r="A157" s="33" t="s">
        <v>236</v>
      </c>
      <c r="B157" s="26">
        <v>2</v>
      </c>
      <c r="H157" s="23" t="s">
        <v>89</v>
      </c>
      <c r="I157" s="28">
        <v>2</v>
      </c>
      <c r="N157" s="23" t="s">
        <v>94</v>
      </c>
      <c r="O157" s="28">
        <v>3</v>
      </c>
    </row>
    <row r="158" ht="14.25" spans="1:15">
      <c r="A158" s="33" t="s">
        <v>257</v>
      </c>
      <c r="B158" s="26">
        <v>2</v>
      </c>
      <c r="H158" s="23" t="s">
        <v>112</v>
      </c>
      <c r="I158" s="28">
        <v>2</v>
      </c>
      <c r="N158" s="23" t="s">
        <v>64</v>
      </c>
      <c r="O158" s="28">
        <v>3</v>
      </c>
    </row>
    <row r="159" ht="14.25" spans="1:15">
      <c r="A159" s="33" t="s">
        <v>304</v>
      </c>
      <c r="B159" s="26">
        <v>1</v>
      </c>
      <c r="H159" s="23" t="s">
        <v>62</v>
      </c>
      <c r="I159" s="28">
        <v>2</v>
      </c>
      <c r="N159" s="23" t="s">
        <v>242</v>
      </c>
      <c r="O159" s="28">
        <v>2</v>
      </c>
    </row>
    <row r="160" ht="14.25" spans="1:15">
      <c r="A160" s="33" t="s">
        <v>305</v>
      </c>
      <c r="B160" s="26">
        <v>1</v>
      </c>
      <c r="H160" s="23" t="s">
        <v>69</v>
      </c>
      <c r="I160" s="28">
        <v>2</v>
      </c>
      <c r="N160" s="23" t="s">
        <v>306</v>
      </c>
      <c r="O160" s="28">
        <v>1</v>
      </c>
    </row>
    <row r="161" ht="14.25" spans="1:15">
      <c r="A161" s="33" t="s">
        <v>307</v>
      </c>
      <c r="B161" s="26">
        <v>1</v>
      </c>
      <c r="H161" s="23" t="s">
        <v>308</v>
      </c>
      <c r="I161" s="28">
        <v>2</v>
      </c>
      <c r="N161" s="23" t="s">
        <v>309</v>
      </c>
      <c r="O161" s="28">
        <v>1</v>
      </c>
    </row>
    <row r="162" ht="14.25" spans="1:15">
      <c r="A162" s="33" t="s">
        <v>131</v>
      </c>
      <c r="B162" s="26">
        <v>1</v>
      </c>
      <c r="H162" s="23" t="s">
        <v>310</v>
      </c>
      <c r="I162" s="28">
        <v>1</v>
      </c>
      <c r="N162" s="23" t="s">
        <v>131</v>
      </c>
      <c r="O162" s="28">
        <v>1</v>
      </c>
    </row>
    <row r="163" ht="14.25" spans="1:15">
      <c r="A163" s="33" t="s">
        <v>311</v>
      </c>
      <c r="B163" s="26">
        <v>1</v>
      </c>
      <c r="H163" s="23" t="s">
        <v>312</v>
      </c>
      <c r="I163" s="28">
        <v>1</v>
      </c>
      <c r="N163" s="23" t="s">
        <v>313</v>
      </c>
      <c r="O163" s="28">
        <v>1</v>
      </c>
    </row>
    <row r="164" ht="14.25" spans="1:15">
      <c r="A164" s="33" t="s">
        <v>314</v>
      </c>
      <c r="B164" s="26">
        <v>1</v>
      </c>
      <c r="H164" s="23" t="s">
        <v>101</v>
      </c>
      <c r="I164" s="28">
        <v>1</v>
      </c>
      <c r="N164" s="23" t="s">
        <v>315</v>
      </c>
      <c r="O164" s="28">
        <v>1</v>
      </c>
    </row>
    <row r="165" ht="14.25" spans="1:15">
      <c r="A165" s="33" t="s">
        <v>239</v>
      </c>
      <c r="B165" s="26">
        <v>1</v>
      </c>
      <c r="H165" s="23" t="s">
        <v>190</v>
      </c>
      <c r="I165" s="28">
        <v>1</v>
      </c>
      <c r="N165" s="23" t="s">
        <v>100</v>
      </c>
      <c r="O165" s="28">
        <v>1</v>
      </c>
    </row>
    <row r="166" spans="1:15">
      <c r="A166" s="25" t="s">
        <v>242</v>
      </c>
      <c r="B166" s="26">
        <v>1</v>
      </c>
      <c r="H166" s="30" t="s">
        <v>299</v>
      </c>
      <c r="I166" s="28">
        <v>1</v>
      </c>
      <c r="N166" s="30" t="s">
        <v>316</v>
      </c>
      <c r="O166" s="28">
        <v>1</v>
      </c>
    </row>
    <row r="168" customFormat="1" spans="2:15">
      <c r="B168">
        <v>22</v>
      </c>
      <c r="I168">
        <v>23</v>
      </c>
      <c r="O168">
        <v>24</v>
      </c>
    </row>
    <row r="169" spans="1:19">
      <c r="A169" s="18" t="s">
        <v>36</v>
      </c>
      <c r="B169" s="19" t="s">
        <v>1</v>
      </c>
      <c r="D169" s="18" t="s">
        <v>36</v>
      </c>
      <c r="E169" s="19" t="s">
        <v>54</v>
      </c>
      <c r="H169" s="18" t="s">
        <v>36</v>
      </c>
      <c r="I169" s="19" t="s">
        <v>1</v>
      </c>
      <c r="J169" s="18" t="s">
        <v>36</v>
      </c>
      <c r="K169" s="19" t="s">
        <v>54</v>
      </c>
      <c r="L169" s="18"/>
      <c r="M169" s="19"/>
      <c r="N169" s="18" t="s">
        <v>38</v>
      </c>
      <c r="O169" s="19" t="s">
        <v>1</v>
      </c>
      <c r="P169" s="18" t="s">
        <v>38</v>
      </c>
      <c r="Q169" s="19" t="s">
        <v>54</v>
      </c>
      <c r="R169" s="18"/>
      <c r="S169" s="19"/>
    </row>
    <row r="170" ht="14.25" spans="1:19">
      <c r="A170" s="22" t="s">
        <v>55</v>
      </c>
      <c r="B170" s="22"/>
      <c r="D170" s="22" t="s">
        <v>55</v>
      </c>
      <c r="E170" s="22"/>
      <c r="H170" s="22" t="s">
        <v>55</v>
      </c>
      <c r="I170" s="22"/>
      <c r="J170" s="22" t="s">
        <v>55</v>
      </c>
      <c r="K170" s="22"/>
      <c r="L170" s="22"/>
      <c r="M170" s="22"/>
      <c r="N170" s="22" t="s">
        <v>55</v>
      </c>
      <c r="O170" s="22"/>
      <c r="P170" s="22" t="s">
        <v>55</v>
      </c>
      <c r="Q170" s="22"/>
      <c r="R170" s="22"/>
      <c r="S170" s="22"/>
    </row>
    <row r="171" ht="14.25" spans="1:17">
      <c r="A171" s="23" t="s">
        <v>238</v>
      </c>
      <c r="B171" s="28">
        <v>6</v>
      </c>
      <c r="D171" s="30" t="s">
        <v>238</v>
      </c>
      <c r="E171" s="28">
        <v>37</v>
      </c>
      <c r="H171" s="23" t="s">
        <v>58</v>
      </c>
      <c r="I171" s="28">
        <v>12</v>
      </c>
      <c r="J171" t="s">
        <v>293</v>
      </c>
      <c r="K171" s="29">
        <v>37</v>
      </c>
      <c r="N171" s="23" t="s">
        <v>58</v>
      </c>
      <c r="O171" s="28">
        <v>9</v>
      </c>
      <c r="P171" s="30" t="s">
        <v>241</v>
      </c>
      <c r="Q171" s="28">
        <v>37</v>
      </c>
    </row>
    <row r="172" ht="14.25" spans="1:15">
      <c r="A172" s="23" t="s">
        <v>242</v>
      </c>
      <c r="B172" s="28">
        <v>6</v>
      </c>
      <c r="H172" s="23" t="s">
        <v>231</v>
      </c>
      <c r="I172" s="28">
        <v>9</v>
      </c>
      <c r="N172" s="23" t="s">
        <v>242</v>
      </c>
      <c r="O172" s="28">
        <v>7</v>
      </c>
    </row>
    <row r="173" ht="14.25" spans="1:15">
      <c r="A173" s="23" t="s">
        <v>60</v>
      </c>
      <c r="B173" s="28">
        <v>5</v>
      </c>
      <c r="H173" s="23" t="s">
        <v>60</v>
      </c>
      <c r="I173" s="28">
        <v>7</v>
      </c>
      <c r="N173" s="23" t="s">
        <v>239</v>
      </c>
      <c r="O173" s="28">
        <v>6</v>
      </c>
    </row>
    <row r="174" ht="14.25" spans="1:15">
      <c r="A174" s="23" t="s">
        <v>58</v>
      </c>
      <c r="B174" s="28">
        <v>5</v>
      </c>
      <c r="H174" s="23" t="s">
        <v>241</v>
      </c>
      <c r="I174" s="28">
        <v>6</v>
      </c>
      <c r="N174" s="23" t="s">
        <v>231</v>
      </c>
      <c r="O174" s="28">
        <v>6</v>
      </c>
    </row>
    <row r="175" ht="14.25" spans="1:15">
      <c r="A175" s="23" t="s">
        <v>231</v>
      </c>
      <c r="B175" s="28">
        <v>5</v>
      </c>
      <c r="H175" s="23" t="s">
        <v>56</v>
      </c>
      <c r="I175" s="28">
        <v>6</v>
      </c>
      <c r="N175" s="23" t="s">
        <v>60</v>
      </c>
      <c r="O175" s="28">
        <v>4</v>
      </c>
    </row>
    <row r="176" ht="14.25" spans="1:15">
      <c r="A176" s="23" t="s">
        <v>241</v>
      </c>
      <c r="B176" s="28">
        <v>4</v>
      </c>
      <c r="H176" s="23" t="s">
        <v>238</v>
      </c>
      <c r="I176" s="28">
        <v>4</v>
      </c>
      <c r="N176" s="23" t="s">
        <v>235</v>
      </c>
      <c r="O176" s="28">
        <v>3</v>
      </c>
    </row>
    <row r="177" ht="14.25" spans="1:15">
      <c r="A177" s="23" t="s">
        <v>235</v>
      </c>
      <c r="B177" s="28">
        <v>4</v>
      </c>
      <c r="H177" s="23" t="s">
        <v>235</v>
      </c>
      <c r="I177" s="28">
        <v>4</v>
      </c>
      <c r="N177" s="23" t="s">
        <v>236</v>
      </c>
      <c r="O177" s="28">
        <v>3</v>
      </c>
    </row>
    <row r="178" ht="14.25" spans="1:15">
      <c r="A178" s="23" t="s">
        <v>64</v>
      </c>
      <c r="B178" s="28">
        <v>4</v>
      </c>
      <c r="H178" s="23" t="s">
        <v>67</v>
      </c>
      <c r="I178" s="28">
        <v>4</v>
      </c>
      <c r="N178" s="23" t="s">
        <v>56</v>
      </c>
      <c r="O178" s="28">
        <v>3</v>
      </c>
    </row>
    <row r="179" ht="14.25" spans="1:15">
      <c r="A179" s="23" t="s">
        <v>56</v>
      </c>
      <c r="B179" s="28">
        <v>3</v>
      </c>
      <c r="H179" s="23" t="s">
        <v>242</v>
      </c>
      <c r="I179" s="28">
        <v>4</v>
      </c>
      <c r="N179" s="23" t="s">
        <v>237</v>
      </c>
      <c r="O179" s="28">
        <v>3</v>
      </c>
    </row>
    <row r="180" ht="14.25" spans="1:15">
      <c r="A180" s="23" t="s">
        <v>67</v>
      </c>
      <c r="B180" s="28">
        <v>3</v>
      </c>
      <c r="H180" s="23" t="s">
        <v>271</v>
      </c>
      <c r="I180" s="28">
        <v>2</v>
      </c>
      <c r="N180" s="23" t="s">
        <v>64</v>
      </c>
      <c r="O180" s="28">
        <v>2</v>
      </c>
    </row>
    <row r="181" ht="14.25" spans="1:15">
      <c r="A181" s="23" t="s">
        <v>62</v>
      </c>
      <c r="B181" s="28">
        <v>3</v>
      </c>
      <c r="H181" s="23" t="s">
        <v>317</v>
      </c>
      <c r="I181" s="28">
        <v>1</v>
      </c>
      <c r="N181" s="23" t="s">
        <v>241</v>
      </c>
      <c r="O181" s="28">
        <v>2</v>
      </c>
    </row>
    <row r="182" ht="14.25" spans="1:15">
      <c r="A182" s="23" t="s">
        <v>237</v>
      </c>
      <c r="B182" s="28">
        <v>3</v>
      </c>
      <c r="H182" s="23" t="s">
        <v>318</v>
      </c>
      <c r="I182" s="28">
        <v>1</v>
      </c>
      <c r="N182" s="23" t="s">
        <v>319</v>
      </c>
      <c r="O182" s="28">
        <v>1</v>
      </c>
    </row>
    <row r="183" ht="14.25" spans="1:15">
      <c r="A183" s="23" t="s">
        <v>271</v>
      </c>
      <c r="B183" s="28">
        <v>2</v>
      </c>
      <c r="H183" s="23" t="s">
        <v>320</v>
      </c>
      <c r="I183" s="28">
        <v>1</v>
      </c>
      <c r="N183" s="23" t="s">
        <v>96</v>
      </c>
      <c r="O183" s="28">
        <v>1</v>
      </c>
    </row>
    <row r="184" ht="14.25" spans="1:15">
      <c r="A184" s="23" t="s">
        <v>321</v>
      </c>
      <c r="B184" s="28">
        <v>2</v>
      </c>
      <c r="H184" s="23" t="s">
        <v>322</v>
      </c>
      <c r="I184" s="28">
        <v>1</v>
      </c>
      <c r="N184" s="23" t="s">
        <v>112</v>
      </c>
      <c r="O184" s="28">
        <v>1</v>
      </c>
    </row>
    <row r="185" ht="14.25" spans="1:15">
      <c r="A185" s="23" t="s">
        <v>299</v>
      </c>
      <c r="B185" s="28">
        <v>2</v>
      </c>
      <c r="H185" s="23" t="s">
        <v>236</v>
      </c>
      <c r="I185" s="28">
        <v>1</v>
      </c>
      <c r="N185" s="23" t="s">
        <v>143</v>
      </c>
      <c r="O185" s="28">
        <v>1</v>
      </c>
    </row>
    <row r="186" ht="14.25" spans="1:15">
      <c r="A186" s="23" t="s">
        <v>323</v>
      </c>
      <c r="B186" s="28">
        <v>1</v>
      </c>
      <c r="H186" s="23" t="s">
        <v>237</v>
      </c>
      <c r="I186" s="28">
        <v>1</v>
      </c>
      <c r="N186" s="23" t="s">
        <v>324</v>
      </c>
      <c r="O186" s="28">
        <v>1</v>
      </c>
    </row>
    <row r="187" ht="14.25" spans="1:15">
      <c r="A187" s="23" t="s">
        <v>325</v>
      </c>
      <c r="B187" s="28">
        <v>1</v>
      </c>
      <c r="H187" s="23" t="s">
        <v>239</v>
      </c>
      <c r="I187" s="28">
        <v>1</v>
      </c>
      <c r="N187" s="23" t="s">
        <v>326</v>
      </c>
      <c r="O187" s="28">
        <v>1</v>
      </c>
    </row>
    <row r="188" ht="14.25" spans="1:15">
      <c r="A188" s="23" t="s">
        <v>272</v>
      </c>
      <c r="B188" s="28">
        <v>1</v>
      </c>
      <c r="H188" s="23" t="s">
        <v>69</v>
      </c>
      <c r="I188" s="28">
        <v>1</v>
      </c>
      <c r="N188" s="23" t="s">
        <v>327</v>
      </c>
      <c r="O188" s="28">
        <v>1</v>
      </c>
    </row>
    <row r="189" ht="14.25" spans="1:15">
      <c r="A189" s="23" t="s">
        <v>101</v>
      </c>
      <c r="B189" s="28">
        <v>1</v>
      </c>
      <c r="H189" s="23" t="s">
        <v>328</v>
      </c>
      <c r="I189" s="28">
        <v>1</v>
      </c>
      <c r="N189" s="23" t="s">
        <v>103</v>
      </c>
      <c r="O189" s="28">
        <v>1</v>
      </c>
    </row>
    <row r="190" spans="1:15">
      <c r="A190" s="30" t="s">
        <v>329</v>
      </c>
      <c r="B190" s="28">
        <v>1</v>
      </c>
      <c r="H190" s="30" t="s">
        <v>293</v>
      </c>
      <c r="I190" s="28">
        <v>1</v>
      </c>
      <c r="N190" s="30" t="s">
        <v>101</v>
      </c>
      <c r="O190" s="28">
        <v>1</v>
      </c>
    </row>
    <row r="192" customFormat="1" spans="2:15">
      <c r="B192">
        <v>25</v>
      </c>
      <c r="I192">
        <v>26</v>
      </c>
      <c r="O192">
        <v>27</v>
      </c>
    </row>
    <row r="193" spans="1:19">
      <c r="A193" s="18" t="s">
        <v>36</v>
      </c>
      <c r="B193" s="19" t="s">
        <v>1</v>
      </c>
      <c r="D193" s="18" t="s">
        <v>36</v>
      </c>
      <c r="E193" s="19" t="s">
        <v>54</v>
      </c>
      <c r="H193" s="18" t="s">
        <v>36</v>
      </c>
      <c r="I193" s="19" t="s">
        <v>1</v>
      </c>
      <c r="J193" s="18" t="s">
        <v>36</v>
      </c>
      <c r="K193" s="19" t="s">
        <v>54</v>
      </c>
      <c r="L193" s="18"/>
      <c r="M193" s="19"/>
      <c r="N193" s="18" t="s">
        <v>38</v>
      </c>
      <c r="O193" s="19" t="s">
        <v>1</v>
      </c>
      <c r="P193" s="18" t="s">
        <v>38</v>
      </c>
      <c r="Q193" s="19" t="s">
        <v>54</v>
      </c>
      <c r="R193" s="18"/>
      <c r="S193" s="19"/>
    </row>
    <row r="194" ht="14.25" spans="1:19">
      <c r="A194" s="22" t="s">
        <v>55</v>
      </c>
      <c r="B194" s="22"/>
      <c r="D194" s="22" t="s">
        <v>55</v>
      </c>
      <c r="E194" s="22"/>
      <c r="H194" s="22" t="s">
        <v>55</v>
      </c>
      <c r="I194" s="22"/>
      <c r="J194" s="22" t="s">
        <v>55</v>
      </c>
      <c r="K194" s="22"/>
      <c r="L194" s="22"/>
      <c r="M194" s="22"/>
      <c r="N194" s="22" t="s">
        <v>55</v>
      </c>
      <c r="O194" s="22"/>
      <c r="P194" s="22" t="s">
        <v>55</v>
      </c>
      <c r="Q194" s="22"/>
      <c r="R194" s="22"/>
      <c r="S194" s="22"/>
    </row>
    <row r="195" ht="14.25" spans="1:5">
      <c r="A195" s="34" t="s">
        <v>56</v>
      </c>
      <c r="B195" s="35">
        <v>5</v>
      </c>
      <c r="D195" s="36" t="s">
        <v>235</v>
      </c>
      <c r="E195" s="35">
        <v>37</v>
      </c>
    </row>
    <row r="196" ht="14.25" spans="1:2">
      <c r="A196" s="34" t="s">
        <v>64</v>
      </c>
      <c r="B196" s="35">
        <v>4</v>
      </c>
    </row>
    <row r="197" ht="14.25" spans="1:2">
      <c r="A197" s="34" t="s">
        <v>60</v>
      </c>
      <c r="B197" s="35">
        <v>4</v>
      </c>
    </row>
    <row r="198" ht="14.25" spans="1:2">
      <c r="A198" s="34" t="s">
        <v>238</v>
      </c>
      <c r="B198" s="35">
        <v>4</v>
      </c>
    </row>
    <row r="199" ht="14.25" spans="1:2">
      <c r="A199" s="34" t="s">
        <v>231</v>
      </c>
      <c r="B199" s="35">
        <v>4</v>
      </c>
    </row>
    <row r="200" ht="14.25" spans="1:2">
      <c r="A200" s="34" t="s">
        <v>236</v>
      </c>
      <c r="B200" s="35">
        <v>3</v>
      </c>
    </row>
    <row r="201" ht="14.25" spans="1:2">
      <c r="A201" s="34" t="s">
        <v>239</v>
      </c>
      <c r="B201" s="35">
        <v>3</v>
      </c>
    </row>
    <row r="202" ht="14.25" spans="1:2">
      <c r="A202" s="34" t="s">
        <v>94</v>
      </c>
      <c r="B202" s="35">
        <v>3</v>
      </c>
    </row>
    <row r="203" ht="14.25" spans="1:2">
      <c r="A203" s="34" t="s">
        <v>58</v>
      </c>
      <c r="B203" s="35">
        <v>3</v>
      </c>
    </row>
    <row r="204" ht="14.25" spans="1:2">
      <c r="A204" s="34" t="s">
        <v>62</v>
      </c>
      <c r="B204" s="35">
        <v>2</v>
      </c>
    </row>
    <row r="205" ht="14.25" spans="1:2">
      <c r="A205" s="34" t="s">
        <v>242</v>
      </c>
      <c r="B205" s="35">
        <v>2</v>
      </c>
    </row>
    <row r="206" ht="14.25" spans="1:2">
      <c r="A206" s="34" t="s">
        <v>300</v>
      </c>
      <c r="B206" s="35">
        <v>2</v>
      </c>
    </row>
    <row r="207" ht="14.25" spans="1:2">
      <c r="A207" s="34" t="s">
        <v>112</v>
      </c>
      <c r="B207" s="35">
        <v>2</v>
      </c>
    </row>
    <row r="208" ht="14.25" spans="1:2">
      <c r="A208" s="34" t="s">
        <v>241</v>
      </c>
      <c r="B208" s="35">
        <v>2</v>
      </c>
    </row>
    <row r="209" ht="14.25" spans="1:2">
      <c r="A209" s="34" t="s">
        <v>237</v>
      </c>
      <c r="B209" s="35">
        <v>2</v>
      </c>
    </row>
    <row r="210" ht="14.25" spans="1:2">
      <c r="A210" s="34" t="s">
        <v>322</v>
      </c>
      <c r="B210" s="35">
        <v>2</v>
      </c>
    </row>
    <row r="211" ht="14.25" spans="1:2">
      <c r="A211" s="34" t="s">
        <v>235</v>
      </c>
      <c r="B211" s="35">
        <v>2</v>
      </c>
    </row>
    <row r="212" ht="14.25" spans="1:2">
      <c r="A212" s="34" t="s">
        <v>57</v>
      </c>
      <c r="B212" s="35">
        <v>1</v>
      </c>
    </row>
    <row r="213" ht="14.25" spans="1:2">
      <c r="A213" s="34" t="s">
        <v>330</v>
      </c>
      <c r="B213" s="35">
        <v>1</v>
      </c>
    </row>
    <row r="214" spans="1:2">
      <c r="A214" s="36" t="s">
        <v>285</v>
      </c>
      <c r="B214" s="35">
        <v>1</v>
      </c>
    </row>
  </sheetData>
  <mergeCells count="52">
    <mergeCell ref="A1:D1"/>
    <mergeCell ref="H1:L1"/>
    <mergeCell ref="N1:Q1"/>
    <mergeCell ref="A25:E25"/>
    <mergeCell ref="H25:K25"/>
    <mergeCell ref="N25:Q25"/>
    <mergeCell ref="B2:B3"/>
    <mergeCell ref="B26:B27"/>
    <mergeCell ref="B73:B74"/>
    <mergeCell ref="B97:B98"/>
    <mergeCell ref="B121:B122"/>
    <mergeCell ref="B145:B146"/>
    <mergeCell ref="B169:B170"/>
    <mergeCell ref="B193:B194"/>
    <mergeCell ref="E5:E6"/>
    <mergeCell ref="E50:E51"/>
    <mergeCell ref="E73:E74"/>
    <mergeCell ref="E97:E98"/>
    <mergeCell ref="E121:E122"/>
    <mergeCell ref="E145:E146"/>
    <mergeCell ref="E169:E170"/>
    <mergeCell ref="E193:E194"/>
    <mergeCell ref="I2:I3"/>
    <mergeCell ref="I49:I50"/>
    <mergeCell ref="I73:I74"/>
    <mergeCell ref="I97:I98"/>
    <mergeCell ref="I121:I122"/>
    <mergeCell ref="I145:I146"/>
    <mergeCell ref="I169:I170"/>
    <mergeCell ref="I193:I194"/>
    <mergeCell ref="K49:K50"/>
    <mergeCell ref="K169:K170"/>
    <mergeCell ref="K193:K194"/>
    <mergeCell ref="L74:L75"/>
    <mergeCell ref="L97:L98"/>
    <mergeCell ref="L121:L122"/>
    <mergeCell ref="M169:M170"/>
    <mergeCell ref="M193:M194"/>
    <mergeCell ref="O50:O51"/>
    <mergeCell ref="O73:O74"/>
    <mergeCell ref="O97:O98"/>
    <mergeCell ref="O121:O122"/>
    <mergeCell ref="O145:O146"/>
    <mergeCell ref="O169:O170"/>
    <mergeCell ref="O193:O194"/>
    <mergeCell ref="Q169:Q170"/>
    <mergeCell ref="Q193:Q194"/>
    <mergeCell ref="R50:R51"/>
    <mergeCell ref="R73:R74"/>
    <mergeCell ref="R97:R98"/>
    <mergeCell ref="S169:S170"/>
    <mergeCell ref="S193:S194"/>
  </mergeCell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G12流量来源</vt:lpstr>
      <vt:lpstr>竞品流量来源</vt:lpstr>
      <vt:lpstr>G12引流关键词+成交关键词</vt:lpstr>
      <vt:lpstr>竞品引流关键词+成交关键词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86186</dc:creator>
  <cp:lastModifiedBy>0</cp:lastModifiedBy>
  <dcterms:created xsi:type="dcterms:W3CDTF">2019-01-08T03:54:00Z</dcterms:created>
  <dcterms:modified xsi:type="dcterms:W3CDTF">2019-01-26T10:55:00Z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2052-10.8.2.6837</vt:lpwstr>
  </property>
</Properties>
</file>