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10365" activeTab="3"/>
  </bookViews>
  <sheets>
    <sheet name="天猫新年大特惠第一波" sheetId="2" r:id="rId1"/>
    <sheet name="天猫特惠第二波" sheetId="6" r:id="rId2"/>
    <sheet name="特惠第三波" sheetId="8" r:id="rId3"/>
    <sheet name="天猫大联欢-好货到家" sheetId="9" r:id="rId4"/>
    <sheet name="开工大吉" sheetId="10" r:id="rId5"/>
    <sheet name="Sheet1" sheetId="11" state="hidden" r:id="rId6"/>
    <sheet name="天猫特惠第三波" sheetId="7" state="hidden" r:id="rId7"/>
    <sheet name="预设" sheetId="4" state="hidden" r:id="rId8"/>
    <sheet name="Sheet2" sheetId="5" state="hidden" r:id="rId9"/>
    <sheet name="双十二报名" sheetId="1" state="hidden" r:id="rId10"/>
  </sheets>
  <definedNames>
    <definedName name="_xlnm._FilterDatabase" localSheetId="0" hidden="1">天猫新年大特惠第一波!$A$1:$K$121</definedName>
    <definedName name="_xlnm._FilterDatabase" localSheetId="9" hidden="1">双十二报名!$A$1:$P$113</definedName>
  </definedNames>
  <calcPr calcId="144525"/>
</workbook>
</file>

<file path=xl/sharedStrings.xml><?xml version="1.0" encoding="utf-8"?>
<sst xmlns="http://schemas.openxmlformats.org/spreadsheetml/2006/main" count="1865" uniqueCount="198">
  <si>
    <t>产品型号</t>
  </si>
  <si>
    <t>ID</t>
  </si>
  <si>
    <t>SKU颜色</t>
  </si>
  <si>
    <t>SKU售价</t>
  </si>
  <si>
    <t>9.5折</t>
  </si>
  <si>
    <t>店铺优惠券（20/199、50/599、100/999、200/1999、300/2999</t>
  </si>
  <si>
    <t>1元抢500元券（满2000元使用）</t>
  </si>
  <si>
    <t>实付金额</t>
  </si>
  <si>
    <t>新年送货入户包安装服务（满2000元订单和新品GA12V）费用80</t>
  </si>
  <si>
    <t>真实价（除去安装费用）</t>
  </si>
  <si>
    <t>满赠 满5000送脚踏、满3000送时尚创意椅、满2000送坐套、满1000送头套</t>
  </si>
  <si>
    <t>G12</t>
  </si>
  <si>
    <t>532669610069</t>
  </si>
  <si>
    <t>黑框黑色</t>
  </si>
  <si>
    <t>座套</t>
  </si>
  <si>
    <t>黑框蓝色</t>
  </si>
  <si>
    <t>黑框红色</t>
  </si>
  <si>
    <t>灰框蓝色</t>
  </si>
  <si>
    <t>灰框灰色</t>
  </si>
  <si>
    <t>灰框绿色</t>
  </si>
  <si>
    <t>黑框绿色</t>
  </si>
  <si>
    <t>黑框咖啡色</t>
  </si>
  <si>
    <t>M6</t>
  </si>
  <si>
    <t>574666866675</t>
  </si>
  <si>
    <t>普通版</t>
  </si>
  <si>
    <t>升级版</t>
  </si>
  <si>
    <t>豪华版</t>
  </si>
  <si>
    <t>801灰白框绿色</t>
  </si>
  <si>
    <t>时尚创意椅</t>
  </si>
  <si>
    <t>801黑框红色</t>
  </si>
  <si>
    <t>801黑框蓝色</t>
  </si>
  <si>
    <t>801黑框黑色</t>
  </si>
  <si>
    <t>801半皮红色（网背皮座）</t>
  </si>
  <si>
    <t>801黑框橙色</t>
  </si>
  <si>
    <t>802黑框绿色</t>
  </si>
  <si>
    <t>802黑框黑色</t>
  </si>
  <si>
    <t>801半皮黑色（网背皮座）</t>
  </si>
  <si>
    <t>802黑框红色</t>
  </si>
  <si>
    <t>802黑框灰色</t>
  </si>
  <si>
    <t>802黑框橙色</t>
  </si>
  <si>
    <t>802升级版黑色（自带伸展脚踏）</t>
  </si>
  <si>
    <t>801黑框绿色</t>
  </si>
  <si>
    <t>802黑框蓝色</t>
  </si>
  <si>
    <t>801升级版本黑色（自带伸展脚踏）</t>
  </si>
  <si>
    <t>F03H</t>
  </si>
  <si>
    <t>578303712755</t>
  </si>
  <si>
    <t>头套</t>
  </si>
  <si>
    <t>F03M</t>
  </si>
  <si>
    <t>F03E-1</t>
  </si>
  <si>
    <t>F03E</t>
  </si>
  <si>
    <t>901皮</t>
  </si>
  <si>
    <t>522173928146</t>
  </si>
  <si>
    <t>进口黄牛皮咖啡色</t>
  </si>
  <si>
    <t>脚踏</t>
  </si>
  <si>
    <t>进口黑色皮</t>
  </si>
  <si>
    <t>进口橙色皮</t>
  </si>
  <si>
    <t>进口红色皮</t>
  </si>
  <si>
    <t>521黑色网尼龙脚</t>
  </si>
  <si>
    <r>
      <rPr>
        <sz val="10"/>
        <rFont val="宋体"/>
        <charset val="134"/>
      </rPr>
      <t>502</t>
    </r>
    <r>
      <rPr>
        <sz val="9"/>
        <color rgb="FF222222"/>
        <rFont val="宋体"/>
        <charset val="134"/>
      </rPr>
      <t>黑色网（时尚花纹）</t>
    </r>
  </si>
  <si>
    <t>502灰色网</t>
  </si>
  <si>
    <t>502红橙色网</t>
  </si>
  <si>
    <t>502绿色网</t>
  </si>
  <si>
    <t>526A-L带脚踏黑网</t>
  </si>
  <si>
    <t>521黑色网</t>
  </si>
  <si>
    <t>G12全皮</t>
  </si>
  <si>
    <t>569965511844</t>
  </si>
  <si>
    <t>黑框黑色进口牛皮</t>
  </si>
  <si>
    <t>黑框咖啡色进口牛皮</t>
  </si>
  <si>
    <t>黑框橙色进口青皮</t>
  </si>
  <si>
    <t>灰白框橙色进口青皮</t>
  </si>
  <si>
    <t>901网</t>
  </si>
  <si>
    <t>时尚花纹灰</t>
  </si>
  <si>
    <t>时尚花纹黑</t>
  </si>
  <si>
    <t>T11DE</t>
  </si>
  <si>
    <t>T11DE黑色</t>
  </si>
  <si>
    <t>T11DM黑色</t>
  </si>
  <si>
    <t>GT</t>
  </si>
  <si>
    <t>527116871177</t>
  </si>
  <si>
    <t>灰白框橙网</t>
  </si>
  <si>
    <t>6211A</t>
  </si>
  <si>
    <t>571482965574</t>
  </si>
  <si>
    <t>普通版全黑色</t>
  </si>
  <si>
    <t>普通版黑背红坐</t>
  </si>
  <si>
    <t>升级版灰背红坐</t>
  </si>
  <si>
    <t>豪华版黑背红坐</t>
  </si>
  <si>
    <t>F01H</t>
  </si>
  <si>
    <t>571502490091</t>
  </si>
  <si>
    <t>红色</t>
  </si>
  <si>
    <t>T14</t>
  </si>
  <si>
    <t>558923687851</t>
  </si>
  <si>
    <t>灰白框红色带头枕普通版</t>
  </si>
  <si>
    <t>黑框黑色无头枕升级版</t>
  </si>
  <si>
    <t>黑框蓝色无头枕升级版</t>
  </si>
  <si>
    <t>灰白框黑色无头枕升级版</t>
  </si>
  <si>
    <t>灰白框红色弓形椅</t>
  </si>
  <si>
    <t>灰白框黑色弓形椅</t>
  </si>
  <si>
    <t>黑框蓝色弓形椅</t>
  </si>
  <si>
    <t>522195554123</t>
  </si>
  <si>
    <t>黑色</t>
  </si>
  <si>
    <t>301红色</t>
  </si>
  <si>
    <t>301黑色</t>
  </si>
  <si>
    <t>X4</t>
  </si>
  <si>
    <t>522081543811</t>
  </si>
  <si>
    <t>普通版绿色</t>
  </si>
  <si>
    <t>普通版红色</t>
  </si>
  <si>
    <t>普通版蓝色</t>
  </si>
  <si>
    <t>豪华版红色</t>
  </si>
  <si>
    <t>533330448598</t>
  </si>
  <si>
    <t>红色带头枕</t>
  </si>
  <si>
    <t>黄色无头枕</t>
  </si>
  <si>
    <t>Y-1-1</t>
  </si>
  <si>
    <t>黑框+龙纹灰白网</t>
  </si>
  <si>
    <t>W</t>
  </si>
  <si>
    <t>LH红色 黄牛皮（中背）</t>
  </si>
  <si>
    <t>LH黑色 黄牛皮 （中背）</t>
  </si>
  <si>
    <t>LM黑色 黄牛皮</t>
  </si>
  <si>
    <t>CH黑色 黄牛皮（中背）</t>
  </si>
  <si>
    <t>CM白色 黄牛皮</t>
  </si>
  <si>
    <t>CM黑色 黄牛皮</t>
  </si>
  <si>
    <t>CM棕色 黄牛皮</t>
  </si>
  <si>
    <t>FD简约版黑色</t>
  </si>
  <si>
    <t>FM黑色</t>
  </si>
  <si>
    <t>FM白色</t>
  </si>
  <si>
    <t>FH白色</t>
  </si>
  <si>
    <t>Q6</t>
  </si>
  <si>
    <t>黑框/椅子+脚踏</t>
  </si>
  <si>
    <t>灰白框/橙色网</t>
  </si>
  <si>
    <t>灰白框/龙纹灰白网</t>
  </si>
  <si>
    <t>黑框/龙纹黑网</t>
  </si>
  <si>
    <t>黑框/龙纹灰白网</t>
  </si>
  <si>
    <t>T05</t>
  </si>
  <si>
    <t>无头枕灰白框橙色</t>
  </si>
  <si>
    <t>无头枕黑框黑色</t>
  </si>
  <si>
    <t>有头枕灰白框红背黑座</t>
  </si>
  <si>
    <t>无头枕黑框红背黑座铝合金脚</t>
  </si>
  <si>
    <t>无头枕黑框全橙铝合金脚</t>
  </si>
  <si>
    <t>无头枕黑框全酒红铝合金脚</t>
  </si>
  <si>
    <t>无头枕灰白框蓝背黑座</t>
  </si>
  <si>
    <t>无头枕灰白框绿背黑座</t>
  </si>
  <si>
    <t>无头枕灰白框全酒红</t>
  </si>
  <si>
    <t>无头枕黑框蓝背黑座铝合金脚</t>
  </si>
  <si>
    <t>X2</t>
  </si>
  <si>
    <t>豪华版绿色</t>
  </si>
  <si>
    <t>豪华版蓝色</t>
  </si>
  <si>
    <t>升级版红色</t>
  </si>
  <si>
    <t>升级版绿色</t>
  </si>
  <si>
    <t>升级版蓝色</t>
  </si>
  <si>
    <t>普通版黑色</t>
  </si>
  <si>
    <t>升级版黑色</t>
  </si>
  <si>
    <t>豪华版黑色</t>
  </si>
  <si>
    <t>G12V</t>
  </si>
  <si>
    <t>584669162585</t>
  </si>
  <si>
    <t>沉稳时尚黑</t>
  </si>
  <si>
    <t> 优雅热情红</t>
  </si>
  <si>
    <t> 庄重朴素咖</t>
  </si>
  <si>
    <t> 沉稳时尚黑无头靠</t>
  </si>
  <si>
    <t> 沉稳时尚黑舒适座棉</t>
  </si>
  <si>
    <t> 平静舒适绿</t>
  </si>
  <si>
    <t> 纯净感性蓝</t>
  </si>
  <si>
    <t> 经典高贵黑</t>
  </si>
  <si>
    <t>立省价值</t>
  </si>
  <si>
    <t>黑框黑色皮</t>
  </si>
  <si>
    <t>LH</t>
  </si>
  <si>
    <t>9.5报名折</t>
  </si>
  <si>
    <r>
      <rPr>
        <b/>
        <sz val="10"/>
        <color rgb="FFFF0000"/>
        <rFont val="宋体"/>
        <charset val="134"/>
      </rPr>
      <t xml:space="preserve">赠品
</t>
    </r>
    <r>
      <rPr>
        <sz val="10"/>
        <rFont val="宋体"/>
        <charset val="134"/>
      </rPr>
      <t>满赠 满5000送脚踏、满3000送时尚创意椅、满2000送坐套、满1000送头套</t>
    </r>
  </si>
  <si>
    <t>优惠价值</t>
  </si>
  <si>
    <r>
      <rPr>
        <sz val="12"/>
        <rFont val="宋体"/>
        <charset val="134"/>
      </rPr>
      <t xml:space="preserve">活动时间：
</t>
    </r>
    <r>
      <rPr>
        <b/>
        <sz val="12"/>
        <color rgb="FFFF0000"/>
        <rFont val="宋体"/>
        <charset val="134"/>
      </rPr>
      <t>2.1  0:00---2.10 23:59
1月23之前完成版面设计，23-24进行检查修稿</t>
    </r>
  </si>
  <si>
    <t>座套+头套+脚踏</t>
  </si>
  <si>
    <r>
      <rPr>
        <b/>
        <sz val="12"/>
        <rFont val="宋体"/>
        <charset val="134"/>
      </rPr>
      <t>不能发货地区</t>
    </r>
    <r>
      <rPr>
        <sz val="12"/>
        <rFont val="宋体"/>
        <charset val="134"/>
      </rPr>
      <t xml:space="preserve">
</t>
    </r>
    <r>
      <rPr>
        <b/>
        <sz val="12"/>
        <color rgb="FFFF0000"/>
        <rFont val="宋体"/>
        <charset val="134"/>
      </rPr>
      <t xml:space="preserve">
注：2.1-2.7日期间以下地区不能发货。云南、海南、广西、贵州、吉林、黑龙江、内蒙、新疆、宁夏、甘肃、青海、西藏及港澳台和海外地区</t>
    </r>
    <r>
      <rPr>
        <sz val="12"/>
        <rFont val="宋体"/>
        <charset val="134"/>
      </rPr>
      <t xml:space="preserve">
</t>
    </r>
  </si>
  <si>
    <r>
      <rPr>
        <b/>
        <sz val="12"/>
        <rFont val="宋体"/>
        <charset val="134"/>
      </rPr>
      <t>首页海报</t>
    </r>
    <r>
      <rPr>
        <sz val="12"/>
        <rFont val="宋体"/>
        <charset val="134"/>
      </rPr>
      <t xml:space="preserve">： 利益点：顺丰速运  优惠券 </t>
    </r>
    <r>
      <rPr>
        <b/>
        <sz val="12"/>
        <color rgb="FFFF0000"/>
        <rFont val="宋体"/>
        <charset val="134"/>
      </rPr>
      <t>不能发货地区说明</t>
    </r>
    <r>
      <rPr>
        <sz val="12"/>
        <rFont val="宋体"/>
        <charset val="134"/>
      </rPr>
      <t xml:space="preserve">
</t>
    </r>
    <r>
      <rPr>
        <b/>
        <sz val="12"/>
        <rFont val="宋体"/>
        <charset val="134"/>
      </rPr>
      <t>关联</t>
    </r>
    <r>
      <rPr>
        <sz val="12"/>
        <rFont val="宋体"/>
        <charset val="134"/>
      </rPr>
      <t>：</t>
    </r>
    <r>
      <rPr>
        <b/>
        <sz val="12"/>
        <color rgb="FFFF0000"/>
        <rFont val="宋体"/>
        <charset val="134"/>
      </rPr>
      <t>不能发货地区注明</t>
    </r>
    <r>
      <rPr>
        <b/>
        <sz val="12"/>
        <rFont val="宋体"/>
        <charset val="134"/>
      </rPr>
      <t xml:space="preserve"> </t>
    </r>
    <r>
      <rPr>
        <sz val="12"/>
        <rFont val="宋体"/>
        <charset val="134"/>
      </rPr>
      <t xml:space="preserve">利益点：顺丰速运  优惠券
</t>
    </r>
    <r>
      <rPr>
        <b/>
        <sz val="12"/>
        <rFont val="宋体"/>
        <charset val="134"/>
      </rPr>
      <t>店招</t>
    </r>
    <r>
      <rPr>
        <sz val="12"/>
        <rFont val="宋体"/>
        <charset val="134"/>
      </rPr>
      <t xml:space="preserve">：利益点：顺丰速运
</t>
    </r>
    <r>
      <rPr>
        <b/>
        <sz val="12"/>
        <rFont val="宋体"/>
        <charset val="134"/>
      </rPr>
      <t xml:space="preserve">
主图</t>
    </r>
    <r>
      <rPr>
        <sz val="12"/>
        <rFont val="宋体"/>
        <charset val="134"/>
      </rPr>
      <t>：利益点：顺丰速运</t>
    </r>
  </si>
  <si>
    <r>
      <rPr>
        <b/>
        <sz val="12"/>
        <rFont val="宋体"/>
        <charset val="134"/>
      </rPr>
      <t>客服</t>
    </r>
    <r>
      <rPr>
        <sz val="12"/>
        <rFont val="宋体"/>
        <charset val="134"/>
      </rPr>
      <t>快捷短语设置，明确表达不能发货地区</t>
    </r>
  </si>
  <si>
    <t>头套+座套</t>
  </si>
  <si>
    <t>SKU日常售价</t>
  </si>
  <si>
    <t>活动价</t>
  </si>
  <si>
    <r>
      <rPr>
        <b/>
        <sz val="10"/>
        <color rgb="FFFF0000"/>
        <rFont val="宋体"/>
        <charset val="134"/>
      </rPr>
      <t>优惠券</t>
    </r>
    <r>
      <rPr>
        <sz val="10"/>
        <rFont val="宋体"/>
        <charset val="134"/>
      </rPr>
      <t xml:space="preserve">
店铺优惠券（20/199、50/599、100/999、200/1999、300/2999</t>
    </r>
  </si>
  <si>
    <r>
      <rPr>
        <sz val="10"/>
        <rFont val="宋体"/>
        <charset val="134"/>
      </rPr>
      <t>1元</t>
    </r>
    <r>
      <rPr>
        <b/>
        <sz val="10"/>
        <color rgb="FFFF0000"/>
        <rFont val="宋体"/>
        <charset val="134"/>
      </rPr>
      <t>500券</t>
    </r>
  </si>
  <si>
    <r>
      <rPr>
        <b/>
        <sz val="10"/>
        <color rgb="FFFF0000"/>
        <rFont val="宋体"/>
        <charset val="134"/>
      </rPr>
      <t>赠品</t>
    </r>
    <r>
      <rPr>
        <sz val="10"/>
        <rFont val="宋体"/>
        <charset val="134"/>
      </rPr>
      <t xml:space="preserve">
满赠 满5000送脚踏、满3000送时尚创意椅、满2000送坐套、满1000送头套</t>
    </r>
  </si>
  <si>
    <r>
      <rPr>
        <sz val="12"/>
        <rFont val="宋体"/>
        <charset val="134"/>
      </rPr>
      <t xml:space="preserve">活动时间：
</t>
    </r>
    <r>
      <rPr>
        <b/>
        <sz val="12"/>
        <color rgb="FFFF0000"/>
        <rFont val="宋体"/>
        <charset val="134"/>
      </rPr>
      <t>2.11  0:00---2.19 23:59
1月26之前完成所有模块版面设计，26-27进行检查修稿</t>
    </r>
  </si>
  <si>
    <t>首页海报： 开工大吉 利益点：1元抢500券 优惠券
关联：开工大吉 利益点：1元抢500券 优惠券
店招：开工大吉 利益点：1元抢500券 优惠券
主图：开工大吉 利益点：1元抢500券 优惠券
车图： 开工大吉  利益点：1元抢500券</t>
  </si>
  <si>
    <t>座套+头套</t>
  </si>
  <si>
    <t>灰框灰网</t>
  </si>
  <si>
    <t>10件</t>
  </si>
  <si>
    <t>已检</t>
  </si>
  <si>
    <t>灰框红网</t>
  </si>
  <si>
    <t>15件</t>
  </si>
  <si>
    <t>已检少扶手一对</t>
  </si>
  <si>
    <t>灰框绿网</t>
  </si>
  <si>
    <t>黑框黑海绵坐垫</t>
  </si>
  <si>
    <t>40件</t>
  </si>
  <si>
    <t>g12</t>
  </si>
  <si>
    <t> 工学脚踏</t>
  </si>
  <si>
    <t>12官方报活动9.5折</t>
  </si>
  <si>
    <t>购物津贴
每满300-30</t>
  </si>
  <si>
    <t>店铺券
666-50
1066-100
2066-200
3066-300
6666-500</t>
  </si>
  <si>
    <t>满2000元1元预定1000元大礼包 店铺券2000-500</t>
  </si>
  <si>
    <t>预计到手价(单张购买）</t>
  </si>
  <si>
    <t>-</t>
  </si>
  <si>
    <r>
      <rPr>
        <sz val="9"/>
        <color rgb="FF222222"/>
        <rFont val="Consolas"/>
        <charset val="0"/>
      </rPr>
      <t>502</t>
    </r>
    <r>
      <rPr>
        <sz val="9"/>
        <color rgb="FF222222"/>
        <rFont val="宋体"/>
        <charset val="134"/>
      </rPr>
      <t>黑色网（时尚花纹）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</si>
</sst>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0">
    <font>
      <sz val="12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9"/>
      <color rgb="FF222222"/>
      <name val="Consolas"/>
      <charset val="0"/>
    </font>
    <font>
      <sz val="9"/>
      <color rgb="FF222222"/>
      <name val="宋体"/>
      <charset val="134"/>
    </font>
    <font>
      <sz val="10"/>
      <color rgb="FF0070C0"/>
      <name val="宋体"/>
      <charset val="134"/>
    </font>
    <font>
      <sz val="10"/>
      <color rgb="FF00B050"/>
      <name val="宋体"/>
      <charset val="134"/>
    </font>
    <font>
      <b/>
      <sz val="12"/>
      <color rgb="FFFF0000"/>
      <name val="宋体"/>
      <charset val="134"/>
    </font>
    <font>
      <b/>
      <sz val="10"/>
      <color rgb="FFFF0000"/>
      <name val="宋体"/>
      <charset val="134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u/>
      <sz val="11"/>
      <color rgb="FF80008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23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34" borderId="29" applyNumberFormat="0" applyFon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30" borderId="27" applyNumberFormat="0" applyAlignment="0" applyProtection="0">
      <alignment vertical="center"/>
    </xf>
    <xf numFmtId="0" fontId="26" fillId="30" borderId="25" applyNumberFormat="0" applyAlignment="0" applyProtection="0">
      <alignment vertical="center"/>
    </xf>
    <xf numFmtId="0" fontId="28" fillId="40" borderId="30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6" xfId="0" applyFont="1" applyBorder="1" applyAlignment="1">
      <alignment horizontal="center" vertical="center" wrapText="1"/>
    </xf>
    <xf numFmtId="0" fontId="3" fillId="0" borderId="2" xfId="0" applyFont="1" applyBorder="1">
      <alignment vertical="center"/>
    </xf>
    <xf numFmtId="0" fontId="1" fillId="0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2" xfId="0" applyFont="1" applyBorder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0" borderId="0" xfId="0" applyFont="1" applyFill="1">
      <alignment vertical="center"/>
    </xf>
    <xf numFmtId="0" fontId="3" fillId="3" borderId="0" xfId="0" applyFont="1" applyFill="1">
      <alignment vertical="center"/>
    </xf>
    <xf numFmtId="0" fontId="1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3" xfId="0" applyFont="1" applyBorder="1">
      <alignment vertical="center"/>
    </xf>
    <xf numFmtId="0" fontId="3" fillId="2" borderId="3" xfId="0" applyFont="1" applyFill="1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>
      <alignment vertical="center"/>
    </xf>
    <xf numFmtId="0" fontId="3" fillId="5" borderId="1" xfId="0" applyFont="1" applyFill="1" applyBorder="1">
      <alignment vertical="center"/>
    </xf>
    <xf numFmtId="0" fontId="5" fillId="0" borderId="0" xfId="0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176" fontId="6" fillId="6" borderId="0" xfId="0" applyNumberFormat="1" applyFont="1" applyFill="1" applyAlignment="1">
      <alignment horizontal="center" vertical="center" wrapText="1"/>
    </xf>
    <xf numFmtId="176" fontId="6" fillId="6" borderId="2" xfId="0" applyNumberFormat="1" applyFont="1" applyFill="1" applyBorder="1" applyAlignment="1">
      <alignment horizontal="center" vertical="center" wrapText="1"/>
    </xf>
    <xf numFmtId="176" fontId="1" fillId="3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2" xfId="0" applyFont="1" applyFill="1" applyBorder="1">
      <alignment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76" fontId="2" fillId="0" borderId="9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76" fontId="2" fillId="0" borderId="12" xfId="0" applyNumberFormat="1" applyFont="1" applyBorder="1" applyAlignment="1">
      <alignment horizontal="center" vertical="center" wrapText="1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176" fontId="7" fillId="0" borderId="0" xfId="0" applyNumberFormat="1" applyFont="1">
      <alignment vertical="center"/>
    </xf>
    <xf numFmtId="176" fontId="8" fillId="0" borderId="0" xfId="0" applyNumberFormat="1" applyFont="1" applyAlignment="1">
      <alignment horizontal="center" vertical="center" wrapText="1"/>
    </xf>
    <xf numFmtId="176" fontId="8" fillId="0" borderId="9" xfId="0" applyNumberFormat="1" applyFont="1" applyBorder="1" applyAlignment="1">
      <alignment horizontal="center" vertical="center" wrapText="1"/>
    </xf>
    <xf numFmtId="176" fontId="8" fillId="0" borderId="12" xfId="0" applyNumberFormat="1" applyFont="1" applyBorder="1" applyAlignment="1">
      <alignment horizontal="center" vertical="center" wrapText="1"/>
    </xf>
    <xf numFmtId="176" fontId="7" fillId="0" borderId="9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0" fontId="1" fillId="0" borderId="13" xfId="0" applyFont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176" fontId="8" fillId="0" borderId="1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1" fillId="10" borderId="13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176" fontId="7" fillId="0" borderId="13" xfId="0" applyNumberFormat="1" applyFont="1" applyBorder="1">
      <alignment vertical="center"/>
    </xf>
    <xf numFmtId="0" fontId="0" fillId="0" borderId="13" xfId="0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4" xfId="0" applyBorder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76" fontId="8" fillId="0" borderId="14" xfId="0" applyNumberFormat="1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6" fontId="8" fillId="0" borderId="15" xfId="0" applyNumberFormat="1" applyFon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 wrapText="1"/>
    </xf>
    <xf numFmtId="0" fontId="0" fillId="13" borderId="13" xfId="0" applyFill="1" applyBorder="1" applyAlignment="1">
      <alignment horizontal="center" vertical="center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0" fillId="13" borderId="19" xfId="0" applyFill="1" applyBorder="1" applyAlignment="1">
      <alignment horizontal="center" vertical="center"/>
    </xf>
    <xf numFmtId="0" fontId="9" fillId="0" borderId="20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13" borderId="14" xfId="0" applyFill="1" applyBorder="1">
      <alignment vertical="center"/>
    </xf>
    <xf numFmtId="176" fontId="8" fillId="13" borderId="14" xfId="0" applyNumberFormat="1" applyFont="1" applyFill="1" applyBorder="1" applyAlignment="1">
      <alignment horizontal="center" vertical="center" wrapText="1"/>
    </xf>
    <xf numFmtId="0" fontId="1" fillId="12" borderId="9" xfId="0" applyFont="1" applyFill="1" applyBorder="1" applyAlignment="1">
      <alignment horizontal="center" vertical="center" wrapText="1"/>
    </xf>
    <xf numFmtId="176" fontId="8" fillId="13" borderId="15" xfId="0" applyNumberFormat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12" borderId="13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9" fillId="14" borderId="8" xfId="0" applyFont="1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14" borderId="20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1" fillId="0" borderId="9" xfId="0" applyNumberFormat="1" applyFont="1" applyBorder="1" applyAlignment="1">
      <alignment horizontal="center" vertical="center" wrapText="1"/>
    </xf>
    <xf numFmtId="176" fontId="1" fillId="0" borderId="13" xfId="0" applyNumberFormat="1" applyFont="1" applyBorder="1" applyAlignment="1">
      <alignment horizontal="center" vertical="center" wrapText="1"/>
    </xf>
    <xf numFmtId="0" fontId="1" fillId="8" borderId="9" xfId="0" applyFont="1" applyFill="1" applyBorder="1" applyAlignment="1" quotePrefix="1">
      <alignment horizontal="center" vertical="center" wrapText="1"/>
    </xf>
    <xf numFmtId="0" fontId="1" fillId="8" borderId="13" xfId="0" applyFont="1" applyFill="1" applyBorder="1" applyAlignment="1" quotePrefix="1">
      <alignment horizontal="center" vertical="center" wrapText="1"/>
    </xf>
    <xf numFmtId="0" fontId="1" fillId="12" borderId="9" xfId="0" applyFont="1" applyFill="1" applyBorder="1" applyAlignment="1" quotePrefix="1">
      <alignment horizontal="center" vertical="center" wrapText="1"/>
    </xf>
    <xf numFmtId="0" fontId="1" fillId="12" borderId="13" xfId="0" applyFont="1" applyFill="1" applyBorder="1" applyAlignment="1" quotePrefix="1">
      <alignment horizontal="center" vertical="center" wrapText="1"/>
    </xf>
    <xf numFmtId="0" fontId="1" fillId="0" borderId="9" xfId="0" applyFont="1" applyFill="1" applyBorder="1" applyAlignment="1" quotePrefix="1">
      <alignment horizontal="center" vertical="center" wrapText="1"/>
    </xf>
    <xf numFmtId="0" fontId="1" fillId="0" borderId="13" xfId="0" applyFont="1" applyFill="1" applyBorder="1" applyAlignment="1" quotePrefix="1">
      <alignment horizontal="center" vertical="center" wrapText="1"/>
    </xf>
    <xf numFmtId="0" fontId="1" fillId="0" borderId="1" xfId="0" applyFont="1" applyBorder="1" applyAlignment="1" quotePrefix="1">
      <alignment horizontal="center" vertical="center" wrapText="1"/>
    </xf>
    <xf numFmtId="0" fontId="1" fillId="0" borderId="3" xfId="0" applyFont="1" applyBorder="1" applyAlignment="1" quotePrefix="1">
      <alignment horizontal="center" vertical="center" wrapText="1"/>
    </xf>
    <xf numFmtId="0" fontId="1" fillId="0" borderId="9" xfId="0" applyFont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theme="1" tint="0.05"/>
      </font>
      <fill>
        <patternFill patternType="solid">
          <bgColor theme="8" tint="0.6"/>
        </patternFill>
      </fill>
    </dxf>
    <dxf>
      <fill>
        <patternFill patternType="solid">
          <bgColor rgb="FF7030A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AEAAAA"/>
      <color rgb="005B9BD5"/>
      <color rgb="0000B050"/>
      <color rgb="00FFFF00"/>
      <color rgb="00222222"/>
      <color rgb="00000000"/>
      <color rgb="00FF0000"/>
      <color rgb="000070C0"/>
      <color rgb="0070AD47"/>
      <color rgb="00FFC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4" sqref="G4"/>
    </sheetView>
  </sheetViews>
  <sheetFormatPr defaultColWidth="9" defaultRowHeight="14.25"/>
  <cols>
    <col min="1" max="2" width="13.25" style="4" customWidth="1"/>
    <col min="3" max="3" width="27.75" style="4" customWidth="1"/>
    <col min="4" max="4" width="9" style="67"/>
    <col min="5" max="6" width="9" style="59" customWidth="1"/>
    <col min="7" max="7" width="12.125" customWidth="1"/>
    <col min="8" max="8" width="9" customWidth="1"/>
    <col min="9" max="9" width="9" style="166" customWidth="1"/>
    <col min="10" max="10" width="9" hidden="1" customWidth="1"/>
    <col min="11" max="11" width="9" style="69" hidden="1" customWidth="1"/>
    <col min="12" max="12" width="12" customWidth="1"/>
  </cols>
  <sheetData>
    <row r="1" s="4" customFormat="1" ht="76" customHeight="1" spans="1:12">
      <c r="A1" s="4" t="s">
        <v>0</v>
      </c>
      <c r="B1" s="4" t="s">
        <v>1</v>
      </c>
      <c r="C1" s="4" t="s">
        <v>2</v>
      </c>
      <c r="D1" s="67" t="s">
        <v>3</v>
      </c>
      <c r="E1" s="60" t="s">
        <v>4</v>
      </c>
      <c r="F1" s="60"/>
      <c r="G1" s="4" t="s">
        <v>5</v>
      </c>
      <c r="H1" s="4" t="s">
        <v>6</v>
      </c>
      <c r="I1" s="6" t="s">
        <v>7</v>
      </c>
      <c r="J1" s="4" t="s">
        <v>8</v>
      </c>
      <c r="K1" s="92" t="s">
        <v>9</v>
      </c>
      <c r="L1" s="4" t="s">
        <v>10</v>
      </c>
    </row>
    <row r="2" s="48" customFormat="1" ht="19" customHeight="1" spans="1:12">
      <c r="A2" s="70" t="s">
        <v>11</v>
      </c>
      <c r="B2" s="169" t="s">
        <v>12</v>
      </c>
      <c r="C2" s="48" t="s">
        <v>13</v>
      </c>
      <c r="D2" s="72">
        <v>2599</v>
      </c>
      <c r="E2" s="61">
        <f>D2*0.95</f>
        <v>2469.05</v>
      </c>
      <c r="F2" s="61"/>
      <c r="G2" s="48">
        <v>200</v>
      </c>
      <c r="H2" s="73">
        <v>500</v>
      </c>
      <c r="I2" s="167">
        <f>E2-IF(H2&gt;G2,H2,G2)</f>
        <v>1969.05</v>
      </c>
      <c r="J2" s="48">
        <v>80</v>
      </c>
      <c r="K2" s="93">
        <f>I2-J2</f>
        <v>1889.05</v>
      </c>
      <c r="L2" s="48" t="s">
        <v>14</v>
      </c>
    </row>
    <row r="3" s="4" customFormat="1" ht="19" customHeight="1" spans="1:12">
      <c r="A3" s="74"/>
      <c r="C3" s="4" t="s">
        <v>15</v>
      </c>
      <c r="D3" s="67">
        <v>2599</v>
      </c>
      <c r="E3" s="61">
        <f t="shared" ref="E3:E34" si="0">D3*0.95</f>
        <v>2469.05</v>
      </c>
      <c r="F3" s="60"/>
      <c r="G3" s="48">
        <v>200</v>
      </c>
      <c r="H3" s="73">
        <v>500</v>
      </c>
      <c r="I3" s="167">
        <f t="shared" ref="I3:I34" si="1">E3-IF(H3&gt;G3,H3,G3)</f>
        <v>1969.05</v>
      </c>
      <c r="J3" s="4">
        <v>80</v>
      </c>
      <c r="K3" s="92">
        <f>I3-J3</f>
        <v>1889.05</v>
      </c>
      <c r="L3" s="4" t="s">
        <v>14</v>
      </c>
    </row>
    <row r="4" s="4" customFormat="1" ht="19" customHeight="1" spans="1:12">
      <c r="A4" s="74"/>
      <c r="C4" s="4" t="s">
        <v>16</v>
      </c>
      <c r="D4" s="67">
        <v>2599</v>
      </c>
      <c r="E4" s="61">
        <f t="shared" si="0"/>
        <v>2469.05</v>
      </c>
      <c r="F4" s="60"/>
      <c r="G4" s="48">
        <v>200</v>
      </c>
      <c r="H4" s="73">
        <v>500</v>
      </c>
      <c r="I4" s="167">
        <f t="shared" si="1"/>
        <v>1969.05</v>
      </c>
      <c r="J4" s="4">
        <v>80</v>
      </c>
      <c r="K4" s="92">
        <f>I4-J4</f>
        <v>1889.05</v>
      </c>
      <c r="L4" s="4" t="s">
        <v>14</v>
      </c>
    </row>
    <row r="5" s="4" customFormat="1" ht="19" customHeight="1" spans="1:12">
      <c r="A5" s="74"/>
      <c r="C5" s="4" t="s">
        <v>17</v>
      </c>
      <c r="D5" s="67">
        <v>2688</v>
      </c>
      <c r="E5" s="61">
        <f t="shared" si="0"/>
        <v>2553.6</v>
      </c>
      <c r="F5" s="60"/>
      <c r="G5" s="48">
        <v>200</v>
      </c>
      <c r="H5" s="73">
        <v>500</v>
      </c>
      <c r="I5" s="167">
        <f t="shared" si="1"/>
        <v>2053.6</v>
      </c>
      <c r="J5" s="4">
        <v>80</v>
      </c>
      <c r="K5" s="92">
        <f t="shared" ref="K5:K36" si="2">I5-J5</f>
        <v>1973.6</v>
      </c>
      <c r="L5" s="4" t="s">
        <v>14</v>
      </c>
    </row>
    <row r="6" s="4" customFormat="1" ht="19" customHeight="1" spans="1:12">
      <c r="A6" s="74"/>
      <c r="C6" s="4" t="s">
        <v>18</v>
      </c>
      <c r="D6" s="67">
        <v>2688</v>
      </c>
      <c r="E6" s="61">
        <f t="shared" si="0"/>
        <v>2553.6</v>
      </c>
      <c r="F6" s="60"/>
      <c r="G6" s="48">
        <v>200</v>
      </c>
      <c r="H6" s="73">
        <v>500</v>
      </c>
      <c r="I6" s="167">
        <f t="shared" si="1"/>
        <v>2053.6</v>
      </c>
      <c r="J6" s="4">
        <v>80</v>
      </c>
      <c r="K6" s="92">
        <f t="shared" si="2"/>
        <v>1973.6</v>
      </c>
      <c r="L6" s="4" t="s">
        <v>14</v>
      </c>
    </row>
    <row r="7" s="4" customFormat="1" ht="19" customHeight="1" spans="1:12">
      <c r="A7" s="74"/>
      <c r="C7" s="4" t="s">
        <v>19</v>
      </c>
      <c r="D7" s="67">
        <v>2688</v>
      </c>
      <c r="E7" s="61">
        <f t="shared" si="0"/>
        <v>2553.6</v>
      </c>
      <c r="F7" s="60"/>
      <c r="G7" s="48">
        <v>200</v>
      </c>
      <c r="H7" s="73">
        <v>500</v>
      </c>
      <c r="I7" s="167">
        <f t="shared" si="1"/>
        <v>2053.6</v>
      </c>
      <c r="J7" s="4">
        <v>80</v>
      </c>
      <c r="K7" s="92">
        <f t="shared" si="2"/>
        <v>1973.6</v>
      </c>
      <c r="L7" s="4" t="s">
        <v>14</v>
      </c>
    </row>
    <row r="8" s="4" customFormat="1" ht="19" customHeight="1" spans="1:12">
      <c r="A8" s="74"/>
      <c r="C8" s="4" t="s">
        <v>20</v>
      </c>
      <c r="D8" s="67">
        <v>2599</v>
      </c>
      <c r="E8" s="61">
        <f t="shared" si="0"/>
        <v>2469.05</v>
      </c>
      <c r="F8" s="60"/>
      <c r="G8" s="48">
        <v>200</v>
      </c>
      <c r="H8" s="73">
        <v>500</v>
      </c>
      <c r="I8" s="167">
        <f t="shared" si="1"/>
        <v>1969.05</v>
      </c>
      <c r="J8" s="4">
        <v>80</v>
      </c>
      <c r="K8" s="92">
        <f t="shared" si="2"/>
        <v>1889.05</v>
      </c>
      <c r="L8" s="4" t="s">
        <v>14</v>
      </c>
    </row>
    <row r="9" s="54" customFormat="1" ht="19" customHeight="1" spans="1:12">
      <c r="A9" s="75"/>
      <c r="C9" s="54" t="s">
        <v>21</v>
      </c>
      <c r="D9" s="76">
        <v>2599</v>
      </c>
      <c r="E9" s="61">
        <f t="shared" si="0"/>
        <v>2469.05</v>
      </c>
      <c r="F9" s="62"/>
      <c r="G9" s="65">
        <v>200</v>
      </c>
      <c r="H9" s="77">
        <v>500</v>
      </c>
      <c r="I9" s="168">
        <f t="shared" si="1"/>
        <v>1969.05</v>
      </c>
      <c r="J9" s="54">
        <v>80</v>
      </c>
      <c r="K9" s="95">
        <f t="shared" si="2"/>
        <v>1889.05</v>
      </c>
      <c r="L9" s="54" t="s">
        <v>14</v>
      </c>
    </row>
    <row r="10" s="48" customFormat="1" ht="19" customHeight="1" spans="1:11">
      <c r="A10" s="70" t="s">
        <v>22</v>
      </c>
      <c r="B10" s="169" t="s">
        <v>23</v>
      </c>
      <c r="C10" s="48" t="s">
        <v>24</v>
      </c>
      <c r="D10" s="72">
        <v>599</v>
      </c>
      <c r="E10" s="61">
        <f t="shared" si="0"/>
        <v>569.05</v>
      </c>
      <c r="F10" s="61"/>
      <c r="G10" s="48">
        <v>20</v>
      </c>
      <c r="H10" s="48">
        <v>0</v>
      </c>
      <c r="I10" s="167">
        <f t="shared" si="1"/>
        <v>549.05</v>
      </c>
      <c r="K10" s="93">
        <f t="shared" si="2"/>
        <v>549.05</v>
      </c>
    </row>
    <row r="11" s="4" customFormat="1" ht="19" customHeight="1" spans="1:11">
      <c r="A11" s="74"/>
      <c r="C11" s="4" t="s">
        <v>25</v>
      </c>
      <c r="D11" s="67">
        <v>718</v>
      </c>
      <c r="E11" s="61">
        <f t="shared" si="0"/>
        <v>682.1</v>
      </c>
      <c r="F11" s="60"/>
      <c r="G11" s="4">
        <v>50</v>
      </c>
      <c r="H11" s="48">
        <v>0</v>
      </c>
      <c r="I11" s="167">
        <f t="shared" si="1"/>
        <v>632.1</v>
      </c>
      <c r="K11" s="92">
        <f t="shared" si="2"/>
        <v>632.1</v>
      </c>
    </row>
    <row r="12" s="54" customFormat="1" ht="19" customHeight="1" spans="1:11">
      <c r="A12" s="75"/>
      <c r="C12" s="54" t="s">
        <v>26</v>
      </c>
      <c r="D12" s="76">
        <v>818</v>
      </c>
      <c r="E12" s="61">
        <f t="shared" si="0"/>
        <v>777.1</v>
      </c>
      <c r="F12" s="62"/>
      <c r="G12" s="54">
        <v>50</v>
      </c>
      <c r="H12" s="65">
        <v>0</v>
      </c>
      <c r="I12" s="168">
        <f t="shared" si="1"/>
        <v>727.1</v>
      </c>
      <c r="K12" s="95">
        <f t="shared" si="2"/>
        <v>727.1</v>
      </c>
    </row>
    <row r="13" s="48" customFormat="1" ht="19" customHeight="1" spans="1:12">
      <c r="A13" s="70">
        <v>801</v>
      </c>
      <c r="B13" s="71">
        <v>40828297709</v>
      </c>
      <c r="C13" s="48" t="s">
        <v>27</v>
      </c>
      <c r="D13" s="72">
        <v>3288</v>
      </c>
      <c r="E13" s="61">
        <f t="shared" si="0"/>
        <v>3123.6</v>
      </c>
      <c r="F13" s="61"/>
      <c r="G13" s="48">
        <v>300</v>
      </c>
      <c r="H13" s="73">
        <v>500</v>
      </c>
      <c r="I13" s="167">
        <f t="shared" si="1"/>
        <v>2623.6</v>
      </c>
      <c r="J13" s="48">
        <v>80</v>
      </c>
      <c r="K13" s="93">
        <f t="shared" si="2"/>
        <v>2543.6</v>
      </c>
      <c r="L13" s="48" t="s">
        <v>28</v>
      </c>
    </row>
    <row r="14" s="4" customFormat="1" ht="19" customHeight="1" spans="1:12">
      <c r="A14" s="74"/>
      <c r="C14" s="4" t="s">
        <v>29</v>
      </c>
      <c r="D14" s="67">
        <v>3166</v>
      </c>
      <c r="E14" s="61">
        <f t="shared" si="0"/>
        <v>3007.7</v>
      </c>
      <c r="F14" s="60"/>
      <c r="G14" s="4">
        <v>300</v>
      </c>
      <c r="H14" s="73">
        <v>500</v>
      </c>
      <c r="I14" s="167">
        <f t="shared" si="1"/>
        <v>2507.7</v>
      </c>
      <c r="J14" s="4">
        <v>80</v>
      </c>
      <c r="K14" s="92">
        <f t="shared" si="2"/>
        <v>2427.7</v>
      </c>
      <c r="L14" s="4" t="s">
        <v>28</v>
      </c>
    </row>
    <row r="15" s="4" customFormat="1" ht="19" customHeight="1" spans="1:12">
      <c r="A15" s="74"/>
      <c r="C15" s="4" t="s">
        <v>30</v>
      </c>
      <c r="D15" s="67">
        <v>3166</v>
      </c>
      <c r="E15" s="61">
        <f t="shared" si="0"/>
        <v>3007.7</v>
      </c>
      <c r="F15" s="60"/>
      <c r="G15" s="4">
        <v>300</v>
      </c>
      <c r="H15" s="73">
        <v>500</v>
      </c>
      <c r="I15" s="167">
        <f t="shared" si="1"/>
        <v>2507.7</v>
      </c>
      <c r="J15" s="4">
        <v>80</v>
      </c>
      <c r="K15" s="92">
        <f t="shared" si="2"/>
        <v>2427.7</v>
      </c>
      <c r="L15" s="4" t="s">
        <v>28</v>
      </c>
    </row>
    <row r="16" s="4" customFormat="1" ht="19" customHeight="1" spans="1:12">
      <c r="A16" s="74"/>
      <c r="C16" s="4" t="s">
        <v>31</v>
      </c>
      <c r="D16" s="67">
        <v>3166</v>
      </c>
      <c r="E16" s="61">
        <f t="shared" si="0"/>
        <v>3007.7</v>
      </c>
      <c r="F16" s="60"/>
      <c r="G16" s="4">
        <v>300</v>
      </c>
      <c r="H16" s="73">
        <v>500</v>
      </c>
      <c r="I16" s="167">
        <f t="shared" si="1"/>
        <v>2507.7</v>
      </c>
      <c r="J16" s="4">
        <v>80</v>
      </c>
      <c r="K16" s="92">
        <f t="shared" si="2"/>
        <v>2427.7</v>
      </c>
      <c r="L16" s="4" t="s">
        <v>28</v>
      </c>
    </row>
    <row r="17" s="4" customFormat="1" ht="19" customHeight="1" spans="1:12">
      <c r="A17" s="74"/>
      <c r="C17" s="4" t="s">
        <v>32</v>
      </c>
      <c r="D17" s="67">
        <v>3666</v>
      </c>
      <c r="E17" s="61">
        <f t="shared" si="0"/>
        <v>3482.7</v>
      </c>
      <c r="F17" s="60"/>
      <c r="G17" s="4">
        <v>300</v>
      </c>
      <c r="H17" s="73">
        <v>500</v>
      </c>
      <c r="I17" s="167">
        <f t="shared" si="1"/>
        <v>2982.7</v>
      </c>
      <c r="J17" s="4">
        <v>80</v>
      </c>
      <c r="K17" s="92">
        <f t="shared" si="2"/>
        <v>2902.7</v>
      </c>
      <c r="L17" s="4" t="s">
        <v>28</v>
      </c>
    </row>
    <row r="18" s="4" customFormat="1" ht="19" customHeight="1" spans="1:12">
      <c r="A18" s="74"/>
      <c r="C18" s="4" t="s">
        <v>33</v>
      </c>
      <c r="D18" s="67">
        <v>3166</v>
      </c>
      <c r="E18" s="61">
        <f t="shared" si="0"/>
        <v>3007.7</v>
      </c>
      <c r="F18" s="60"/>
      <c r="G18" s="4">
        <v>300</v>
      </c>
      <c r="H18" s="73">
        <v>500</v>
      </c>
      <c r="I18" s="167">
        <f t="shared" si="1"/>
        <v>2507.7</v>
      </c>
      <c r="J18" s="4">
        <v>80</v>
      </c>
      <c r="K18" s="92">
        <f t="shared" si="2"/>
        <v>2427.7</v>
      </c>
      <c r="L18" s="4" t="s">
        <v>28</v>
      </c>
    </row>
    <row r="19" s="4" customFormat="1" ht="19" customHeight="1" spans="1:12">
      <c r="A19" s="74"/>
      <c r="C19" s="4" t="s">
        <v>34</v>
      </c>
      <c r="D19" s="67">
        <v>2966</v>
      </c>
      <c r="E19" s="61">
        <f t="shared" si="0"/>
        <v>2817.7</v>
      </c>
      <c r="F19" s="60"/>
      <c r="G19" s="48">
        <v>200</v>
      </c>
      <c r="H19" s="73">
        <v>500</v>
      </c>
      <c r="I19" s="167">
        <f t="shared" si="1"/>
        <v>2317.7</v>
      </c>
      <c r="J19" s="4">
        <v>80</v>
      </c>
      <c r="K19" s="92">
        <f t="shared" si="2"/>
        <v>2237.7</v>
      </c>
      <c r="L19" s="4" t="s">
        <v>14</v>
      </c>
    </row>
    <row r="20" s="4" customFormat="1" ht="19" customHeight="1" spans="1:12">
      <c r="A20" s="74"/>
      <c r="C20" s="4" t="s">
        <v>35</v>
      </c>
      <c r="D20" s="67">
        <v>2966</v>
      </c>
      <c r="E20" s="61">
        <f t="shared" si="0"/>
        <v>2817.7</v>
      </c>
      <c r="F20" s="60"/>
      <c r="G20" s="48">
        <v>200</v>
      </c>
      <c r="H20" s="73">
        <v>500</v>
      </c>
      <c r="I20" s="167">
        <f t="shared" si="1"/>
        <v>2317.7</v>
      </c>
      <c r="J20" s="4">
        <v>80</v>
      </c>
      <c r="K20" s="92">
        <f t="shared" si="2"/>
        <v>2237.7</v>
      </c>
      <c r="L20" s="4" t="s">
        <v>14</v>
      </c>
    </row>
    <row r="21" s="4" customFormat="1" ht="19" customHeight="1" spans="1:12">
      <c r="A21" s="74"/>
      <c r="C21" s="4" t="s">
        <v>36</v>
      </c>
      <c r="D21" s="67">
        <v>3666</v>
      </c>
      <c r="E21" s="61">
        <f t="shared" si="0"/>
        <v>3482.7</v>
      </c>
      <c r="F21" s="60"/>
      <c r="G21" s="4">
        <v>300</v>
      </c>
      <c r="H21" s="73">
        <v>500</v>
      </c>
      <c r="I21" s="167">
        <f t="shared" si="1"/>
        <v>2982.7</v>
      </c>
      <c r="J21" s="4">
        <v>80</v>
      </c>
      <c r="K21" s="92">
        <f t="shared" si="2"/>
        <v>2902.7</v>
      </c>
      <c r="L21" s="4" t="s">
        <v>28</v>
      </c>
    </row>
    <row r="22" s="4" customFormat="1" ht="19" customHeight="1" spans="1:12">
      <c r="A22" s="74"/>
      <c r="C22" s="4" t="s">
        <v>37</v>
      </c>
      <c r="D22" s="67">
        <v>2966</v>
      </c>
      <c r="E22" s="61">
        <f t="shared" si="0"/>
        <v>2817.7</v>
      </c>
      <c r="F22" s="60"/>
      <c r="G22" s="48">
        <v>200</v>
      </c>
      <c r="H22" s="73">
        <v>500</v>
      </c>
      <c r="I22" s="167">
        <f t="shared" si="1"/>
        <v>2317.7</v>
      </c>
      <c r="J22" s="4">
        <v>80</v>
      </c>
      <c r="K22" s="92">
        <f t="shared" si="2"/>
        <v>2237.7</v>
      </c>
      <c r="L22" s="4" t="s">
        <v>14</v>
      </c>
    </row>
    <row r="23" s="4" customFormat="1" ht="19" customHeight="1" spans="1:12">
      <c r="A23" s="74"/>
      <c r="C23" s="4" t="s">
        <v>38</v>
      </c>
      <c r="D23" s="67">
        <v>2966</v>
      </c>
      <c r="E23" s="61">
        <f t="shared" si="0"/>
        <v>2817.7</v>
      </c>
      <c r="F23" s="60"/>
      <c r="G23" s="48">
        <v>200</v>
      </c>
      <c r="H23" s="73">
        <v>500</v>
      </c>
      <c r="I23" s="167">
        <f t="shared" si="1"/>
        <v>2317.7</v>
      </c>
      <c r="J23" s="4">
        <v>80</v>
      </c>
      <c r="K23" s="92">
        <f t="shared" si="2"/>
        <v>2237.7</v>
      </c>
      <c r="L23" s="4" t="s">
        <v>14</v>
      </c>
    </row>
    <row r="24" s="4" customFormat="1" ht="19" customHeight="1" spans="1:12">
      <c r="A24" s="74"/>
      <c r="C24" s="4" t="s">
        <v>39</v>
      </c>
      <c r="D24" s="67">
        <v>2966</v>
      </c>
      <c r="E24" s="61">
        <f t="shared" si="0"/>
        <v>2817.7</v>
      </c>
      <c r="F24" s="60"/>
      <c r="G24" s="48">
        <v>200</v>
      </c>
      <c r="H24" s="73">
        <v>500</v>
      </c>
      <c r="I24" s="167">
        <f t="shared" si="1"/>
        <v>2317.7</v>
      </c>
      <c r="J24" s="4">
        <v>80</v>
      </c>
      <c r="K24" s="92">
        <f t="shared" si="2"/>
        <v>2237.7</v>
      </c>
      <c r="L24" s="4" t="s">
        <v>14</v>
      </c>
    </row>
    <row r="25" s="54" customFormat="1" ht="19" customHeight="1" spans="1:12">
      <c r="A25" s="74"/>
      <c r="B25" s="4"/>
      <c r="C25" s="4" t="s">
        <v>40</v>
      </c>
      <c r="D25" s="67">
        <v>3666</v>
      </c>
      <c r="E25" s="61">
        <f t="shared" si="0"/>
        <v>3482.7</v>
      </c>
      <c r="F25" s="62"/>
      <c r="G25" s="54">
        <v>300</v>
      </c>
      <c r="H25" s="73">
        <v>500</v>
      </c>
      <c r="I25" s="167">
        <f t="shared" si="1"/>
        <v>2982.7</v>
      </c>
      <c r="J25" s="4">
        <v>80</v>
      </c>
      <c r="K25" s="92">
        <f t="shared" si="2"/>
        <v>2902.7</v>
      </c>
      <c r="L25" s="4" t="s">
        <v>28</v>
      </c>
    </row>
    <row r="26" s="48" customFormat="1" ht="19" customHeight="1" spans="1:12">
      <c r="A26" s="74"/>
      <c r="B26" s="4"/>
      <c r="C26" s="4" t="s">
        <v>41</v>
      </c>
      <c r="D26" s="67">
        <v>3166</v>
      </c>
      <c r="E26" s="61">
        <f t="shared" si="0"/>
        <v>3007.7</v>
      </c>
      <c r="F26" s="61"/>
      <c r="G26" s="48">
        <v>300</v>
      </c>
      <c r="H26" s="73">
        <v>500</v>
      </c>
      <c r="I26" s="167">
        <f t="shared" si="1"/>
        <v>2507.7</v>
      </c>
      <c r="J26" s="4">
        <v>80</v>
      </c>
      <c r="K26" s="92">
        <f t="shared" si="2"/>
        <v>2427.7</v>
      </c>
      <c r="L26" s="4" t="s">
        <v>28</v>
      </c>
    </row>
    <row r="27" s="4" customFormat="1" ht="19" customHeight="1" spans="1:12">
      <c r="A27" s="74"/>
      <c r="C27" s="4" t="s">
        <v>42</v>
      </c>
      <c r="D27" s="67">
        <v>2966</v>
      </c>
      <c r="E27" s="61">
        <f t="shared" si="0"/>
        <v>2817.7</v>
      </c>
      <c r="F27" s="60"/>
      <c r="G27" s="48">
        <v>200</v>
      </c>
      <c r="H27" s="73">
        <v>500</v>
      </c>
      <c r="I27" s="167">
        <f t="shared" si="1"/>
        <v>2317.7</v>
      </c>
      <c r="J27" s="4">
        <v>80</v>
      </c>
      <c r="K27" s="92">
        <f t="shared" si="2"/>
        <v>2237.7</v>
      </c>
      <c r="L27" s="4" t="s">
        <v>14</v>
      </c>
    </row>
    <row r="28" s="54" customFormat="1" ht="19" customHeight="1" spans="1:12">
      <c r="A28" s="75"/>
      <c r="C28" s="54" t="s">
        <v>43</v>
      </c>
      <c r="D28" s="76">
        <v>3999</v>
      </c>
      <c r="E28" s="78">
        <f t="shared" si="0"/>
        <v>3799.05</v>
      </c>
      <c r="F28" s="62"/>
      <c r="G28" s="54">
        <v>300</v>
      </c>
      <c r="H28" s="77">
        <v>500</v>
      </c>
      <c r="I28" s="168">
        <f t="shared" si="1"/>
        <v>3299.05</v>
      </c>
      <c r="J28" s="54">
        <v>80</v>
      </c>
      <c r="K28" s="95">
        <f t="shared" si="2"/>
        <v>3219.05</v>
      </c>
      <c r="L28" s="54" t="s">
        <v>28</v>
      </c>
    </row>
    <row r="29" s="65" customFormat="1" ht="19" customHeight="1" spans="1:12">
      <c r="A29" s="70" t="s">
        <v>44</v>
      </c>
      <c r="B29" s="169" t="s">
        <v>45</v>
      </c>
      <c r="C29" s="48" t="s">
        <v>44</v>
      </c>
      <c r="D29" s="72">
        <v>1188</v>
      </c>
      <c r="E29" s="61">
        <f t="shared" si="0"/>
        <v>1128.6</v>
      </c>
      <c r="F29" s="78"/>
      <c r="G29" s="65">
        <v>100</v>
      </c>
      <c r="H29" s="48">
        <v>0</v>
      </c>
      <c r="I29" s="167">
        <f t="shared" si="1"/>
        <v>1028.6</v>
      </c>
      <c r="K29" s="93">
        <f t="shared" si="2"/>
        <v>1028.6</v>
      </c>
      <c r="L29" s="48" t="s">
        <v>46</v>
      </c>
    </row>
    <row r="30" s="48" customFormat="1" ht="19" customHeight="1" spans="1:12">
      <c r="A30" s="74"/>
      <c r="B30" s="4"/>
      <c r="C30" s="4" t="s">
        <v>47</v>
      </c>
      <c r="D30" s="67">
        <v>1088</v>
      </c>
      <c r="E30" s="61">
        <f t="shared" si="0"/>
        <v>1033.6</v>
      </c>
      <c r="F30" s="61"/>
      <c r="G30" s="48">
        <v>100</v>
      </c>
      <c r="H30" s="48">
        <v>0</v>
      </c>
      <c r="I30" s="167">
        <f t="shared" si="1"/>
        <v>933.6</v>
      </c>
      <c r="K30" s="92">
        <f t="shared" si="2"/>
        <v>933.6</v>
      </c>
      <c r="L30" s="48" t="s">
        <v>46</v>
      </c>
    </row>
    <row r="31" s="4" customFormat="1" ht="19" customHeight="1" spans="1:11">
      <c r="A31" s="74"/>
      <c r="C31" s="4" t="s">
        <v>48</v>
      </c>
      <c r="D31" s="67">
        <v>988</v>
      </c>
      <c r="E31" s="61">
        <f t="shared" si="0"/>
        <v>938.6</v>
      </c>
      <c r="F31" s="60"/>
      <c r="G31" s="4">
        <v>50</v>
      </c>
      <c r="H31" s="48">
        <v>0</v>
      </c>
      <c r="I31" s="167">
        <f t="shared" si="1"/>
        <v>888.6</v>
      </c>
      <c r="K31" s="92">
        <f t="shared" si="2"/>
        <v>888.6</v>
      </c>
    </row>
    <row r="32" s="54" customFormat="1" ht="19" customHeight="1" spans="1:11">
      <c r="A32" s="75"/>
      <c r="C32" s="54" t="s">
        <v>49</v>
      </c>
      <c r="D32" s="76">
        <v>966</v>
      </c>
      <c r="E32" s="78">
        <f t="shared" si="0"/>
        <v>917.7</v>
      </c>
      <c r="F32" s="62"/>
      <c r="G32" s="54">
        <v>50</v>
      </c>
      <c r="H32" s="65">
        <v>0</v>
      </c>
      <c r="I32" s="168">
        <f t="shared" si="1"/>
        <v>867.7</v>
      </c>
      <c r="K32" s="95">
        <f t="shared" si="2"/>
        <v>867.7</v>
      </c>
    </row>
    <row r="33" s="65" customFormat="1" ht="19" customHeight="1" spans="1:12">
      <c r="A33" s="70" t="s">
        <v>50</v>
      </c>
      <c r="B33" s="169" t="s">
        <v>51</v>
      </c>
      <c r="C33" s="48" t="s">
        <v>52</v>
      </c>
      <c r="D33" s="72">
        <v>6599</v>
      </c>
      <c r="E33" s="61">
        <f t="shared" si="0"/>
        <v>6269.05</v>
      </c>
      <c r="F33" s="78"/>
      <c r="G33" s="65">
        <v>300</v>
      </c>
      <c r="H33" s="73">
        <v>500</v>
      </c>
      <c r="I33" s="167">
        <f t="shared" si="1"/>
        <v>5769.05</v>
      </c>
      <c r="J33" s="48">
        <v>80</v>
      </c>
      <c r="K33" s="93">
        <f t="shared" si="2"/>
        <v>5689.05</v>
      </c>
      <c r="L33" s="65" t="s">
        <v>53</v>
      </c>
    </row>
    <row r="34" s="48" customFormat="1" ht="19" customHeight="1" spans="1:12">
      <c r="A34" s="74"/>
      <c r="B34" s="4"/>
      <c r="C34" s="4" t="s">
        <v>54</v>
      </c>
      <c r="D34" s="67">
        <v>6888</v>
      </c>
      <c r="E34" s="61">
        <f t="shared" si="0"/>
        <v>6543.6</v>
      </c>
      <c r="F34" s="61"/>
      <c r="G34" s="48">
        <v>300</v>
      </c>
      <c r="H34" s="73">
        <v>500</v>
      </c>
      <c r="I34" s="167">
        <f t="shared" si="1"/>
        <v>6043.6</v>
      </c>
      <c r="J34" s="4">
        <v>80</v>
      </c>
      <c r="K34" s="92">
        <f t="shared" si="2"/>
        <v>5963.6</v>
      </c>
      <c r="L34" s="48" t="s">
        <v>53</v>
      </c>
    </row>
    <row r="35" s="4" customFormat="1" ht="19" customHeight="1" spans="1:12">
      <c r="A35" s="74"/>
      <c r="C35" s="4" t="s">
        <v>55</v>
      </c>
      <c r="D35" s="67">
        <v>6888</v>
      </c>
      <c r="E35" s="61">
        <f t="shared" ref="E35:E66" si="3">D35*0.95</f>
        <v>6543.6</v>
      </c>
      <c r="F35" s="60"/>
      <c r="G35" s="4">
        <v>300</v>
      </c>
      <c r="H35" s="73">
        <v>500</v>
      </c>
      <c r="I35" s="167">
        <f t="shared" ref="I35:I66" si="4">E35-IF(H35&gt;G35,H35,G35)</f>
        <v>6043.6</v>
      </c>
      <c r="J35" s="4">
        <v>80</v>
      </c>
      <c r="K35" s="92">
        <f t="shared" si="2"/>
        <v>5963.6</v>
      </c>
      <c r="L35" s="4" t="s">
        <v>53</v>
      </c>
    </row>
    <row r="36" s="54" customFormat="1" ht="19" customHeight="1" spans="1:12">
      <c r="A36" s="75"/>
      <c r="C36" s="54" t="s">
        <v>56</v>
      </c>
      <c r="D36" s="76">
        <v>6888</v>
      </c>
      <c r="E36" s="78">
        <f t="shared" si="3"/>
        <v>6543.6</v>
      </c>
      <c r="F36" s="62"/>
      <c r="G36" s="54">
        <v>300</v>
      </c>
      <c r="H36" s="77">
        <v>500</v>
      </c>
      <c r="I36" s="168">
        <f t="shared" si="4"/>
        <v>6043.6</v>
      </c>
      <c r="J36" s="54">
        <v>80</v>
      </c>
      <c r="K36" s="95">
        <f t="shared" si="2"/>
        <v>5963.6</v>
      </c>
      <c r="L36" s="54" t="s">
        <v>53</v>
      </c>
    </row>
    <row r="37" s="48" customFormat="1" ht="19" customHeight="1" spans="1:12">
      <c r="A37" s="70">
        <v>521</v>
      </c>
      <c r="B37" s="71">
        <v>41276609195</v>
      </c>
      <c r="C37" s="48" t="s">
        <v>57</v>
      </c>
      <c r="D37" s="72">
        <v>1366</v>
      </c>
      <c r="E37" s="61">
        <f t="shared" si="3"/>
        <v>1297.7</v>
      </c>
      <c r="F37" s="61"/>
      <c r="G37" s="48">
        <v>100</v>
      </c>
      <c r="H37" s="48">
        <v>0</v>
      </c>
      <c r="I37" s="167">
        <f t="shared" si="4"/>
        <v>1197.7</v>
      </c>
      <c r="K37" s="93">
        <f t="shared" ref="K37:K68" si="5">I37-J37</f>
        <v>1197.7</v>
      </c>
      <c r="L37" s="48" t="s">
        <v>46</v>
      </c>
    </row>
    <row r="38" s="54" customFormat="1" ht="19" customHeight="1" spans="1:12">
      <c r="A38" s="74"/>
      <c r="B38" s="4"/>
      <c r="C38" s="4" t="s">
        <v>58</v>
      </c>
      <c r="D38" s="67">
        <v>2088</v>
      </c>
      <c r="E38" s="61">
        <f t="shared" si="3"/>
        <v>1983.6</v>
      </c>
      <c r="F38" s="62"/>
      <c r="G38" s="54">
        <v>100</v>
      </c>
      <c r="H38" s="48">
        <v>0</v>
      </c>
      <c r="I38" s="167">
        <f t="shared" si="4"/>
        <v>1883.6</v>
      </c>
      <c r="K38" s="92">
        <f t="shared" si="5"/>
        <v>1883.6</v>
      </c>
      <c r="L38" s="48" t="s">
        <v>46</v>
      </c>
    </row>
    <row r="39" s="57" customFormat="1" ht="15" spans="1:12">
      <c r="A39" s="74"/>
      <c r="B39" s="4"/>
      <c r="C39" s="4" t="s">
        <v>59</v>
      </c>
      <c r="D39" s="67">
        <v>2088</v>
      </c>
      <c r="E39" s="61">
        <f t="shared" si="3"/>
        <v>1983.6</v>
      </c>
      <c r="F39" s="63"/>
      <c r="G39" s="54">
        <v>100</v>
      </c>
      <c r="H39" s="48">
        <v>0</v>
      </c>
      <c r="I39" s="167">
        <f t="shared" si="4"/>
        <v>1883.6</v>
      </c>
      <c r="K39" s="92">
        <f t="shared" si="5"/>
        <v>1883.6</v>
      </c>
      <c r="L39" s="48" t="s">
        <v>46</v>
      </c>
    </row>
    <row r="40" ht="15" spans="1:12">
      <c r="A40" s="74"/>
      <c r="C40" s="4" t="s">
        <v>60</v>
      </c>
      <c r="D40" s="67">
        <v>2088</v>
      </c>
      <c r="E40" s="61">
        <f t="shared" si="3"/>
        <v>1983.6</v>
      </c>
      <c r="G40" s="54">
        <v>100</v>
      </c>
      <c r="H40" s="48">
        <v>0</v>
      </c>
      <c r="I40" s="167">
        <f t="shared" si="4"/>
        <v>1883.6</v>
      </c>
      <c r="K40" s="92">
        <f t="shared" si="5"/>
        <v>1883.6</v>
      </c>
      <c r="L40" s="48" t="s">
        <v>46</v>
      </c>
    </row>
    <row r="41" ht="15" spans="1:12">
      <c r="A41" s="74"/>
      <c r="C41" s="4" t="s">
        <v>61</v>
      </c>
      <c r="D41" s="67">
        <v>2088</v>
      </c>
      <c r="E41" s="61">
        <f t="shared" si="3"/>
        <v>1983.6</v>
      </c>
      <c r="G41" s="54">
        <v>100</v>
      </c>
      <c r="H41" s="48">
        <v>0</v>
      </c>
      <c r="I41" s="167">
        <f t="shared" si="4"/>
        <v>1883.6</v>
      </c>
      <c r="K41" s="92">
        <f t="shared" si="5"/>
        <v>1883.6</v>
      </c>
      <c r="L41" s="48" t="s">
        <v>46</v>
      </c>
    </row>
    <row r="42" ht="15" spans="1:12">
      <c r="A42" s="74"/>
      <c r="C42" s="4" t="s">
        <v>62</v>
      </c>
      <c r="D42" s="67">
        <v>2266</v>
      </c>
      <c r="E42" s="61">
        <f t="shared" si="3"/>
        <v>2152.7</v>
      </c>
      <c r="G42" s="48">
        <v>200</v>
      </c>
      <c r="H42" s="73">
        <v>500</v>
      </c>
      <c r="I42" s="167">
        <f t="shared" si="4"/>
        <v>1652.7</v>
      </c>
      <c r="J42" s="4">
        <v>80</v>
      </c>
      <c r="K42" s="92">
        <f t="shared" si="5"/>
        <v>1572.7</v>
      </c>
      <c r="L42" s="4" t="s">
        <v>14</v>
      </c>
    </row>
    <row r="43" s="58" customFormat="1" ht="15" spans="1:12">
      <c r="A43" s="75"/>
      <c r="B43" s="54"/>
      <c r="C43" s="54" t="s">
        <v>63</v>
      </c>
      <c r="D43" s="76">
        <v>1466</v>
      </c>
      <c r="E43" s="78">
        <f t="shared" si="3"/>
        <v>1392.7</v>
      </c>
      <c r="F43" s="64"/>
      <c r="G43" s="54">
        <v>100</v>
      </c>
      <c r="H43" s="65">
        <v>0</v>
      </c>
      <c r="I43" s="168">
        <f t="shared" si="4"/>
        <v>1292.7</v>
      </c>
      <c r="K43" s="95">
        <f t="shared" si="5"/>
        <v>1292.7</v>
      </c>
      <c r="L43" s="65" t="s">
        <v>46</v>
      </c>
    </row>
    <row r="44" s="57" customFormat="1" ht="15" spans="1:12">
      <c r="A44" s="70" t="s">
        <v>64</v>
      </c>
      <c r="B44" s="169" t="s">
        <v>65</v>
      </c>
      <c r="C44" s="48" t="s">
        <v>66</v>
      </c>
      <c r="D44" s="72">
        <v>3666</v>
      </c>
      <c r="E44" s="61">
        <f t="shared" si="3"/>
        <v>3482.7</v>
      </c>
      <c r="F44" s="63"/>
      <c r="G44" s="57">
        <v>300</v>
      </c>
      <c r="H44" s="73">
        <v>500</v>
      </c>
      <c r="I44" s="167">
        <f t="shared" si="4"/>
        <v>2982.7</v>
      </c>
      <c r="J44" s="48">
        <v>80</v>
      </c>
      <c r="K44" s="93">
        <f t="shared" si="5"/>
        <v>2902.7</v>
      </c>
      <c r="L44" s="48" t="s">
        <v>28</v>
      </c>
    </row>
    <row r="45" ht="15" spans="1:12">
      <c r="A45" s="74"/>
      <c r="C45" s="4" t="s">
        <v>67</v>
      </c>
      <c r="D45" s="67">
        <v>3666</v>
      </c>
      <c r="E45" s="61">
        <f t="shared" si="3"/>
        <v>3482.7</v>
      </c>
      <c r="G45">
        <v>300</v>
      </c>
      <c r="H45" s="73">
        <v>500</v>
      </c>
      <c r="I45" s="167">
        <f t="shared" si="4"/>
        <v>2982.7</v>
      </c>
      <c r="J45" s="4">
        <v>80</v>
      </c>
      <c r="K45" s="92">
        <f t="shared" si="5"/>
        <v>2902.7</v>
      </c>
      <c r="L45" s="4" t="s">
        <v>28</v>
      </c>
    </row>
    <row r="46" ht="15" spans="1:12">
      <c r="A46" s="74"/>
      <c r="C46" s="4" t="s">
        <v>68</v>
      </c>
      <c r="D46" s="67">
        <v>3766</v>
      </c>
      <c r="E46" s="61">
        <f t="shared" si="3"/>
        <v>3577.7</v>
      </c>
      <c r="G46">
        <v>300</v>
      </c>
      <c r="H46" s="73">
        <v>500</v>
      </c>
      <c r="I46" s="167">
        <f t="shared" si="4"/>
        <v>3077.7</v>
      </c>
      <c r="J46" s="4">
        <v>80</v>
      </c>
      <c r="K46" s="92">
        <f t="shared" si="5"/>
        <v>2997.7</v>
      </c>
      <c r="L46" s="4" t="s">
        <v>28</v>
      </c>
    </row>
    <row r="47" s="58" customFormat="1" ht="15" spans="1:12">
      <c r="A47" s="75"/>
      <c r="B47" s="54"/>
      <c r="C47" s="54" t="s">
        <v>69</v>
      </c>
      <c r="D47" s="76">
        <v>3999</v>
      </c>
      <c r="E47" s="78">
        <f t="shared" si="3"/>
        <v>3799.05</v>
      </c>
      <c r="F47" s="64"/>
      <c r="G47" s="58">
        <v>300</v>
      </c>
      <c r="H47" s="77">
        <v>500</v>
      </c>
      <c r="I47" s="168">
        <f t="shared" si="4"/>
        <v>3299.05</v>
      </c>
      <c r="J47" s="54">
        <v>80</v>
      </c>
      <c r="K47" s="95">
        <f t="shared" si="5"/>
        <v>3219.05</v>
      </c>
      <c r="L47" s="54" t="s">
        <v>28</v>
      </c>
    </row>
    <row r="48" s="57" customFormat="1" ht="15" spans="1:12">
      <c r="A48" s="70" t="s">
        <v>70</v>
      </c>
      <c r="B48" s="71">
        <v>41341345025</v>
      </c>
      <c r="C48" s="48" t="s">
        <v>71</v>
      </c>
      <c r="D48" s="72">
        <v>4399</v>
      </c>
      <c r="E48" s="61">
        <f t="shared" si="3"/>
        <v>4179.05</v>
      </c>
      <c r="F48" s="63"/>
      <c r="G48" s="57">
        <v>300</v>
      </c>
      <c r="H48" s="73">
        <v>500</v>
      </c>
      <c r="I48" s="167">
        <f t="shared" si="4"/>
        <v>3679.05</v>
      </c>
      <c r="J48" s="48">
        <v>80</v>
      </c>
      <c r="K48" s="93">
        <f t="shared" si="5"/>
        <v>3599.05</v>
      </c>
      <c r="L48" s="48" t="s">
        <v>28</v>
      </c>
    </row>
    <row r="49" ht="15" spans="1:12">
      <c r="A49" s="74"/>
      <c r="B49" s="81"/>
      <c r="C49" s="4" t="s">
        <v>72</v>
      </c>
      <c r="D49" s="67">
        <v>4399</v>
      </c>
      <c r="E49" s="61">
        <f t="shared" si="3"/>
        <v>4179.05</v>
      </c>
      <c r="G49">
        <v>300</v>
      </c>
      <c r="H49" s="73">
        <v>500</v>
      </c>
      <c r="I49" s="167">
        <f t="shared" si="4"/>
        <v>3679.05</v>
      </c>
      <c r="J49" s="4">
        <v>80</v>
      </c>
      <c r="K49" s="92">
        <f t="shared" si="5"/>
        <v>3599.05</v>
      </c>
      <c r="L49" s="4" t="s">
        <v>28</v>
      </c>
    </row>
    <row r="50" s="57" customFormat="1" ht="15" spans="1:11">
      <c r="A50" s="82" t="s">
        <v>73</v>
      </c>
      <c r="B50" s="71">
        <v>43520156203</v>
      </c>
      <c r="C50" s="48" t="s">
        <v>74</v>
      </c>
      <c r="D50" s="72">
        <v>666</v>
      </c>
      <c r="E50" s="61">
        <f t="shared" si="3"/>
        <v>632.7</v>
      </c>
      <c r="F50" s="83">
        <v>599</v>
      </c>
      <c r="G50" s="48">
        <v>50</v>
      </c>
      <c r="H50" s="48">
        <v>0</v>
      </c>
      <c r="I50" s="167">
        <f t="shared" si="4"/>
        <v>582.7</v>
      </c>
      <c r="K50" s="93">
        <f t="shared" si="5"/>
        <v>582.7</v>
      </c>
    </row>
    <row r="51" s="58" customFormat="1" ht="15" spans="1:11">
      <c r="A51" s="84"/>
      <c r="B51" s="54"/>
      <c r="C51" s="54" t="s">
        <v>75</v>
      </c>
      <c r="D51" s="76">
        <v>666</v>
      </c>
      <c r="E51" s="78">
        <f t="shared" si="3"/>
        <v>632.7</v>
      </c>
      <c r="F51" s="85">
        <v>599</v>
      </c>
      <c r="G51" s="54">
        <v>50</v>
      </c>
      <c r="H51" s="65">
        <v>0</v>
      </c>
      <c r="I51" s="168">
        <f t="shared" si="4"/>
        <v>582.7</v>
      </c>
      <c r="K51" s="95">
        <f t="shared" si="5"/>
        <v>582.7</v>
      </c>
    </row>
    <row r="52" s="66" customFormat="1" ht="15" spans="1:12">
      <c r="A52" s="86" t="s">
        <v>76</v>
      </c>
      <c r="B52" s="170" t="s">
        <v>77</v>
      </c>
      <c r="C52" s="65" t="s">
        <v>78</v>
      </c>
      <c r="D52" s="88">
        <v>3666</v>
      </c>
      <c r="E52" s="78">
        <f t="shared" si="3"/>
        <v>3482.7</v>
      </c>
      <c r="F52" s="89"/>
      <c r="G52" s="66">
        <v>300</v>
      </c>
      <c r="H52" s="77">
        <v>500</v>
      </c>
      <c r="I52" s="168">
        <f t="shared" si="4"/>
        <v>2982.7</v>
      </c>
      <c r="J52" s="65">
        <v>80</v>
      </c>
      <c r="K52" s="94">
        <f t="shared" si="5"/>
        <v>2902.7</v>
      </c>
      <c r="L52" s="65" t="s">
        <v>28</v>
      </c>
    </row>
    <row r="53" s="57" customFormat="1" ht="15" spans="1:11">
      <c r="A53" s="70" t="s">
        <v>79</v>
      </c>
      <c r="B53" s="169" t="s">
        <v>80</v>
      </c>
      <c r="C53" s="48" t="s">
        <v>81</v>
      </c>
      <c r="D53" s="72">
        <v>766</v>
      </c>
      <c r="E53" s="61">
        <f t="shared" si="3"/>
        <v>727.7</v>
      </c>
      <c r="F53" s="63"/>
      <c r="G53" s="48">
        <v>50</v>
      </c>
      <c r="H53" s="48">
        <v>0</v>
      </c>
      <c r="I53" s="167">
        <f t="shared" si="4"/>
        <v>677.7</v>
      </c>
      <c r="K53" s="93">
        <f t="shared" si="5"/>
        <v>677.7</v>
      </c>
    </row>
    <row r="54" ht="15" spans="1:11">
      <c r="A54" s="74"/>
      <c r="C54" s="4" t="s">
        <v>82</v>
      </c>
      <c r="D54" s="67">
        <v>766</v>
      </c>
      <c r="E54" s="61">
        <f t="shared" si="3"/>
        <v>727.7</v>
      </c>
      <c r="G54" s="4">
        <v>50</v>
      </c>
      <c r="H54" s="48">
        <v>0</v>
      </c>
      <c r="I54" s="167">
        <f t="shared" si="4"/>
        <v>677.7</v>
      </c>
      <c r="K54" s="92">
        <f t="shared" si="5"/>
        <v>677.7</v>
      </c>
    </row>
    <row r="55" ht="15" spans="1:11">
      <c r="A55" s="74"/>
      <c r="C55" s="4" t="s">
        <v>83</v>
      </c>
      <c r="D55" s="67">
        <v>966</v>
      </c>
      <c r="E55" s="61">
        <f t="shared" si="3"/>
        <v>917.7</v>
      </c>
      <c r="G55" s="4">
        <v>50</v>
      </c>
      <c r="H55" s="48">
        <v>0</v>
      </c>
      <c r="I55" s="167">
        <f t="shared" si="4"/>
        <v>867.7</v>
      </c>
      <c r="K55" s="92">
        <f t="shared" si="5"/>
        <v>867.7</v>
      </c>
    </row>
    <row r="56" s="58" customFormat="1" ht="15" spans="1:12">
      <c r="A56" s="75"/>
      <c r="B56" s="54"/>
      <c r="C56" s="54" t="s">
        <v>84</v>
      </c>
      <c r="D56" s="76">
        <v>1099</v>
      </c>
      <c r="E56" s="78">
        <f t="shared" si="3"/>
        <v>1044.05</v>
      </c>
      <c r="F56" s="64"/>
      <c r="G56" s="54">
        <v>100</v>
      </c>
      <c r="H56" s="65">
        <v>0</v>
      </c>
      <c r="I56" s="168">
        <f t="shared" si="4"/>
        <v>944.05</v>
      </c>
      <c r="K56" s="95">
        <f t="shared" si="5"/>
        <v>944.05</v>
      </c>
      <c r="L56" s="65" t="s">
        <v>46</v>
      </c>
    </row>
    <row r="57" s="66" customFormat="1" ht="15" spans="1:12">
      <c r="A57" s="91" t="s">
        <v>85</v>
      </c>
      <c r="B57" s="170" t="s">
        <v>86</v>
      </c>
      <c r="C57" s="65" t="s">
        <v>87</v>
      </c>
      <c r="D57" s="88">
        <v>1188</v>
      </c>
      <c r="E57" s="78">
        <f t="shared" si="3"/>
        <v>1128.6</v>
      </c>
      <c r="F57" s="85">
        <v>1069</v>
      </c>
      <c r="G57" s="65">
        <v>100</v>
      </c>
      <c r="H57" s="65">
        <v>0</v>
      </c>
      <c r="I57" s="168">
        <f t="shared" si="4"/>
        <v>1028.6</v>
      </c>
      <c r="K57" s="94">
        <f t="shared" si="5"/>
        <v>1028.6</v>
      </c>
      <c r="L57" s="65" t="s">
        <v>46</v>
      </c>
    </row>
    <row r="58" s="57" customFormat="1" ht="15" spans="1:12">
      <c r="A58" s="70" t="s">
        <v>88</v>
      </c>
      <c r="B58" s="169" t="s">
        <v>89</v>
      </c>
      <c r="C58" s="48" t="s">
        <v>90</v>
      </c>
      <c r="D58" s="72">
        <v>1499</v>
      </c>
      <c r="E58" s="61">
        <f t="shared" si="3"/>
        <v>1424.05</v>
      </c>
      <c r="F58" s="63"/>
      <c r="G58" s="65">
        <v>100</v>
      </c>
      <c r="H58" s="48">
        <v>0</v>
      </c>
      <c r="I58" s="167">
        <f t="shared" si="4"/>
        <v>1324.05</v>
      </c>
      <c r="K58" s="93">
        <f t="shared" si="5"/>
        <v>1324.05</v>
      </c>
      <c r="L58" s="48" t="s">
        <v>46</v>
      </c>
    </row>
    <row r="59" ht="15" spans="1:12">
      <c r="A59" s="74"/>
      <c r="C59" s="4" t="s">
        <v>91</v>
      </c>
      <c r="D59" s="67">
        <v>1119</v>
      </c>
      <c r="E59" s="61">
        <f t="shared" si="3"/>
        <v>1063.05</v>
      </c>
      <c r="G59" s="54">
        <v>100</v>
      </c>
      <c r="H59" s="48">
        <v>0</v>
      </c>
      <c r="I59" s="167">
        <f t="shared" si="4"/>
        <v>963.05</v>
      </c>
      <c r="K59" s="92">
        <f t="shared" si="5"/>
        <v>963.05</v>
      </c>
      <c r="L59" s="48" t="s">
        <v>46</v>
      </c>
    </row>
    <row r="60" ht="15" spans="1:12">
      <c r="A60" s="74"/>
      <c r="C60" s="4" t="s">
        <v>92</v>
      </c>
      <c r="D60" s="67">
        <v>1318</v>
      </c>
      <c r="E60" s="61">
        <f t="shared" si="3"/>
        <v>1252.1</v>
      </c>
      <c r="G60" s="54">
        <v>100</v>
      </c>
      <c r="H60" s="48">
        <v>0</v>
      </c>
      <c r="I60" s="167">
        <f t="shared" si="4"/>
        <v>1152.1</v>
      </c>
      <c r="K60" s="92">
        <f t="shared" si="5"/>
        <v>1152.1</v>
      </c>
      <c r="L60" s="48" t="s">
        <v>46</v>
      </c>
    </row>
    <row r="61" ht="15" spans="1:12">
      <c r="A61" s="74"/>
      <c r="C61" s="4" t="s">
        <v>93</v>
      </c>
      <c r="D61" s="67">
        <v>1318</v>
      </c>
      <c r="E61" s="61">
        <f t="shared" si="3"/>
        <v>1252.1</v>
      </c>
      <c r="G61" s="54">
        <v>100</v>
      </c>
      <c r="H61" s="48">
        <v>0</v>
      </c>
      <c r="I61" s="167">
        <f t="shared" si="4"/>
        <v>1152.1</v>
      </c>
      <c r="K61" s="92">
        <f t="shared" si="5"/>
        <v>1152.1</v>
      </c>
      <c r="L61" s="48" t="s">
        <v>46</v>
      </c>
    </row>
    <row r="62" ht="15" spans="1:12">
      <c r="A62" s="74"/>
      <c r="C62" s="4" t="s">
        <v>94</v>
      </c>
      <c r="D62" s="67">
        <v>1119</v>
      </c>
      <c r="E62" s="61">
        <f t="shared" si="3"/>
        <v>1063.05</v>
      </c>
      <c r="G62" s="54">
        <v>100</v>
      </c>
      <c r="H62" s="48">
        <v>0</v>
      </c>
      <c r="I62" s="167">
        <f t="shared" si="4"/>
        <v>963.05</v>
      </c>
      <c r="K62" s="92">
        <f t="shared" si="5"/>
        <v>963.05</v>
      </c>
      <c r="L62" s="48" t="s">
        <v>46</v>
      </c>
    </row>
    <row r="63" ht="15" spans="1:12">
      <c r="A63" s="74"/>
      <c r="C63" s="4" t="s">
        <v>95</v>
      </c>
      <c r="D63" s="67">
        <v>1099</v>
      </c>
      <c r="E63" s="61">
        <f t="shared" si="3"/>
        <v>1044.05</v>
      </c>
      <c r="G63" s="54">
        <v>100</v>
      </c>
      <c r="H63" s="48">
        <v>0</v>
      </c>
      <c r="I63" s="167">
        <f t="shared" si="4"/>
        <v>944.05</v>
      </c>
      <c r="K63" s="92">
        <f t="shared" si="5"/>
        <v>944.05</v>
      </c>
      <c r="L63" s="48" t="s">
        <v>46</v>
      </c>
    </row>
    <row r="64" s="58" customFormat="1" ht="15" spans="1:12">
      <c r="A64" s="75"/>
      <c r="B64" s="54"/>
      <c r="C64" s="54" t="s">
        <v>96</v>
      </c>
      <c r="D64" s="76">
        <v>1099</v>
      </c>
      <c r="E64" s="78">
        <f t="shared" si="3"/>
        <v>1044.05</v>
      </c>
      <c r="F64" s="64"/>
      <c r="G64" s="54">
        <v>100</v>
      </c>
      <c r="H64" s="65">
        <v>0</v>
      </c>
      <c r="I64" s="168">
        <f t="shared" si="4"/>
        <v>944.05</v>
      </c>
      <c r="K64" s="95">
        <f t="shared" si="5"/>
        <v>944.05</v>
      </c>
      <c r="L64" s="65" t="s">
        <v>46</v>
      </c>
    </row>
    <row r="65" s="57" customFormat="1" ht="15" spans="1:12">
      <c r="A65" s="70">
        <v>601</v>
      </c>
      <c r="B65" s="169" t="s">
        <v>97</v>
      </c>
      <c r="C65" s="48" t="s">
        <v>87</v>
      </c>
      <c r="D65" s="72">
        <v>1499</v>
      </c>
      <c r="E65" s="61">
        <f t="shared" si="3"/>
        <v>1424.05</v>
      </c>
      <c r="F65" s="63"/>
      <c r="G65" s="65">
        <v>100</v>
      </c>
      <c r="H65" s="48">
        <v>0</v>
      </c>
      <c r="I65" s="167">
        <f t="shared" si="4"/>
        <v>1324.05</v>
      </c>
      <c r="K65" s="93">
        <f t="shared" si="5"/>
        <v>1324.05</v>
      </c>
      <c r="L65" s="48" t="s">
        <v>46</v>
      </c>
    </row>
    <row r="66" ht="15" spans="1:12">
      <c r="A66" s="74"/>
      <c r="C66" s="4" t="s">
        <v>98</v>
      </c>
      <c r="D66" s="67">
        <v>1499</v>
      </c>
      <c r="E66" s="61">
        <f t="shared" si="3"/>
        <v>1424.05</v>
      </c>
      <c r="G66" s="54">
        <v>100</v>
      </c>
      <c r="H66" s="48">
        <v>0</v>
      </c>
      <c r="I66" s="167">
        <f t="shared" si="4"/>
        <v>1324.05</v>
      </c>
      <c r="K66" s="92">
        <f t="shared" si="5"/>
        <v>1324.05</v>
      </c>
      <c r="L66" s="48" t="s">
        <v>46</v>
      </c>
    </row>
    <row r="67" ht="15" spans="1:11">
      <c r="A67" s="74"/>
      <c r="C67" s="4" t="s">
        <v>99</v>
      </c>
      <c r="D67" s="67">
        <v>999</v>
      </c>
      <c r="E67" s="61">
        <f t="shared" ref="E67:E98" si="6">D67*0.95</f>
        <v>949.05</v>
      </c>
      <c r="G67" s="4">
        <v>50</v>
      </c>
      <c r="H67" s="48">
        <v>0</v>
      </c>
      <c r="I67" s="167">
        <f t="shared" ref="I67:I98" si="7">E67-IF(H67&gt;G67,H67,G67)</f>
        <v>899.05</v>
      </c>
      <c r="K67" s="92">
        <f t="shared" si="5"/>
        <v>899.05</v>
      </c>
    </row>
    <row r="68" s="58" customFormat="1" ht="15" spans="1:11">
      <c r="A68" s="75"/>
      <c r="B68" s="54"/>
      <c r="C68" s="54" t="s">
        <v>100</v>
      </c>
      <c r="D68" s="76">
        <v>999</v>
      </c>
      <c r="E68" s="78">
        <f t="shared" si="6"/>
        <v>949.05</v>
      </c>
      <c r="F68" s="64"/>
      <c r="G68" s="54">
        <v>50</v>
      </c>
      <c r="H68" s="65">
        <v>0</v>
      </c>
      <c r="I68" s="168">
        <f t="shared" si="7"/>
        <v>899.05</v>
      </c>
      <c r="K68" s="95">
        <f t="shared" si="5"/>
        <v>899.05</v>
      </c>
    </row>
    <row r="69" s="57" customFormat="1" ht="15" spans="1:12">
      <c r="A69" s="82" t="s">
        <v>101</v>
      </c>
      <c r="B69" s="169" t="s">
        <v>102</v>
      </c>
      <c r="C69" s="48" t="s">
        <v>103</v>
      </c>
      <c r="D69" s="72">
        <v>1399</v>
      </c>
      <c r="E69" s="61">
        <f t="shared" si="6"/>
        <v>1329.05</v>
      </c>
      <c r="F69" s="96">
        <v>1259</v>
      </c>
      <c r="G69" s="65">
        <v>100</v>
      </c>
      <c r="H69" s="48">
        <v>0</v>
      </c>
      <c r="I69" s="167">
        <f t="shared" si="7"/>
        <v>1229.05</v>
      </c>
      <c r="K69" s="93">
        <f t="shared" ref="K69:K100" si="8">I69-J69</f>
        <v>1229.05</v>
      </c>
      <c r="L69" s="48" t="s">
        <v>46</v>
      </c>
    </row>
    <row r="70" ht="15" spans="1:12">
      <c r="A70" s="97"/>
      <c r="C70" s="4" t="s">
        <v>104</v>
      </c>
      <c r="D70" s="67">
        <v>1399</v>
      </c>
      <c r="E70" s="61">
        <f t="shared" si="6"/>
        <v>1329.05</v>
      </c>
      <c r="F70" s="96">
        <v>1259</v>
      </c>
      <c r="G70" s="54">
        <v>100</v>
      </c>
      <c r="H70" s="48">
        <v>0</v>
      </c>
      <c r="I70" s="167">
        <f t="shared" si="7"/>
        <v>1229.05</v>
      </c>
      <c r="K70" s="92">
        <f t="shared" si="8"/>
        <v>1229.05</v>
      </c>
      <c r="L70" s="48" t="s">
        <v>46</v>
      </c>
    </row>
    <row r="71" ht="15" spans="1:12">
      <c r="A71" s="97"/>
      <c r="C71" s="4" t="s">
        <v>105</v>
      </c>
      <c r="D71" s="67">
        <v>1399</v>
      </c>
      <c r="E71" s="61">
        <f t="shared" si="6"/>
        <v>1329.05</v>
      </c>
      <c r="F71" s="96">
        <v>1259</v>
      </c>
      <c r="G71" s="54">
        <v>100</v>
      </c>
      <c r="H71" s="48">
        <v>0</v>
      </c>
      <c r="I71" s="167">
        <f t="shared" si="7"/>
        <v>1229.05</v>
      </c>
      <c r="K71" s="92">
        <f t="shared" si="8"/>
        <v>1229.05</v>
      </c>
      <c r="L71" s="48" t="s">
        <v>46</v>
      </c>
    </row>
    <row r="72" s="58" customFormat="1" ht="15" spans="1:12">
      <c r="A72" s="84"/>
      <c r="B72" s="54"/>
      <c r="C72" s="54" t="s">
        <v>106</v>
      </c>
      <c r="D72" s="76">
        <v>1666</v>
      </c>
      <c r="E72" s="78">
        <f t="shared" si="6"/>
        <v>1582.7</v>
      </c>
      <c r="F72" s="98">
        <v>1259</v>
      </c>
      <c r="G72" s="54">
        <v>100</v>
      </c>
      <c r="H72" s="65">
        <v>0</v>
      </c>
      <c r="I72" s="168">
        <f t="shared" si="7"/>
        <v>1482.7</v>
      </c>
      <c r="K72" s="95">
        <f t="shared" si="8"/>
        <v>1482.7</v>
      </c>
      <c r="L72" s="65" t="s">
        <v>46</v>
      </c>
    </row>
    <row r="73" s="57" customFormat="1" ht="15" spans="1:12">
      <c r="A73" s="70">
        <v>166</v>
      </c>
      <c r="B73" s="169" t="s">
        <v>107</v>
      </c>
      <c r="C73" s="48" t="s">
        <v>108</v>
      </c>
      <c r="D73" s="72">
        <v>2199</v>
      </c>
      <c r="E73" s="61">
        <f t="shared" si="6"/>
        <v>2089.05</v>
      </c>
      <c r="F73" s="63">
        <v>1989</v>
      </c>
      <c r="G73" s="48">
        <v>200</v>
      </c>
      <c r="H73" s="73">
        <v>500</v>
      </c>
      <c r="I73" s="167">
        <f t="shared" si="7"/>
        <v>1589.05</v>
      </c>
      <c r="J73" s="48">
        <v>80</v>
      </c>
      <c r="K73" s="93">
        <f t="shared" si="8"/>
        <v>1509.05</v>
      </c>
      <c r="L73" s="48" t="s">
        <v>14</v>
      </c>
    </row>
    <row r="74" s="58" customFormat="1" ht="15" spans="1:12">
      <c r="A74" s="75"/>
      <c r="B74" s="54"/>
      <c r="C74" s="54" t="s">
        <v>109</v>
      </c>
      <c r="D74" s="76">
        <v>2088</v>
      </c>
      <c r="E74" s="78">
        <f t="shared" si="6"/>
        <v>1983.6</v>
      </c>
      <c r="F74" s="64"/>
      <c r="G74" s="54">
        <v>100</v>
      </c>
      <c r="H74" s="65">
        <v>0</v>
      </c>
      <c r="I74" s="168">
        <f t="shared" si="7"/>
        <v>1883.6</v>
      </c>
      <c r="K74" s="95">
        <f t="shared" si="8"/>
        <v>1883.6</v>
      </c>
      <c r="L74" s="65" t="s">
        <v>46</v>
      </c>
    </row>
    <row r="75" s="66" customFormat="1" ht="15" spans="1:12">
      <c r="A75" s="86" t="s">
        <v>110</v>
      </c>
      <c r="B75" s="87">
        <v>41362042431</v>
      </c>
      <c r="C75" s="65" t="s">
        <v>111</v>
      </c>
      <c r="D75" s="88">
        <v>2399</v>
      </c>
      <c r="E75" s="78">
        <f t="shared" si="6"/>
        <v>2279.05</v>
      </c>
      <c r="F75" s="89"/>
      <c r="G75" s="65">
        <v>200</v>
      </c>
      <c r="H75" s="77">
        <v>500</v>
      </c>
      <c r="I75" s="168">
        <f t="shared" si="7"/>
        <v>1779.05</v>
      </c>
      <c r="J75" s="65">
        <v>80</v>
      </c>
      <c r="K75" s="94">
        <f t="shared" si="8"/>
        <v>1699.05</v>
      </c>
      <c r="L75" s="65" t="s">
        <v>14</v>
      </c>
    </row>
    <row r="76" s="57" customFormat="1" ht="15" spans="1:12">
      <c r="A76" s="70" t="s">
        <v>112</v>
      </c>
      <c r="B76" s="71">
        <v>40468035856</v>
      </c>
      <c r="C76" s="48" t="s">
        <v>113</v>
      </c>
      <c r="D76" s="72">
        <v>1666</v>
      </c>
      <c r="E76" s="61">
        <f t="shared" si="6"/>
        <v>1582.7</v>
      </c>
      <c r="F76" s="63"/>
      <c r="G76" s="65">
        <v>100</v>
      </c>
      <c r="H76" s="48">
        <v>0</v>
      </c>
      <c r="I76" s="167">
        <f t="shared" si="7"/>
        <v>1482.7</v>
      </c>
      <c r="K76" s="93">
        <f t="shared" si="8"/>
        <v>1482.7</v>
      </c>
      <c r="L76" s="48" t="s">
        <v>46</v>
      </c>
    </row>
    <row r="77" ht="15" spans="1:12">
      <c r="A77" s="74"/>
      <c r="C77" s="4" t="s">
        <v>114</v>
      </c>
      <c r="D77" s="67">
        <v>1666</v>
      </c>
      <c r="E77" s="61">
        <f t="shared" si="6"/>
        <v>1582.7</v>
      </c>
      <c r="G77" s="54">
        <v>100</v>
      </c>
      <c r="H77" s="48">
        <v>0</v>
      </c>
      <c r="I77" s="167">
        <f t="shared" si="7"/>
        <v>1482.7</v>
      </c>
      <c r="K77" s="92">
        <f t="shared" si="8"/>
        <v>1482.7</v>
      </c>
      <c r="L77" s="48" t="s">
        <v>46</v>
      </c>
    </row>
    <row r="78" ht="15" spans="1:12">
      <c r="A78" s="74"/>
      <c r="C78" s="4" t="s">
        <v>115</v>
      </c>
      <c r="D78" s="67">
        <v>1566</v>
      </c>
      <c r="E78" s="61">
        <f t="shared" si="6"/>
        <v>1487.7</v>
      </c>
      <c r="G78" s="54">
        <v>100</v>
      </c>
      <c r="H78" s="48">
        <v>0</v>
      </c>
      <c r="I78" s="167">
        <f t="shared" si="7"/>
        <v>1387.7</v>
      </c>
      <c r="K78" s="92">
        <f t="shared" si="8"/>
        <v>1387.7</v>
      </c>
      <c r="L78" s="48" t="s">
        <v>46</v>
      </c>
    </row>
    <row r="79" ht="15" spans="1:12">
      <c r="A79" s="74"/>
      <c r="C79" s="4" t="s">
        <v>116</v>
      </c>
      <c r="D79" s="67">
        <v>1666</v>
      </c>
      <c r="E79" s="61">
        <f t="shared" si="6"/>
        <v>1582.7</v>
      </c>
      <c r="G79" s="54">
        <v>100</v>
      </c>
      <c r="H79" s="48">
        <v>0</v>
      </c>
      <c r="I79" s="167">
        <f t="shared" si="7"/>
        <v>1482.7</v>
      </c>
      <c r="K79" s="92">
        <f t="shared" si="8"/>
        <v>1482.7</v>
      </c>
      <c r="L79" s="48" t="s">
        <v>46</v>
      </c>
    </row>
    <row r="80" ht="15" spans="1:12">
      <c r="A80" s="74"/>
      <c r="C80" s="4" t="s">
        <v>117</v>
      </c>
      <c r="D80" s="67">
        <v>1566</v>
      </c>
      <c r="E80" s="61">
        <f t="shared" si="6"/>
        <v>1487.7</v>
      </c>
      <c r="G80" s="54">
        <v>100</v>
      </c>
      <c r="H80" s="48">
        <v>0</v>
      </c>
      <c r="I80" s="167">
        <f t="shared" si="7"/>
        <v>1387.7</v>
      </c>
      <c r="K80" s="92">
        <f t="shared" si="8"/>
        <v>1387.7</v>
      </c>
      <c r="L80" s="48" t="s">
        <v>46</v>
      </c>
    </row>
    <row r="81" ht="15" spans="1:12">
      <c r="A81" s="74"/>
      <c r="C81" s="4" t="s">
        <v>118</v>
      </c>
      <c r="D81" s="67">
        <v>1566</v>
      </c>
      <c r="E81" s="61">
        <f t="shared" si="6"/>
        <v>1487.7</v>
      </c>
      <c r="G81" s="54">
        <v>100</v>
      </c>
      <c r="H81" s="48">
        <v>0</v>
      </c>
      <c r="I81" s="167">
        <f t="shared" si="7"/>
        <v>1387.7</v>
      </c>
      <c r="K81" s="92">
        <f t="shared" si="8"/>
        <v>1387.7</v>
      </c>
      <c r="L81" s="48" t="s">
        <v>46</v>
      </c>
    </row>
    <row r="82" ht="15" spans="1:12">
      <c r="A82" s="74"/>
      <c r="C82" s="4" t="s">
        <v>119</v>
      </c>
      <c r="D82" s="67">
        <v>1566</v>
      </c>
      <c r="E82" s="61">
        <f t="shared" si="6"/>
        <v>1487.7</v>
      </c>
      <c r="G82" s="54">
        <v>100</v>
      </c>
      <c r="H82" s="48">
        <v>0</v>
      </c>
      <c r="I82" s="167">
        <f t="shared" si="7"/>
        <v>1387.7</v>
      </c>
      <c r="K82" s="92">
        <f t="shared" si="8"/>
        <v>1387.7</v>
      </c>
      <c r="L82" s="48" t="s">
        <v>46</v>
      </c>
    </row>
    <row r="83" ht="15" spans="1:11">
      <c r="A83" s="74"/>
      <c r="C83" s="4" t="s">
        <v>120</v>
      </c>
      <c r="D83" s="67">
        <v>988</v>
      </c>
      <c r="E83" s="61">
        <f t="shared" si="6"/>
        <v>938.6</v>
      </c>
      <c r="G83" s="4">
        <v>50</v>
      </c>
      <c r="H83" s="48">
        <v>0</v>
      </c>
      <c r="I83" s="167">
        <f t="shared" si="7"/>
        <v>888.6</v>
      </c>
      <c r="K83" s="92">
        <f t="shared" si="8"/>
        <v>888.6</v>
      </c>
    </row>
    <row r="84" ht="15" spans="1:11">
      <c r="A84" s="74"/>
      <c r="C84" s="4" t="s">
        <v>121</v>
      </c>
      <c r="D84" s="67">
        <v>988</v>
      </c>
      <c r="E84" s="61">
        <f t="shared" si="6"/>
        <v>938.6</v>
      </c>
      <c r="G84" s="4">
        <v>50</v>
      </c>
      <c r="H84" s="48">
        <v>0</v>
      </c>
      <c r="I84" s="167">
        <f t="shared" si="7"/>
        <v>888.6</v>
      </c>
      <c r="K84" s="92">
        <f t="shared" si="8"/>
        <v>888.6</v>
      </c>
    </row>
    <row r="85" ht="15" spans="1:12">
      <c r="A85" s="74"/>
      <c r="C85" s="4" t="s">
        <v>122</v>
      </c>
      <c r="D85" s="67">
        <v>1099</v>
      </c>
      <c r="E85" s="61">
        <f t="shared" si="6"/>
        <v>1044.05</v>
      </c>
      <c r="G85" s="54">
        <v>100</v>
      </c>
      <c r="H85" s="48">
        <v>0</v>
      </c>
      <c r="I85" s="167">
        <f t="shared" si="7"/>
        <v>944.05</v>
      </c>
      <c r="K85" s="92">
        <f t="shared" si="8"/>
        <v>944.05</v>
      </c>
      <c r="L85" s="48" t="s">
        <v>46</v>
      </c>
    </row>
    <row r="86" s="58" customFormat="1" ht="15" spans="1:12">
      <c r="A86" s="75"/>
      <c r="B86" s="54"/>
      <c r="C86" s="54" t="s">
        <v>123</v>
      </c>
      <c r="D86" s="76">
        <v>1199</v>
      </c>
      <c r="E86" s="78">
        <f t="shared" si="6"/>
        <v>1139.05</v>
      </c>
      <c r="F86" s="64"/>
      <c r="G86" s="54">
        <v>100</v>
      </c>
      <c r="H86" s="65">
        <v>0</v>
      </c>
      <c r="I86" s="168">
        <f t="shared" si="7"/>
        <v>1039.05</v>
      </c>
      <c r="K86" s="95">
        <f t="shared" si="8"/>
        <v>1039.05</v>
      </c>
      <c r="L86" s="65" t="s">
        <v>46</v>
      </c>
    </row>
    <row r="87" s="57" customFormat="1" ht="15" spans="1:12">
      <c r="A87" s="70" t="s">
        <v>124</v>
      </c>
      <c r="B87" s="71">
        <v>41347887305</v>
      </c>
      <c r="C87" s="48" t="s">
        <v>125</v>
      </c>
      <c r="D87" s="72">
        <v>3666</v>
      </c>
      <c r="E87" s="61">
        <f t="shared" si="6"/>
        <v>3482.7</v>
      </c>
      <c r="F87" s="63"/>
      <c r="G87" s="57">
        <v>300</v>
      </c>
      <c r="H87" s="73">
        <v>500</v>
      </c>
      <c r="I87" s="167">
        <f t="shared" si="7"/>
        <v>2982.7</v>
      </c>
      <c r="J87" s="48">
        <v>80</v>
      </c>
      <c r="K87" s="93">
        <f t="shared" si="8"/>
        <v>2902.7</v>
      </c>
      <c r="L87" s="48" t="s">
        <v>28</v>
      </c>
    </row>
    <row r="88" ht="15" spans="1:12">
      <c r="A88" s="74"/>
      <c r="C88" s="4" t="s">
        <v>126</v>
      </c>
      <c r="D88" s="67">
        <v>3666</v>
      </c>
      <c r="E88" s="61">
        <f t="shared" si="6"/>
        <v>3482.7</v>
      </c>
      <c r="G88">
        <v>300</v>
      </c>
      <c r="H88" s="73">
        <v>500</v>
      </c>
      <c r="I88" s="167">
        <f t="shared" si="7"/>
        <v>2982.7</v>
      </c>
      <c r="J88" s="4">
        <v>80</v>
      </c>
      <c r="K88" s="92">
        <f t="shared" si="8"/>
        <v>2902.7</v>
      </c>
      <c r="L88" s="4" t="s">
        <v>28</v>
      </c>
    </row>
    <row r="89" ht="15" spans="1:12">
      <c r="A89" s="74"/>
      <c r="C89" s="4" t="s">
        <v>127</v>
      </c>
      <c r="D89" s="67">
        <v>3499</v>
      </c>
      <c r="E89" s="61">
        <f t="shared" si="6"/>
        <v>3324.05</v>
      </c>
      <c r="G89">
        <v>300</v>
      </c>
      <c r="H89" s="73">
        <v>500</v>
      </c>
      <c r="I89" s="167">
        <f t="shared" si="7"/>
        <v>2824.05</v>
      </c>
      <c r="J89" s="4">
        <v>80</v>
      </c>
      <c r="K89" s="92">
        <f t="shared" si="8"/>
        <v>2744.05</v>
      </c>
      <c r="L89" s="4" t="s">
        <v>28</v>
      </c>
    </row>
    <row r="90" ht="15" spans="1:12">
      <c r="A90" s="74"/>
      <c r="C90" s="4" t="s">
        <v>128</v>
      </c>
      <c r="D90" s="67">
        <v>3499</v>
      </c>
      <c r="E90" s="61">
        <f t="shared" si="6"/>
        <v>3324.05</v>
      </c>
      <c r="G90">
        <v>300</v>
      </c>
      <c r="H90" s="73">
        <v>500</v>
      </c>
      <c r="I90" s="167">
        <f t="shared" si="7"/>
        <v>2824.05</v>
      </c>
      <c r="J90" s="4">
        <v>80</v>
      </c>
      <c r="K90" s="92">
        <f t="shared" si="8"/>
        <v>2744.05</v>
      </c>
      <c r="L90" s="4" t="s">
        <v>28</v>
      </c>
    </row>
    <row r="91" s="58" customFormat="1" ht="15" spans="1:12">
      <c r="A91" s="75"/>
      <c r="B91" s="54"/>
      <c r="C91" s="54" t="s">
        <v>129</v>
      </c>
      <c r="D91" s="76">
        <v>3288</v>
      </c>
      <c r="E91" s="78">
        <f t="shared" si="6"/>
        <v>3123.6</v>
      </c>
      <c r="F91" s="64"/>
      <c r="G91" s="58">
        <v>300</v>
      </c>
      <c r="H91" s="77">
        <v>500</v>
      </c>
      <c r="I91" s="168">
        <f t="shared" si="7"/>
        <v>2623.6</v>
      </c>
      <c r="J91" s="54">
        <v>80</v>
      </c>
      <c r="K91" s="95">
        <f t="shared" si="8"/>
        <v>2543.6</v>
      </c>
      <c r="L91" s="54" t="s">
        <v>28</v>
      </c>
    </row>
    <row r="92" s="57" customFormat="1" ht="15" spans="1:12">
      <c r="A92" s="70" t="s">
        <v>130</v>
      </c>
      <c r="B92" s="71">
        <v>43249779004</v>
      </c>
      <c r="C92" s="48" t="s">
        <v>131</v>
      </c>
      <c r="D92" s="72">
        <v>1088</v>
      </c>
      <c r="E92" s="61">
        <f t="shared" si="6"/>
        <v>1033.6</v>
      </c>
      <c r="F92" s="63"/>
      <c r="G92" s="65">
        <v>100</v>
      </c>
      <c r="H92" s="48">
        <v>0</v>
      </c>
      <c r="I92" s="167">
        <f t="shared" si="7"/>
        <v>933.6</v>
      </c>
      <c r="K92" s="93">
        <f t="shared" si="8"/>
        <v>933.6</v>
      </c>
      <c r="L92" s="48" t="s">
        <v>46</v>
      </c>
    </row>
    <row r="93" ht="15" spans="1:12">
      <c r="A93" s="74"/>
      <c r="C93" s="4" t="s">
        <v>132</v>
      </c>
      <c r="D93" s="67">
        <v>1088</v>
      </c>
      <c r="E93" s="61">
        <f t="shared" si="6"/>
        <v>1033.6</v>
      </c>
      <c r="G93" s="54">
        <v>100</v>
      </c>
      <c r="H93" s="48">
        <v>0</v>
      </c>
      <c r="I93" s="167">
        <f t="shared" si="7"/>
        <v>933.6</v>
      </c>
      <c r="K93" s="92">
        <f t="shared" si="8"/>
        <v>933.6</v>
      </c>
      <c r="L93" s="48" t="s">
        <v>46</v>
      </c>
    </row>
    <row r="94" ht="15" spans="1:12">
      <c r="A94" s="74"/>
      <c r="C94" s="4" t="s">
        <v>133</v>
      </c>
      <c r="D94" s="67">
        <v>1566</v>
      </c>
      <c r="E94" s="61">
        <f t="shared" si="6"/>
        <v>1487.7</v>
      </c>
      <c r="G94" s="54">
        <v>100</v>
      </c>
      <c r="H94" s="48">
        <v>0</v>
      </c>
      <c r="I94" s="167">
        <f t="shared" si="7"/>
        <v>1387.7</v>
      </c>
      <c r="K94" s="92">
        <f t="shared" si="8"/>
        <v>1387.7</v>
      </c>
      <c r="L94" s="48" t="s">
        <v>46</v>
      </c>
    </row>
    <row r="95" ht="15" spans="1:12">
      <c r="A95" s="74"/>
      <c r="C95" s="4" t="s">
        <v>134</v>
      </c>
      <c r="D95" s="67">
        <v>1088</v>
      </c>
      <c r="E95" s="61">
        <f t="shared" si="6"/>
        <v>1033.6</v>
      </c>
      <c r="G95" s="54">
        <v>100</v>
      </c>
      <c r="H95" s="48">
        <v>0</v>
      </c>
      <c r="I95" s="167">
        <f t="shared" si="7"/>
        <v>933.6</v>
      </c>
      <c r="K95" s="92">
        <f t="shared" si="8"/>
        <v>933.6</v>
      </c>
      <c r="L95" s="48" t="s">
        <v>46</v>
      </c>
    </row>
    <row r="96" ht="15" spans="1:12">
      <c r="A96" s="74"/>
      <c r="C96" s="4" t="s">
        <v>135</v>
      </c>
      <c r="D96" s="67">
        <v>1088</v>
      </c>
      <c r="E96" s="61">
        <f t="shared" si="6"/>
        <v>1033.6</v>
      </c>
      <c r="G96" s="54">
        <v>100</v>
      </c>
      <c r="H96" s="48">
        <v>0</v>
      </c>
      <c r="I96" s="167">
        <f t="shared" si="7"/>
        <v>933.6</v>
      </c>
      <c r="K96" s="92">
        <f t="shared" si="8"/>
        <v>933.6</v>
      </c>
      <c r="L96" s="48" t="s">
        <v>46</v>
      </c>
    </row>
    <row r="97" ht="15" spans="1:12">
      <c r="A97" s="74"/>
      <c r="C97" s="4" t="s">
        <v>136</v>
      </c>
      <c r="D97" s="67">
        <v>1088</v>
      </c>
      <c r="E97" s="61">
        <f t="shared" si="6"/>
        <v>1033.6</v>
      </c>
      <c r="G97" s="54">
        <v>100</v>
      </c>
      <c r="H97" s="48">
        <v>0</v>
      </c>
      <c r="I97" s="167">
        <f t="shared" si="7"/>
        <v>933.6</v>
      </c>
      <c r="K97" s="92">
        <f t="shared" si="8"/>
        <v>933.6</v>
      </c>
      <c r="L97" s="48" t="s">
        <v>46</v>
      </c>
    </row>
    <row r="98" ht="15" spans="1:12">
      <c r="A98" s="74"/>
      <c r="C98" s="4" t="s">
        <v>137</v>
      </c>
      <c r="D98" s="67">
        <v>1088</v>
      </c>
      <c r="E98" s="61">
        <f t="shared" si="6"/>
        <v>1033.6</v>
      </c>
      <c r="G98" s="54">
        <v>100</v>
      </c>
      <c r="H98" s="48">
        <v>0</v>
      </c>
      <c r="I98" s="167">
        <f t="shared" si="7"/>
        <v>933.6</v>
      </c>
      <c r="K98" s="92">
        <f t="shared" si="8"/>
        <v>933.6</v>
      </c>
      <c r="L98" s="48" t="s">
        <v>46</v>
      </c>
    </row>
    <row r="99" ht="15" spans="1:12">
      <c r="A99" s="74"/>
      <c r="C99" s="4" t="s">
        <v>138</v>
      </c>
      <c r="D99" s="67">
        <v>1088</v>
      </c>
      <c r="E99" s="61">
        <f t="shared" ref="E99:E121" si="9">D99*0.95</f>
        <v>1033.6</v>
      </c>
      <c r="G99" s="54">
        <v>100</v>
      </c>
      <c r="H99" s="48">
        <v>0</v>
      </c>
      <c r="I99" s="167">
        <f t="shared" ref="I99:I121" si="10">E99-IF(H99&gt;G99,H99,G99)</f>
        <v>933.6</v>
      </c>
      <c r="K99" s="92">
        <f t="shared" si="8"/>
        <v>933.6</v>
      </c>
      <c r="L99" s="48" t="s">
        <v>46</v>
      </c>
    </row>
    <row r="100" ht="15" spans="1:12">
      <c r="A100" s="74"/>
      <c r="C100" s="4" t="s">
        <v>139</v>
      </c>
      <c r="D100" s="67">
        <v>1088</v>
      </c>
      <c r="E100" s="61">
        <f t="shared" si="9"/>
        <v>1033.6</v>
      </c>
      <c r="G100" s="54">
        <v>100</v>
      </c>
      <c r="H100" s="48">
        <v>0</v>
      </c>
      <c r="I100" s="167">
        <f t="shared" si="10"/>
        <v>933.6</v>
      </c>
      <c r="K100" s="92">
        <f t="shared" si="8"/>
        <v>933.6</v>
      </c>
      <c r="L100" s="48" t="s">
        <v>46</v>
      </c>
    </row>
    <row r="101" s="58" customFormat="1" ht="15" spans="1:12">
      <c r="A101" s="75"/>
      <c r="B101" s="54"/>
      <c r="C101" s="54" t="s">
        <v>140</v>
      </c>
      <c r="D101" s="76">
        <v>1088</v>
      </c>
      <c r="E101" s="78">
        <f t="shared" si="9"/>
        <v>1033.6</v>
      </c>
      <c r="F101" s="64"/>
      <c r="G101" s="54">
        <v>100</v>
      </c>
      <c r="H101" s="65">
        <v>0</v>
      </c>
      <c r="I101" s="168">
        <f t="shared" si="10"/>
        <v>933.6</v>
      </c>
      <c r="K101" s="95">
        <f t="shared" ref="K101:K121" si="11">I101-J101</f>
        <v>933.6</v>
      </c>
      <c r="L101" s="65" t="s">
        <v>46</v>
      </c>
    </row>
    <row r="102" s="57" customFormat="1" ht="15" spans="1:11">
      <c r="A102" s="70" t="s">
        <v>141</v>
      </c>
      <c r="B102" s="71">
        <v>41672434587</v>
      </c>
      <c r="C102" s="48" t="s">
        <v>106</v>
      </c>
      <c r="D102" s="72">
        <v>866</v>
      </c>
      <c r="E102" s="61">
        <f t="shared" si="9"/>
        <v>822.7</v>
      </c>
      <c r="F102" s="63"/>
      <c r="G102" s="48">
        <v>50</v>
      </c>
      <c r="H102" s="48">
        <v>0</v>
      </c>
      <c r="I102" s="167">
        <f t="shared" si="10"/>
        <v>772.7</v>
      </c>
      <c r="K102" s="93">
        <f t="shared" si="11"/>
        <v>772.7</v>
      </c>
    </row>
    <row r="103" ht="15" spans="1:11">
      <c r="A103" s="74"/>
      <c r="C103" s="4" t="s">
        <v>142</v>
      </c>
      <c r="D103" s="67">
        <v>866</v>
      </c>
      <c r="E103" s="61">
        <f t="shared" si="9"/>
        <v>822.7</v>
      </c>
      <c r="G103" s="4">
        <v>50</v>
      </c>
      <c r="H103" s="48">
        <v>0</v>
      </c>
      <c r="I103" s="167">
        <f t="shared" si="10"/>
        <v>772.7</v>
      </c>
      <c r="K103" s="92">
        <f t="shared" si="11"/>
        <v>772.7</v>
      </c>
    </row>
    <row r="104" ht="15" spans="1:11">
      <c r="A104" s="74"/>
      <c r="C104" s="4" t="s">
        <v>143</v>
      </c>
      <c r="D104" s="67">
        <v>866</v>
      </c>
      <c r="E104" s="61">
        <f t="shared" si="9"/>
        <v>822.7</v>
      </c>
      <c r="G104" s="4">
        <v>50</v>
      </c>
      <c r="H104" s="48">
        <v>0</v>
      </c>
      <c r="I104" s="167">
        <f t="shared" si="10"/>
        <v>772.7</v>
      </c>
      <c r="K104" s="92">
        <f t="shared" si="11"/>
        <v>772.7</v>
      </c>
    </row>
    <row r="105" ht="15" spans="1:11">
      <c r="A105" s="74"/>
      <c r="C105" s="4" t="s">
        <v>144</v>
      </c>
      <c r="D105" s="67">
        <v>749</v>
      </c>
      <c r="E105" s="61">
        <f t="shared" si="9"/>
        <v>711.55</v>
      </c>
      <c r="G105" s="4">
        <v>50</v>
      </c>
      <c r="H105" s="48">
        <v>0</v>
      </c>
      <c r="I105" s="167">
        <f t="shared" si="10"/>
        <v>661.55</v>
      </c>
      <c r="K105" s="92">
        <f t="shared" si="11"/>
        <v>661.55</v>
      </c>
    </row>
    <row r="106" ht="15" spans="1:11">
      <c r="A106" s="74"/>
      <c r="C106" s="4" t="s">
        <v>145</v>
      </c>
      <c r="D106" s="67">
        <v>749</v>
      </c>
      <c r="E106" s="61">
        <f t="shared" si="9"/>
        <v>711.55</v>
      </c>
      <c r="G106" s="4">
        <v>50</v>
      </c>
      <c r="H106" s="48">
        <v>0</v>
      </c>
      <c r="I106" s="167">
        <f t="shared" si="10"/>
        <v>661.55</v>
      </c>
      <c r="K106" s="92">
        <f t="shared" si="11"/>
        <v>661.55</v>
      </c>
    </row>
    <row r="107" ht="15" spans="1:11">
      <c r="A107" s="74"/>
      <c r="C107" s="4" t="s">
        <v>146</v>
      </c>
      <c r="D107" s="67">
        <v>749</v>
      </c>
      <c r="E107" s="61">
        <f t="shared" si="9"/>
        <v>711.55</v>
      </c>
      <c r="G107" s="4">
        <v>50</v>
      </c>
      <c r="H107" s="48">
        <v>0</v>
      </c>
      <c r="I107" s="167">
        <f t="shared" si="10"/>
        <v>661.55</v>
      </c>
      <c r="K107" s="92">
        <f t="shared" si="11"/>
        <v>661.55</v>
      </c>
    </row>
    <row r="108" ht="15" spans="1:11">
      <c r="A108" s="74"/>
      <c r="C108" s="4" t="s">
        <v>104</v>
      </c>
      <c r="D108" s="67">
        <v>666</v>
      </c>
      <c r="E108" s="61">
        <f t="shared" si="9"/>
        <v>632.7</v>
      </c>
      <c r="G108" s="4">
        <v>50</v>
      </c>
      <c r="H108" s="48">
        <v>0</v>
      </c>
      <c r="I108" s="167">
        <f t="shared" si="10"/>
        <v>582.7</v>
      </c>
      <c r="K108" s="92">
        <f t="shared" si="11"/>
        <v>582.7</v>
      </c>
    </row>
    <row r="109" ht="15" spans="1:11">
      <c r="A109" s="74"/>
      <c r="C109" s="4" t="s">
        <v>105</v>
      </c>
      <c r="D109" s="67">
        <v>666</v>
      </c>
      <c r="E109" s="61">
        <f t="shared" si="9"/>
        <v>632.7</v>
      </c>
      <c r="G109" s="4">
        <v>50</v>
      </c>
      <c r="H109" s="48">
        <v>0</v>
      </c>
      <c r="I109" s="167">
        <f t="shared" si="10"/>
        <v>582.7</v>
      </c>
      <c r="K109" s="92">
        <f t="shared" si="11"/>
        <v>582.7</v>
      </c>
    </row>
    <row r="110" ht="15" spans="1:11">
      <c r="A110" s="74"/>
      <c r="C110" s="4" t="s">
        <v>103</v>
      </c>
      <c r="D110" s="67">
        <v>666</v>
      </c>
      <c r="E110" s="61">
        <f t="shared" si="9"/>
        <v>632.7</v>
      </c>
      <c r="G110" s="4">
        <v>50</v>
      </c>
      <c r="H110" s="48">
        <v>0</v>
      </c>
      <c r="I110" s="167">
        <f t="shared" si="10"/>
        <v>582.7</v>
      </c>
      <c r="K110" s="92">
        <f t="shared" si="11"/>
        <v>582.7</v>
      </c>
    </row>
    <row r="111" ht="15" spans="1:11">
      <c r="A111" s="74"/>
      <c r="C111" s="4" t="s">
        <v>147</v>
      </c>
      <c r="D111" s="67">
        <v>666</v>
      </c>
      <c r="E111" s="61">
        <f t="shared" si="9"/>
        <v>632.7</v>
      </c>
      <c r="G111" s="4">
        <v>50</v>
      </c>
      <c r="H111" s="48">
        <v>0</v>
      </c>
      <c r="I111" s="167">
        <f t="shared" si="10"/>
        <v>582.7</v>
      </c>
      <c r="K111" s="92">
        <f t="shared" si="11"/>
        <v>582.7</v>
      </c>
    </row>
    <row r="112" ht="15" spans="1:11">
      <c r="A112" s="74"/>
      <c r="C112" s="4" t="s">
        <v>148</v>
      </c>
      <c r="D112" s="67">
        <v>749</v>
      </c>
      <c r="E112" s="61">
        <f t="shared" si="9"/>
        <v>711.55</v>
      </c>
      <c r="G112" s="4">
        <v>50</v>
      </c>
      <c r="H112" s="48">
        <v>0</v>
      </c>
      <c r="I112" s="167">
        <f t="shared" si="10"/>
        <v>661.55</v>
      </c>
      <c r="K112" s="92">
        <f t="shared" si="11"/>
        <v>661.55</v>
      </c>
    </row>
    <row r="113" s="58" customFormat="1" ht="15" spans="1:11">
      <c r="A113" s="75"/>
      <c r="B113" s="54"/>
      <c r="C113" s="54" t="s">
        <v>149</v>
      </c>
      <c r="D113" s="76">
        <v>866</v>
      </c>
      <c r="E113" s="78">
        <f t="shared" si="9"/>
        <v>822.7</v>
      </c>
      <c r="F113" s="64"/>
      <c r="G113" s="54">
        <v>50</v>
      </c>
      <c r="H113" s="65">
        <v>0</v>
      </c>
      <c r="I113" s="168">
        <f t="shared" si="10"/>
        <v>772.7</v>
      </c>
      <c r="K113" s="95">
        <f t="shared" si="11"/>
        <v>772.7</v>
      </c>
    </row>
    <row r="114" s="57" customFormat="1" ht="15" spans="1:12">
      <c r="A114" s="99" t="s">
        <v>150</v>
      </c>
      <c r="B114" s="169" t="s">
        <v>151</v>
      </c>
      <c r="C114" s="48" t="s">
        <v>152</v>
      </c>
      <c r="D114" s="72">
        <v>1999</v>
      </c>
      <c r="E114" s="61">
        <f t="shared" si="9"/>
        <v>1899.05</v>
      </c>
      <c r="F114" s="57">
        <f>D114*0.88</f>
        <v>1759.12</v>
      </c>
      <c r="G114" s="65">
        <v>100</v>
      </c>
      <c r="H114" s="48">
        <v>0</v>
      </c>
      <c r="I114" s="167">
        <f t="shared" si="10"/>
        <v>1799.05</v>
      </c>
      <c r="J114" s="57">
        <v>80</v>
      </c>
      <c r="K114" s="93">
        <f t="shared" si="11"/>
        <v>1719.05</v>
      </c>
      <c r="L114" s="48" t="s">
        <v>46</v>
      </c>
    </row>
    <row r="115" ht="15" spans="1:12">
      <c r="A115" s="100"/>
      <c r="C115" s="4" t="s">
        <v>153</v>
      </c>
      <c r="D115" s="67">
        <v>1999</v>
      </c>
      <c r="E115" s="61">
        <f t="shared" si="9"/>
        <v>1899.05</v>
      </c>
      <c r="F115">
        <f>D115*0.88</f>
        <v>1759.12</v>
      </c>
      <c r="G115" s="54">
        <v>100</v>
      </c>
      <c r="H115" s="48">
        <v>0</v>
      </c>
      <c r="I115" s="167">
        <f t="shared" si="10"/>
        <v>1799.05</v>
      </c>
      <c r="J115">
        <v>80</v>
      </c>
      <c r="K115" s="92">
        <f t="shared" si="11"/>
        <v>1719.05</v>
      </c>
      <c r="L115" s="48" t="s">
        <v>46</v>
      </c>
    </row>
    <row r="116" ht="15" spans="1:12">
      <c r="A116" s="100"/>
      <c r="C116" s="4" t="s">
        <v>154</v>
      </c>
      <c r="D116" s="67">
        <v>1999</v>
      </c>
      <c r="E116" s="61">
        <f t="shared" si="9"/>
        <v>1899.05</v>
      </c>
      <c r="F116">
        <f t="shared" ref="F116:F121" si="12">D116*0.88</f>
        <v>1759.12</v>
      </c>
      <c r="G116" s="54">
        <v>100</v>
      </c>
      <c r="H116" s="48">
        <v>0</v>
      </c>
      <c r="I116" s="167">
        <f t="shared" si="10"/>
        <v>1799.05</v>
      </c>
      <c r="J116">
        <v>80</v>
      </c>
      <c r="K116" s="92">
        <f t="shared" si="11"/>
        <v>1719.05</v>
      </c>
      <c r="L116" s="48" t="s">
        <v>46</v>
      </c>
    </row>
    <row r="117" ht="15" spans="1:12">
      <c r="A117" s="100"/>
      <c r="C117" s="4" t="s">
        <v>155</v>
      </c>
      <c r="D117" s="67">
        <v>1899</v>
      </c>
      <c r="E117" s="61">
        <f t="shared" si="9"/>
        <v>1804.05</v>
      </c>
      <c r="F117">
        <f t="shared" si="12"/>
        <v>1671.12</v>
      </c>
      <c r="G117" s="54">
        <v>100</v>
      </c>
      <c r="H117" s="48">
        <v>0</v>
      </c>
      <c r="I117" s="167">
        <f t="shared" si="10"/>
        <v>1704.05</v>
      </c>
      <c r="J117">
        <v>80</v>
      </c>
      <c r="K117" s="92">
        <f t="shared" si="11"/>
        <v>1624.05</v>
      </c>
      <c r="L117" s="48" t="s">
        <v>46</v>
      </c>
    </row>
    <row r="118" ht="15" spans="1:12">
      <c r="A118" s="100"/>
      <c r="C118" s="4" t="s">
        <v>156</v>
      </c>
      <c r="D118" s="67">
        <v>1999</v>
      </c>
      <c r="E118" s="61">
        <f t="shared" si="9"/>
        <v>1899.05</v>
      </c>
      <c r="F118">
        <f t="shared" si="12"/>
        <v>1759.12</v>
      </c>
      <c r="G118" s="54">
        <v>100</v>
      </c>
      <c r="H118" s="48">
        <v>0</v>
      </c>
      <c r="I118" s="167">
        <f t="shared" si="10"/>
        <v>1799.05</v>
      </c>
      <c r="J118">
        <v>80</v>
      </c>
      <c r="K118" s="92">
        <f t="shared" si="11"/>
        <v>1719.05</v>
      </c>
      <c r="L118" s="48" t="s">
        <v>46</v>
      </c>
    </row>
    <row r="119" ht="15" spans="1:12">
      <c r="A119" s="100"/>
      <c r="C119" s="4" t="s">
        <v>157</v>
      </c>
      <c r="D119" s="67">
        <v>1999</v>
      </c>
      <c r="E119" s="61">
        <f t="shared" si="9"/>
        <v>1899.05</v>
      </c>
      <c r="F119">
        <f t="shared" si="12"/>
        <v>1759.12</v>
      </c>
      <c r="G119" s="54">
        <v>100</v>
      </c>
      <c r="H119" s="48">
        <v>0</v>
      </c>
      <c r="I119" s="167">
        <f t="shared" si="10"/>
        <v>1799.05</v>
      </c>
      <c r="J119">
        <v>80</v>
      </c>
      <c r="K119" s="92">
        <f t="shared" si="11"/>
        <v>1719.05</v>
      </c>
      <c r="L119" s="48" t="s">
        <v>46</v>
      </c>
    </row>
    <row r="120" ht="15" spans="1:12">
      <c r="A120" s="100"/>
      <c r="C120" s="4" t="s">
        <v>158</v>
      </c>
      <c r="D120" s="67">
        <v>1999</v>
      </c>
      <c r="E120" s="61">
        <f t="shared" si="9"/>
        <v>1899.05</v>
      </c>
      <c r="F120">
        <f t="shared" si="12"/>
        <v>1759.12</v>
      </c>
      <c r="G120" s="54">
        <v>100</v>
      </c>
      <c r="H120" s="48">
        <v>0</v>
      </c>
      <c r="I120" s="167">
        <f t="shared" si="10"/>
        <v>1799.05</v>
      </c>
      <c r="J120">
        <v>80</v>
      </c>
      <c r="K120" s="92">
        <f t="shared" si="11"/>
        <v>1719.05</v>
      </c>
      <c r="L120" s="48" t="s">
        <v>46</v>
      </c>
    </row>
    <row r="121" s="58" customFormat="1" ht="15" spans="1:12">
      <c r="A121" s="101"/>
      <c r="B121" s="54"/>
      <c r="C121" s="54" t="s">
        <v>159</v>
      </c>
      <c r="D121" s="76">
        <v>1999</v>
      </c>
      <c r="E121" s="78">
        <f t="shared" si="9"/>
        <v>1899.05</v>
      </c>
      <c r="F121" s="58">
        <f t="shared" si="12"/>
        <v>1759.12</v>
      </c>
      <c r="G121" s="54">
        <v>100</v>
      </c>
      <c r="H121" s="65">
        <v>0</v>
      </c>
      <c r="I121" s="168">
        <f t="shared" si="10"/>
        <v>1799.05</v>
      </c>
      <c r="J121" s="58">
        <v>80</v>
      </c>
      <c r="K121" s="95">
        <f t="shared" si="11"/>
        <v>1719.05</v>
      </c>
      <c r="L121" s="65" t="s">
        <v>46</v>
      </c>
    </row>
  </sheetData>
  <autoFilter ref="A1:K121">
    <extLst/>
  </autoFilter>
  <mergeCells count="19">
    <mergeCell ref="A2:A9"/>
    <mergeCell ref="A10:A12"/>
    <mergeCell ref="A13:A28"/>
    <mergeCell ref="A29:A32"/>
    <mergeCell ref="A33:A36"/>
    <mergeCell ref="A37:A43"/>
    <mergeCell ref="A44:A47"/>
    <mergeCell ref="A48:A49"/>
    <mergeCell ref="A50:A51"/>
    <mergeCell ref="A53:A56"/>
    <mergeCell ref="A58:A64"/>
    <mergeCell ref="A65:A68"/>
    <mergeCell ref="A69:A72"/>
    <mergeCell ref="A73:A74"/>
    <mergeCell ref="A76:A86"/>
    <mergeCell ref="A87:A91"/>
    <mergeCell ref="A92:A101"/>
    <mergeCell ref="A102:A113"/>
    <mergeCell ref="A114:A121"/>
  </mergeCells>
  <pageMargins left="0.75" right="0.75" top="1" bottom="1" header="0.509027777777778" footer="0.509027777777778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3"/>
  <sheetViews>
    <sheetView workbookViewId="0">
      <pane xSplit="3" ySplit="1" topLeftCell="D86" activePane="bottomRight" state="frozen"/>
      <selection/>
      <selection pane="topRight"/>
      <selection pane="bottomLeft"/>
      <selection pane="bottomRight" activeCell="J1" sqref="A$1:C$1048576 E$1:E$1048576 J$1:J$1048576"/>
    </sheetView>
  </sheetViews>
  <sheetFormatPr defaultColWidth="9" defaultRowHeight="19" customHeight="1"/>
  <cols>
    <col min="1" max="3" width="13.25" style="4" customWidth="1"/>
    <col min="4" max="4" width="10" style="4" customWidth="1"/>
    <col min="5" max="5" width="13.625" style="4" customWidth="1"/>
    <col min="6" max="7" width="13.625" style="5" customWidth="1"/>
    <col min="8" max="9" width="19.375" style="4" customWidth="1"/>
    <col min="10" max="10" width="19.375" style="6" customWidth="1"/>
    <col min="11" max="12" width="19.375" style="4" customWidth="1"/>
    <col min="13" max="14" width="19.375" style="4" hidden="1" customWidth="1"/>
    <col min="15" max="16384" width="19.375" style="4" customWidth="1"/>
  </cols>
  <sheetData>
    <row r="1" ht="76" customHeight="1" spans="1:14">
      <c r="A1" s="4" t="s">
        <v>0</v>
      </c>
      <c r="B1" s="4" t="s">
        <v>1</v>
      </c>
      <c r="C1" s="4" t="s">
        <v>2</v>
      </c>
      <c r="E1" s="4" t="s">
        <v>3</v>
      </c>
      <c r="F1" s="5" t="s">
        <v>191</v>
      </c>
      <c r="G1" s="5" t="s">
        <v>192</v>
      </c>
      <c r="H1" s="4" t="s">
        <v>191</v>
      </c>
      <c r="I1" s="34" t="s">
        <v>193</v>
      </c>
      <c r="J1" s="35" t="s">
        <v>191</v>
      </c>
      <c r="K1" s="34" t="s">
        <v>194</v>
      </c>
      <c r="L1" s="4" t="s">
        <v>195</v>
      </c>
      <c r="M1" s="4" t="s">
        <v>195</v>
      </c>
      <c r="N1" s="4" t="s">
        <v>195</v>
      </c>
    </row>
    <row r="2" s="1" customFormat="1" customHeight="1" spans="1:14">
      <c r="A2" s="7" t="s">
        <v>11</v>
      </c>
      <c r="B2" s="175" t="s">
        <v>12</v>
      </c>
      <c r="C2" s="1" t="s">
        <v>13</v>
      </c>
      <c r="D2" s="8">
        <v>2079.2</v>
      </c>
      <c r="E2" s="1">
        <v>2599</v>
      </c>
      <c r="F2" s="9">
        <f>E2*0.95</f>
        <v>2469.05</v>
      </c>
      <c r="G2" s="5">
        <f>INT(F2/300)*30</f>
        <v>240</v>
      </c>
      <c r="H2" s="1">
        <v>2469.05</v>
      </c>
      <c r="I2" s="1">
        <f t="shared" ref="I2:I9" si="0">F2-200</f>
        <v>2269.05</v>
      </c>
      <c r="J2" s="36">
        <v>2469.05</v>
      </c>
      <c r="K2" s="1">
        <f>J2-500</f>
        <v>1969.05</v>
      </c>
      <c r="L2" s="1">
        <f>IF(I2&gt;K2,K2,I2)-G2</f>
        <v>1729.05</v>
      </c>
      <c r="M2" s="1">
        <v>1729.05</v>
      </c>
      <c r="N2" s="1">
        <v>1729.05</v>
      </c>
    </row>
    <row r="3" customHeight="1" spans="1:14">
      <c r="A3" s="10"/>
      <c r="C3" s="4" t="s">
        <v>15</v>
      </c>
      <c r="D3" s="11"/>
      <c r="E3" s="4">
        <v>2599</v>
      </c>
      <c r="F3" s="5">
        <f t="shared" ref="F3:F34" si="1">E3*0.95</f>
        <v>2469.05</v>
      </c>
      <c r="G3" s="5">
        <f>INT(F3/300)*30</f>
        <v>240</v>
      </c>
      <c r="H3" s="4">
        <v>2469.05</v>
      </c>
      <c r="I3" s="4">
        <f t="shared" si="0"/>
        <v>2269.05</v>
      </c>
      <c r="J3" s="6">
        <v>2469.05</v>
      </c>
      <c r="K3" s="4">
        <f t="shared" ref="K3:K28" si="2">J3-500</f>
        <v>1969.05</v>
      </c>
      <c r="L3" s="1">
        <f>IF(I3&gt;K3,K3,I3)-G3</f>
        <v>1729.05</v>
      </c>
      <c r="M3" s="4">
        <v>1772.145</v>
      </c>
      <c r="N3" s="4">
        <v>1729.05</v>
      </c>
    </row>
    <row r="4" customHeight="1" spans="1:14">
      <c r="A4" s="10"/>
      <c r="C4" s="12" t="s">
        <v>16</v>
      </c>
      <c r="D4" s="11"/>
      <c r="E4" s="4">
        <v>2599</v>
      </c>
      <c r="F4" s="5">
        <f t="shared" si="1"/>
        <v>2469.05</v>
      </c>
      <c r="G4" s="5">
        <f>INT(F4/300)*30</f>
        <v>240</v>
      </c>
      <c r="H4" s="4">
        <v>2469.05</v>
      </c>
      <c r="I4" s="4">
        <f t="shared" si="0"/>
        <v>2269.05</v>
      </c>
      <c r="J4" s="6">
        <v>2469.05</v>
      </c>
      <c r="K4" s="4">
        <f t="shared" si="2"/>
        <v>1969.05</v>
      </c>
      <c r="L4" s="1">
        <f t="shared" ref="L4:L28" si="3">IF(I4&gt;K4,K4,I4)-G4</f>
        <v>1729.05</v>
      </c>
      <c r="M4" s="4">
        <v>1772.145</v>
      </c>
      <c r="N4" s="4">
        <v>1729.05</v>
      </c>
    </row>
    <row r="5" customHeight="1" spans="1:14">
      <c r="A5" s="10"/>
      <c r="C5" s="13" t="s">
        <v>17</v>
      </c>
      <c r="D5" s="11"/>
      <c r="E5" s="4">
        <v>2688</v>
      </c>
      <c r="F5" s="5">
        <f t="shared" si="1"/>
        <v>2553.6</v>
      </c>
      <c r="G5" s="5">
        <f>INT(F5/300)*30</f>
        <v>240</v>
      </c>
      <c r="H5" s="4">
        <v>2553.6</v>
      </c>
      <c r="I5" s="4">
        <f t="shared" si="0"/>
        <v>2353.6</v>
      </c>
      <c r="J5" s="6">
        <v>2553.6</v>
      </c>
      <c r="K5" s="4">
        <f t="shared" si="2"/>
        <v>2053.6</v>
      </c>
      <c r="L5" s="1">
        <f t="shared" si="3"/>
        <v>1813.6</v>
      </c>
      <c r="M5" s="4">
        <v>1848.24</v>
      </c>
      <c r="N5" s="4">
        <v>1813.6</v>
      </c>
    </row>
    <row r="6" customHeight="1" spans="1:14">
      <c r="A6" s="10"/>
      <c r="C6" s="13" t="s">
        <v>18</v>
      </c>
      <c r="D6" s="11"/>
      <c r="E6" s="4">
        <v>2688</v>
      </c>
      <c r="F6" s="5">
        <f t="shared" si="1"/>
        <v>2553.6</v>
      </c>
      <c r="G6" s="5">
        <f t="shared" ref="G6:G37" si="4">INT(F6/300)*30</f>
        <v>240</v>
      </c>
      <c r="H6" s="4">
        <v>2553.6</v>
      </c>
      <c r="I6" s="4">
        <f t="shared" si="0"/>
        <v>2353.6</v>
      </c>
      <c r="J6" s="6">
        <v>2553.6</v>
      </c>
      <c r="K6" s="4">
        <f t="shared" si="2"/>
        <v>2053.6</v>
      </c>
      <c r="L6" s="1">
        <f t="shared" si="3"/>
        <v>1813.6</v>
      </c>
      <c r="M6" s="4">
        <v>1848.24</v>
      </c>
      <c r="N6" s="4">
        <v>1813.6</v>
      </c>
    </row>
    <row r="7" customHeight="1" spans="1:14">
      <c r="A7" s="10"/>
      <c r="C7" s="13" t="s">
        <v>19</v>
      </c>
      <c r="D7" s="11"/>
      <c r="E7" s="4">
        <v>2688</v>
      </c>
      <c r="F7" s="5">
        <f t="shared" si="1"/>
        <v>2553.6</v>
      </c>
      <c r="G7" s="5">
        <f t="shared" si="4"/>
        <v>240</v>
      </c>
      <c r="H7" s="4">
        <v>2553.6</v>
      </c>
      <c r="I7" s="4">
        <f t="shared" si="0"/>
        <v>2353.6</v>
      </c>
      <c r="J7" s="6">
        <v>2553.6</v>
      </c>
      <c r="K7" s="4">
        <f t="shared" si="2"/>
        <v>2053.6</v>
      </c>
      <c r="L7" s="1">
        <f t="shared" si="3"/>
        <v>1813.6</v>
      </c>
      <c r="M7" s="4">
        <v>1848.24</v>
      </c>
      <c r="N7" s="4">
        <v>1813.6</v>
      </c>
    </row>
    <row r="8" customHeight="1" spans="1:14">
      <c r="A8" s="10"/>
      <c r="C8" s="12" t="s">
        <v>20</v>
      </c>
      <c r="D8" s="11"/>
      <c r="E8" s="4">
        <v>2599</v>
      </c>
      <c r="F8" s="5">
        <f t="shared" si="1"/>
        <v>2469.05</v>
      </c>
      <c r="G8" s="5">
        <f t="shared" si="4"/>
        <v>240</v>
      </c>
      <c r="H8" s="4">
        <v>2469.05</v>
      </c>
      <c r="I8" s="4">
        <f t="shared" si="0"/>
        <v>2269.05</v>
      </c>
      <c r="J8" s="6">
        <v>2469.05</v>
      </c>
      <c r="K8" s="4">
        <f t="shared" si="2"/>
        <v>1969.05</v>
      </c>
      <c r="L8" s="1">
        <f t="shared" si="3"/>
        <v>1729.05</v>
      </c>
      <c r="M8" s="4">
        <v>1772.145</v>
      </c>
      <c r="N8" s="4">
        <v>1729.05</v>
      </c>
    </row>
    <row r="9" s="2" customFormat="1" customHeight="1" spans="1:14">
      <c r="A9" s="14"/>
      <c r="C9" s="15" t="s">
        <v>21</v>
      </c>
      <c r="D9" s="16"/>
      <c r="E9" s="2">
        <v>2599</v>
      </c>
      <c r="F9" s="17">
        <f t="shared" si="1"/>
        <v>2469.05</v>
      </c>
      <c r="G9" s="5">
        <f t="shared" si="4"/>
        <v>240</v>
      </c>
      <c r="H9" s="2">
        <v>2469.05</v>
      </c>
      <c r="I9" s="2">
        <f t="shared" si="0"/>
        <v>2269.05</v>
      </c>
      <c r="J9" s="37">
        <v>2469.05</v>
      </c>
      <c r="K9" s="2">
        <f t="shared" si="2"/>
        <v>1969.05</v>
      </c>
      <c r="L9" s="1">
        <f t="shared" si="3"/>
        <v>1729.05</v>
      </c>
      <c r="M9" s="2">
        <v>1772.145</v>
      </c>
      <c r="N9" s="2">
        <v>1729.05</v>
      </c>
    </row>
    <row r="10" s="1" customFormat="1" customHeight="1" spans="1:14">
      <c r="A10" s="7" t="s">
        <v>22</v>
      </c>
      <c r="B10" s="175" t="s">
        <v>23</v>
      </c>
      <c r="C10" s="1" t="s">
        <v>24</v>
      </c>
      <c r="D10" s="18">
        <v>1262</v>
      </c>
      <c r="E10" s="1">
        <v>3594</v>
      </c>
      <c r="F10" s="9">
        <f t="shared" si="1"/>
        <v>3414.3</v>
      </c>
      <c r="G10" s="5">
        <f t="shared" si="4"/>
        <v>330</v>
      </c>
      <c r="H10" s="1">
        <v>3414.3</v>
      </c>
      <c r="I10" s="1">
        <f>F10-300</f>
        <v>3114.3</v>
      </c>
      <c r="J10" s="36">
        <v>3414.3</v>
      </c>
      <c r="K10" s="1">
        <f t="shared" si="2"/>
        <v>2914.3</v>
      </c>
      <c r="L10" s="1">
        <f t="shared" si="3"/>
        <v>2584.3</v>
      </c>
      <c r="M10" s="1">
        <v>2622.87</v>
      </c>
      <c r="N10" s="1">
        <v>2584.3</v>
      </c>
    </row>
    <row r="11" customHeight="1" spans="1:14">
      <c r="A11" s="10"/>
      <c r="C11" s="4" t="s">
        <v>25</v>
      </c>
      <c r="D11" s="19"/>
      <c r="E11" s="4">
        <v>4308</v>
      </c>
      <c r="F11" s="5">
        <f t="shared" si="1"/>
        <v>4092.6</v>
      </c>
      <c r="G11" s="5">
        <f t="shared" si="4"/>
        <v>390</v>
      </c>
      <c r="H11" s="4">
        <v>4092.6</v>
      </c>
      <c r="I11" s="4">
        <f>F11-300</f>
        <v>3792.6</v>
      </c>
      <c r="J11" s="6">
        <v>4092.6</v>
      </c>
      <c r="K11" s="4">
        <f t="shared" si="2"/>
        <v>3592.6</v>
      </c>
      <c r="L11" s="1">
        <f t="shared" si="3"/>
        <v>3202.6</v>
      </c>
      <c r="M11" s="4">
        <v>3233.34</v>
      </c>
      <c r="N11" s="4">
        <v>3202.6</v>
      </c>
    </row>
    <row r="12" s="2" customFormat="1" customHeight="1" spans="1:14">
      <c r="A12" s="14"/>
      <c r="C12" s="20" t="s">
        <v>26</v>
      </c>
      <c r="D12" s="21"/>
      <c r="E12" s="2">
        <v>4908</v>
      </c>
      <c r="F12" s="17">
        <f t="shared" si="1"/>
        <v>4662.6</v>
      </c>
      <c r="G12" s="5">
        <f t="shared" si="4"/>
        <v>450</v>
      </c>
      <c r="H12" s="2">
        <v>4662.6</v>
      </c>
      <c r="I12" s="2">
        <f>F12-300</f>
        <v>4362.6</v>
      </c>
      <c r="J12" s="37">
        <v>4662.6</v>
      </c>
      <c r="K12" s="2">
        <f t="shared" si="2"/>
        <v>4162.6</v>
      </c>
      <c r="L12" s="1">
        <f t="shared" si="3"/>
        <v>3712.6</v>
      </c>
      <c r="M12" s="2">
        <v>3746.34</v>
      </c>
      <c r="N12" s="2">
        <v>3712.6</v>
      </c>
    </row>
    <row r="13" s="1" customFormat="1" customHeight="1" spans="1:14">
      <c r="A13" s="7">
        <v>801</v>
      </c>
      <c r="B13" s="1">
        <v>40828297709</v>
      </c>
      <c r="C13" s="22" t="s">
        <v>27</v>
      </c>
      <c r="D13" s="22"/>
      <c r="E13" s="1">
        <v>3288</v>
      </c>
      <c r="F13" s="9">
        <f t="shared" si="1"/>
        <v>3123.6</v>
      </c>
      <c r="G13" s="5">
        <f t="shared" si="4"/>
        <v>300</v>
      </c>
      <c r="H13" s="1">
        <v>3123.6</v>
      </c>
      <c r="I13" s="1">
        <f>F13-300</f>
        <v>2823.6</v>
      </c>
      <c r="J13" s="36">
        <v>3123.6</v>
      </c>
      <c r="K13" s="1">
        <f t="shared" si="2"/>
        <v>2623.6</v>
      </c>
      <c r="L13" s="1">
        <f t="shared" si="3"/>
        <v>2323.6</v>
      </c>
      <c r="M13" s="1">
        <v>2361.24</v>
      </c>
      <c r="N13" s="1">
        <v>2323.6</v>
      </c>
    </row>
    <row r="14" customHeight="1" spans="1:14">
      <c r="A14" s="10"/>
      <c r="C14" s="12" t="s">
        <v>29</v>
      </c>
      <c r="D14" s="12"/>
      <c r="E14" s="4">
        <v>3166</v>
      </c>
      <c r="F14" s="5">
        <f t="shared" si="1"/>
        <v>3007.7</v>
      </c>
      <c r="G14" s="5">
        <f t="shared" si="4"/>
        <v>300</v>
      </c>
      <c r="H14" s="4">
        <v>3007.7</v>
      </c>
      <c r="I14" s="4">
        <f>F14-200</f>
        <v>2807.7</v>
      </c>
      <c r="J14" s="6">
        <v>3007.7</v>
      </c>
      <c r="K14" s="4">
        <f t="shared" si="2"/>
        <v>2507.7</v>
      </c>
      <c r="L14" s="1">
        <f t="shared" si="3"/>
        <v>2207.7</v>
      </c>
      <c r="M14" s="4">
        <v>2256.93</v>
      </c>
      <c r="N14" s="4">
        <v>2207.7</v>
      </c>
    </row>
    <row r="15" customHeight="1" spans="1:14">
      <c r="A15" s="10"/>
      <c r="C15" s="12" t="s">
        <v>30</v>
      </c>
      <c r="D15" s="12"/>
      <c r="E15" s="4">
        <v>3166</v>
      </c>
      <c r="F15" s="5">
        <f t="shared" si="1"/>
        <v>3007.7</v>
      </c>
      <c r="G15" s="5">
        <f t="shared" si="4"/>
        <v>300</v>
      </c>
      <c r="H15" s="4">
        <v>3007.7</v>
      </c>
      <c r="I15" s="4">
        <f>F15-200</f>
        <v>2807.7</v>
      </c>
      <c r="J15" s="6">
        <v>3007.7</v>
      </c>
      <c r="K15" s="4">
        <f t="shared" si="2"/>
        <v>2507.7</v>
      </c>
      <c r="L15" s="1">
        <f t="shared" si="3"/>
        <v>2207.7</v>
      </c>
      <c r="M15" s="4">
        <v>2256.93</v>
      </c>
      <c r="N15" s="4">
        <v>2207.7</v>
      </c>
    </row>
    <row r="16" customHeight="1" spans="1:14">
      <c r="A16" s="10"/>
      <c r="C16" s="12" t="s">
        <v>31</v>
      </c>
      <c r="D16" s="12"/>
      <c r="E16" s="4">
        <v>3166</v>
      </c>
      <c r="F16" s="5">
        <f t="shared" si="1"/>
        <v>3007.7</v>
      </c>
      <c r="G16" s="5">
        <f t="shared" si="4"/>
        <v>300</v>
      </c>
      <c r="H16" s="4">
        <v>3007.7</v>
      </c>
      <c r="I16" s="4">
        <f>F16-200</f>
        <v>2807.7</v>
      </c>
      <c r="J16" s="6">
        <v>3007.7</v>
      </c>
      <c r="K16" s="4">
        <f t="shared" si="2"/>
        <v>2507.7</v>
      </c>
      <c r="L16" s="1">
        <f t="shared" si="3"/>
        <v>2207.7</v>
      </c>
      <c r="M16" s="4">
        <v>2256.93</v>
      </c>
      <c r="N16" s="4">
        <v>2207.7</v>
      </c>
    </row>
    <row r="17" customHeight="1" spans="1:14">
      <c r="A17" s="10"/>
      <c r="C17" s="12" t="s">
        <v>32</v>
      </c>
      <c r="D17" s="12"/>
      <c r="E17" s="4">
        <v>3666</v>
      </c>
      <c r="F17" s="5">
        <f t="shared" si="1"/>
        <v>3482.7</v>
      </c>
      <c r="G17" s="5">
        <f t="shared" si="4"/>
        <v>330</v>
      </c>
      <c r="H17" s="4">
        <v>3482.7</v>
      </c>
      <c r="I17" s="4">
        <f>F17-300</f>
        <v>3182.7</v>
      </c>
      <c r="J17" s="6">
        <v>3482.7</v>
      </c>
      <c r="K17" s="4">
        <f t="shared" si="2"/>
        <v>2982.7</v>
      </c>
      <c r="L17" s="1">
        <f t="shared" si="3"/>
        <v>2652.7</v>
      </c>
      <c r="M17" s="4">
        <v>2684.43</v>
      </c>
      <c r="N17" s="4">
        <v>2652.7</v>
      </c>
    </row>
    <row r="18" customHeight="1" spans="1:14">
      <c r="A18" s="10"/>
      <c r="C18" s="12" t="s">
        <v>33</v>
      </c>
      <c r="D18" s="12"/>
      <c r="E18" s="4">
        <v>3166</v>
      </c>
      <c r="F18" s="5">
        <f t="shared" si="1"/>
        <v>3007.7</v>
      </c>
      <c r="G18" s="5">
        <f t="shared" si="4"/>
        <v>300</v>
      </c>
      <c r="H18" s="4">
        <v>3007.7</v>
      </c>
      <c r="I18" s="4">
        <f>F18-200</f>
        <v>2807.7</v>
      </c>
      <c r="J18" s="6">
        <v>3007.7</v>
      </c>
      <c r="K18" s="4">
        <f t="shared" si="2"/>
        <v>2507.7</v>
      </c>
      <c r="L18" s="1">
        <f t="shared" si="3"/>
        <v>2207.7</v>
      </c>
      <c r="M18" s="4">
        <v>2256.93</v>
      </c>
      <c r="N18" s="4">
        <v>2207.7</v>
      </c>
    </row>
    <row r="19" customHeight="1" spans="1:14">
      <c r="A19" s="10"/>
      <c r="C19" s="12" t="s">
        <v>34</v>
      </c>
      <c r="D19" s="12"/>
      <c r="E19" s="4">
        <v>2966</v>
      </c>
      <c r="F19" s="5">
        <f t="shared" si="1"/>
        <v>2817.7</v>
      </c>
      <c r="G19" s="5">
        <f t="shared" si="4"/>
        <v>270</v>
      </c>
      <c r="H19" s="4">
        <v>2817.7</v>
      </c>
      <c r="I19" s="4">
        <f>F19-200</f>
        <v>2617.7</v>
      </c>
      <c r="J19" s="6">
        <v>2817.7</v>
      </c>
      <c r="K19" s="4">
        <f t="shared" si="2"/>
        <v>2317.7</v>
      </c>
      <c r="L19" s="1">
        <f t="shared" si="3"/>
        <v>2047.7</v>
      </c>
      <c r="M19" s="4">
        <v>2085.93</v>
      </c>
      <c r="N19" s="4">
        <v>2047.7</v>
      </c>
    </row>
    <row r="20" customHeight="1" spans="1:14">
      <c r="A20" s="10"/>
      <c r="C20" s="12" t="s">
        <v>35</v>
      </c>
      <c r="D20" s="12"/>
      <c r="E20" s="4">
        <v>2966</v>
      </c>
      <c r="F20" s="5">
        <f t="shared" si="1"/>
        <v>2817.7</v>
      </c>
      <c r="G20" s="5">
        <f t="shared" si="4"/>
        <v>270</v>
      </c>
      <c r="H20" s="4">
        <v>2817.7</v>
      </c>
      <c r="I20" s="4">
        <f>F20-200</f>
        <v>2617.7</v>
      </c>
      <c r="J20" s="6">
        <v>2817.7</v>
      </c>
      <c r="K20" s="4">
        <f t="shared" si="2"/>
        <v>2317.7</v>
      </c>
      <c r="L20" s="1">
        <f t="shared" si="3"/>
        <v>2047.7</v>
      </c>
      <c r="M20" s="4">
        <v>2085.93</v>
      </c>
      <c r="N20" s="4">
        <v>2047.7</v>
      </c>
    </row>
    <row r="21" customHeight="1" spans="1:14">
      <c r="A21" s="10"/>
      <c r="C21" s="12" t="s">
        <v>36</v>
      </c>
      <c r="D21" s="12"/>
      <c r="E21" s="4">
        <v>3666</v>
      </c>
      <c r="F21" s="5">
        <f t="shared" si="1"/>
        <v>3482.7</v>
      </c>
      <c r="G21" s="5">
        <f t="shared" si="4"/>
        <v>330</v>
      </c>
      <c r="H21" s="4">
        <v>3482.7</v>
      </c>
      <c r="I21" s="4">
        <f>F21-300</f>
        <v>3182.7</v>
      </c>
      <c r="J21" s="6">
        <v>3482.7</v>
      </c>
      <c r="K21" s="4">
        <f t="shared" si="2"/>
        <v>2982.7</v>
      </c>
      <c r="L21" s="1">
        <f t="shared" si="3"/>
        <v>2652.7</v>
      </c>
      <c r="M21" s="4">
        <v>2684.43</v>
      </c>
      <c r="N21" s="4">
        <v>2652.7</v>
      </c>
    </row>
    <row r="22" customHeight="1" spans="1:14">
      <c r="A22" s="10"/>
      <c r="C22" s="12" t="s">
        <v>37</v>
      </c>
      <c r="D22" s="12"/>
      <c r="E22" s="4">
        <v>2966</v>
      </c>
      <c r="F22" s="5">
        <f t="shared" si="1"/>
        <v>2817.7</v>
      </c>
      <c r="G22" s="5">
        <f t="shared" si="4"/>
        <v>270</v>
      </c>
      <c r="H22" s="4">
        <v>2817.7</v>
      </c>
      <c r="I22" s="4">
        <f>F22-200</f>
        <v>2617.7</v>
      </c>
      <c r="J22" s="6">
        <v>2817.7</v>
      </c>
      <c r="K22" s="4">
        <f t="shared" si="2"/>
        <v>2317.7</v>
      </c>
      <c r="L22" s="1">
        <f t="shared" si="3"/>
        <v>2047.7</v>
      </c>
      <c r="M22" s="4">
        <v>2085.93</v>
      </c>
      <c r="N22" s="4">
        <v>2047.7</v>
      </c>
    </row>
    <row r="23" customHeight="1" spans="1:14">
      <c r="A23" s="10"/>
      <c r="C23" s="12" t="s">
        <v>38</v>
      </c>
      <c r="D23" s="12"/>
      <c r="E23" s="4">
        <v>2966</v>
      </c>
      <c r="F23" s="5">
        <f t="shared" si="1"/>
        <v>2817.7</v>
      </c>
      <c r="G23" s="5">
        <f t="shared" si="4"/>
        <v>270</v>
      </c>
      <c r="H23" s="4">
        <v>2817.7</v>
      </c>
      <c r="I23" s="4">
        <f>F23-200</f>
        <v>2617.7</v>
      </c>
      <c r="J23" s="6">
        <v>2817.7</v>
      </c>
      <c r="K23" s="4">
        <f t="shared" si="2"/>
        <v>2317.7</v>
      </c>
      <c r="L23" s="1">
        <f t="shared" si="3"/>
        <v>2047.7</v>
      </c>
      <c r="M23" s="4">
        <v>2085.93</v>
      </c>
      <c r="N23" s="4">
        <v>2047.7</v>
      </c>
    </row>
    <row r="24" customHeight="1" spans="1:14">
      <c r="A24" s="10"/>
      <c r="C24" s="12" t="s">
        <v>39</v>
      </c>
      <c r="D24" s="12"/>
      <c r="E24" s="4">
        <v>2966</v>
      </c>
      <c r="F24" s="5">
        <f t="shared" si="1"/>
        <v>2817.7</v>
      </c>
      <c r="G24" s="5">
        <f t="shared" si="4"/>
        <v>270</v>
      </c>
      <c r="H24" s="4">
        <v>2817.7</v>
      </c>
      <c r="I24" s="4">
        <f>F24-200</f>
        <v>2617.7</v>
      </c>
      <c r="J24" s="6">
        <v>2817.7</v>
      </c>
      <c r="K24" s="4">
        <f t="shared" si="2"/>
        <v>2317.7</v>
      </c>
      <c r="L24" s="1">
        <f t="shared" si="3"/>
        <v>2047.7</v>
      </c>
      <c r="M24" s="4">
        <v>2085.93</v>
      </c>
      <c r="N24" s="4">
        <v>2047.7</v>
      </c>
    </row>
    <row r="25" customHeight="1" spans="1:14">
      <c r="A25" s="10"/>
      <c r="C25" s="12" t="s">
        <v>40</v>
      </c>
      <c r="D25" s="12"/>
      <c r="E25" s="4">
        <v>3666</v>
      </c>
      <c r="F25" s="5">
        <f t="shared" si="1"/>
        <v>3482.7</v>
      </c>
      <c r="G25" s="5">
        <f t="shared" si="4"/>
        <v>330</v>
      </c>
      <c r="H25" s="4">
        <v>3482.7</v>
      </c>
      <c r="I25" s="4">
        <f>F25-300</f>
        <v>3182.7</v>
      </c>
      <c r="J25" s="6">
        <v>3482.7</v>
      </c>
      <c r="K25" s="4">
        <f t="shared" si="2"/>
        <v>2982.7</v>
      </c>
      <c r="L25" s="1">
        <f t="shared" si="3"/>
        <v>2652.7</v>
      </c>
      <c r="M25" s="4">
        <v>2684.43</v>
      </c>
      <c r="N25" s="4">
        <v>2652.7</v>
      </c>
    </row>
    <row r="26" customHeight="1" spans="1:14">
      <c r="A26" s="10"/>
      <c r="C26" s="12" t="s">
        <v>41</v>
      </c>
      <c r="D26" s="12"/>
      <c r="E26" s="4">
        <v>3166</v>
      </c>
      <c r="F26" s="5">
        <f t="shared" si="1"/>
        <v>3007.7</v>
      </c>
      <c r="G26" s="5">
        <f t="shared" si="4"/>
        <v>300</v>
      </c>
      <c r="H26" s="4">
        <v>3007.7</v>
      </c>
      <c r="I26" s="4">
        <f>F26-200</f>
        <v>2807.7</v>
      </c>
      <c r="J26" s="6">
        <v>3007.7</v>
      </c>
      <c r="K26" s="4">
        <f t="shared" si="2"/>
        <v>2507.7</v>
      </c>
      <c r="L26" s="1">
        <f t="shared" si="3"/>
        <v>2207.7</v>
      </c>
      <c r="M26" s="4">
        <v>2256.93</v>
      </c>
      <c r="N26" s="4">
        <v>2207.7</v>
      </c>
    </row>
    <row r="27" customHeight="1" spans="1:14">
      <c r="A27" s="10"/>
      <c r="C27" s="12" t="s">
        <v>42</v>
      </c>
      <c r="D27" s="12"/>
      <c r="E27" s="4">
        <v>2966</v>
      </c>
      <c r="F27" s="5">
        <f t="shared" si="1"/>
        <v>2817.7</v>
      </c>
      <c r="G27" s="5">
        <f t="shared" si="4"/>
        <v>270</v>
      </c>
      <c r="H27" s="4">
        <v>2817.7</v>
      </c>
      <c r="I27" s="4">
        <f>F27-200</f>
        <v>2617.7</v>
      </c>
      <c r="J27" s="6">
        <v>2817.7</v>
      </c>
      <c r="K27" s="4">
        <f t="shared" si="2"/>
        <v>2317.7</v>
      </c>
      <c r="L27" s="1">
        <f t="shared" si="3"/>
        <v>2047.7</v>
      </c>
      <c r="M27" s="4">
        <v>2085.93</v>
      </c>
      <c r="N27" s="4">
        <v>2047.7</v>
      </c>
    </row>
    <row r="28" s="2" customFormat="1" customHeight="1" spans="1:14">
      <c r="A28" s="14"/>
      <c r="C28" s="15" t="s">
        <v>43</v>
      </c>
      <c r="D28" s="15"/>
      <c r="E28" s="2">
        <v>3999</v>
      </c>
      <c r="F28" s="17">
        <f t="shared" si="1"/>
        <v>3799.05</v>
      </c>
      <c r="G28" s="5">
        <f t="shared" si="4"/>
        <v>360</v>
      </c>
      <c r="H28" s="2">
        <v>3799.05</v>
      </c>
      <c r="I28" s="2">
        <f>F28-300</f>
        <v>3499.05</v>
      </c>
      <c r="J28" s="37">
        <v>3799.05</v>
      </c>
      <c r="K28" s="2">
        <f t="shared" si="2"/>
        <v>3299.05</v>
      </c>
      <c r="L28" s="1">
        <f t="shared" si="3"/>
        <v>2939.05</v>
      </c>
      <c r="M28" s="2">
        <v>2969.145</v>
      </c>
      <c r="N28" s="2">
        <v>2939.05</v>
      </c>
    </row>
    <row r="29" s="1" customFormat="1" customHeight="1" spans="1:14">
      <c r="A29" s="7" t="s">
        <v>44</v>
      </c>
      <c r="B29" s="175" t="s">
        <v>45</v>
      </c>
      <c r="C29" s="1" t="s">
        <v>44</v>
      </c>
      <c r="E29" s="1">
        <v>1188</v>
      </c>
      <c r="F29" s="9">
        <f t="shared" si="1"/>
        <v>1128.6</v>
      </c>
      <c r="G29" s="5">
        <f t="shared" si="4"/>
        <v>90</v>
      </c>
      <c r="H29" s="1">
        <v>1128.6</v>
      </c>
      <c r="I29" s="1">
        <f>F29-100</f>
        <v>1028.6</v>
      </c>
      <c r="J29" s="36">
        <v>1128.6</v>
      </c>
      <c r="K29" s="1" t="s">
        <v>196</v>
      </c>
      <c r="L29" s="1">
        <f>I29-G29</f>
        <v>938.6</v>
      </c>
      <c r="M29" s="1">
        <v>1028.6</v>
      </c>
      <c r="N29" s="1">
        <v>938.6</v>
      </c>
    </row>
    <row r="30" customHeight="1" spans="1:14">
      <c r="A30" s="10"/>
      <c r="C30" s="4" t="s">
        <v>47</v>
      </c>
      <c r="E30" s="4">
        <v>1088</v>
      </c>
      <c r="F30" s="5">
        <f t="shared" si="1"/>
        <v>1033.6</v>
      </c>
      <c r="G30" s="5">
        <f t="shared" si="4"/>
        <v>90</v>
      </c>
      <c r="H30" s="4">
        <v>1033.6</v>
      </c>
      <c r="I30" s="4">
        <f>F30-50</f>
        <v>983.6</v>
      </c>
      <c r="J30" s="6">
        <v>1033.6</v>
      </c>
      <c r="K30" s="4" t="s">
        <v>196</v>
      </c>
      <c r="L30" s="1">
        <f>I30-G30</f>
        <v>893.6</v>
      </c>
      <c r="M30" s="4">
        <v>983.6</v>
      </c>
      <c r="N30" s="4">
        <v>893.6</v>
      </c>
    </row>
    <row r="31" customHeight="1" spans="1:14">
      <c r="A31" s="10"/>
      <c r="C31" s="4" t="s">
        <v>48</v>
      </c>
      <c r="E31" s="4">
        <v>988</v>
      </c>
      <c r="F31" s="5">
        <f t="shared" si="1"/>
        <v>938.6</v>
      </c>
      <c r="G31" s="5">
        <f t="shared" si="4"/>
        <v>90</v>
      </c>
      <c r="H31" s="4">
        <v>938.6</v>
      </c>
      <c r="I31" s="4">
        <f>F31-50</f>
        <v>888.6</v>
      </c>
      <c r="J31" s="6">
        <v>938.6</v>
      </c>
      <c r="K31" s="4" t="s">
        <v>196</v>
      </c>
      <c r="L31" s="1">
        <f>I31-G31</f>
        <v>798.6</v>
      </c>
      <c r="M31" s="4">
        <v>888.6</v>
      </c>
      <c r="N31" s="4">
        <v>798.6</v>
      </c>
    </row>
    <row r="32" s="2" customFormat="1" customHeight="1" spans="1:14">
      <c r="A32" s="14"/>
      <c r="C32" s="2" t="s">
        <v>49</v>
      </c>
      <c r="E32" s="2">
        <v>966</v>
      </c>
      <c r="F32" s="17">
        <f t="shared" si="1"/>
        <v>917.7</v>
      </c>
      <c r="G32" s="5">
        <f t="shared" si="4"/>
        <v>90</v>
      </c>
      <c r="H32" s="2">
        <v>917.7</v>
      </c>
      <c r="I32" s="2">
        <f>F32-50</f>
        <v>867.7</v>
      </c>
      <c r="J32" s="37">
        <v>917.7</v>
      </c>
      <c r="K32" s="2" t="s">
        <v>196</v>
      </c>
      <c r="L32" s="1">
        <f>I32-G32</f>
        <v>777.7</v>
      </c>
      <c r="M32" s="2">
        <v>867.7</v>
      </c>
      <c r="N32" s="2">
        <v>777.7</v>
      </c>
    </row>
    <row r="33" s="1" customFormat="1" customHeight="1" spans="1:14">
      <c r="A33" s="7" t="s">
        <v>50</v>
      </c>
      <c r="B33" s="175" t="s">
        <v>51</v>
      </c>
      <c r="C33" s="1" t="s">
        <v>52</v>
      </c>
      <c r="E33" s="1">
        <v>6599</v>
      </c>
      <c r="F33" s="9">
        <f t="shared" si="1"/>
        <v>6269.05</v>
      </c>
      <c r="G33" s="5">
        <f t="shared" si="4"/>
        <v>600</v>
      </c>
      <c r="H33" s="1">
        <v>6269.05</v>
      </c>
      <c r="I33" s="1">
        <f>F33-300</f>
        <v>5969.05</v>
      </c>
      <c r="J33" s="36">
        <v>6269.05</v>
      </c>
      <c r="K33" s="1">
        <f>J33-500</f>
        <v>5769.05</v>
      </c>
      <c r="L33" s="1">
        <f>IF(I33&gt;K33,K33,I33)-G33</f>
        <v>5169.05</v>
      </c>
      <c r="M33" s="1">
        <v>5192.145</v>
      </c>
      <c r="N33" s="1">
        <v>5169.05</v>
      </c>
    </row>
    <row r="34" customHeight="1" spans="1:14">
      <c r="A34" s="10"/>
      <c r="C34" s="4" t="s">
        <v>54</v>
      </c>
      <c r="E34" s="4">
        <v>6888</v>
      </c>
      <c r="F34" s="5">
        <f t="shared" si="1"/>
        <v>6543.6</v>
      </c>
      <c r="G34" s="5">
        <f t="shared" si="4"/>
        <v>630</v>
      </c>
      <c r="H34" s="4">
        <v>6543.6</v>
      </c>
      <c r="I34" s="4">
        <f>F34-300</f>
        <v>6243.6</v>
      </c>
      <c r="J34" s="6">
        <v>6558</v>
      </c>
      <c r="K34" s="4">
        <f>J34-500</f>
        <v>6058</v>
      </c>
      <c r="L34" s="1">
        <f>IF(I34&gt;K34,K34,I34)-G34</f>
        <v>5428</v>
      </c>
      <c r="M34" s="4">
        <v>5439.24</v>
      </c>
      <c r="N34" s="4">
        <v>5413.6</v>
      </c>
    </row>
    <row r="35" customHeight="1" spans="1:14">
      <c r="A35" s="10"/>
      <c r="C35" s="4" t="s">
        <v>55</v>
      </c>
      <c r="E35" s="4">
        <v>6888</v>
      </c>
      <c r="F35" s="5">
        <f t="shared" ref="F35:F66" si="5">E35*0.95</f>
        <v>6543.6</v>
      </c>
      <c r="G35" s="5">
        <f t="shared" si="4"/>
        <v>630</v>
      </c>
      <c r="H35" s="4">
        <v>6543.6</v>
      </c>
      <c r="I35" s="4">
        <f>F35-300</f>
        <v>6243.6</v>
      </c>
      <c r="J35" s="38">
        <v>6558</v>
      </c>
      <c r="K35" s="4">
        <f>J35-500</f>
        <v>6058</v>
      </c>
      <c r="L35" s="1">
        <f>IF(I35&gt;K35,K35,I35)-G35</f>
        <v>5428</v>
      </c>
      <c r="M35" s="4">
        <v>5439.24</v>
      </c>
      <c r="N35" s="4">
        <v>5413.6</v>
      </c>
    </row>
    <row r="36" s="2" customFormat="1" customHeight="1" spans="1:14">
      <c r="A36" s="14"/>
      <c r="C36" s="2" t="s">
        <v>56</v>
      </c>
      <c r="E36" s="2">
        <v>6888</v>
      </c>
      <c r="F36" s="17">
        <f t="shared" si="5"/>
        <v>6543.6</v>
      </c>
      <c r="G36" s="5">
        <f t="shared" si="4"/>
        <v>630</v>
      </c>
      <c r="H36" s="2">
        <v>6543.6</v>
      </c>
      <c r="I36" s="2">
        <f>F36-300</f>
        <v>6243.6</v>
      </c>
      <c r="J36" s="39">
        <v>6558</v>
      </c>
      <c r="K36" s="2">
        <f>J36-500</f>
        <v>6058</v>
      </c>
      <c r="L36" s="1">
        <f>IF(I36&gt;K36,K36,I36)-G36</f>
        <v>5428</v>
      </c>
      <c r="M36" s="2">
        <v>5439.24</v>
      </c>
      <c r="N36" s="2">
        <v>5413.6</v>
      </c>
    </row>
    <row r="37" s="1" customFormat="1" customHeight="1" spans="1:14">
      <c r="A37" s="7">
        <v>521</v>
      </c>
      <c r="B37" s="1">
        <v>41276609195</v>
      </c>
      <c r="C37" s="1" t="s">
        <v>57</v>
      </c>
      <c r="E37" s="1">
        <v>1366</v>
      </c>
      <c r="F37" s="9">
        <f t="shared" si="5"/>
        <v>1297.7</v>
      </c>
      <c r="G37" s="5">
        <f t="shared" si="4"/>
        <v>120</v>
      </c>
      <c r="H37" s="1">
        <v>1297.7</v>
      </c>
      <c r="I37" s="1">
        <f t="shared" ref="I37:I43" si="6">F37-100</f>
        <v>1197.7</v>
      </c>
      <c r="J37" s="36">
        <v>1297.7</v>
      </c>
      <c r="K37" s="1" t="s">
        <v>196</v>
      </c>
      <c r="L37" s="1">
        <f>I37-G37</f>
        <v>1077.7</v>
      </c>
      <c r="M37" s="1">
        <v>1197.7</v>
      </c>
      <c r="N37" s="1">
        <v>1077.7</v>
      </c>
    </row>
    <row r="38" customHeight="1" spans="1:14">
      <c r="A38" s="10"/>
      <c r="C38" s="12" t="s">
        <v>197</v>
      </c>
      <c r="D38" s="23">
        <v>1670.4</v>
      </c>
      <c r="E38" s="4">
        <v>2088</v>
      </c>
      <c r="F38" s="5">
        <f t="shared" si="5"/>
        <v>1983.6</v>
      </c>
      <c r="G38" s="5">
        <f t="shared" ref="G38:G69" si="7">INT(F38/300)*30</f>
        <v>180</v>
      </c>
      <c r="H38" s="4">
        <v>1983.6</v>
      </c>
      <c r="I38" s="4">
        <f t="shared" si="6"/>
        <v>1883.6</v>
      </c>
      <c r="J38" s="6">
        <v>1983.6</v>
      </c>
      <c r="K38" s="4" t="s">
        <v>196</v>
      </c>
      <c r="L38" s="1">
        <f>I38-G38</f>
        <v>1703.6</v>
      </c>
      <c r="M38" s="4">
        <v>1883.6</v>
      </c>
      <c r="N38" s="4">
        <v>1703.6</v>
      </c>
    </row>
    <row r="39" customHeight="1" spans="1:14">
      <c r="A39" s="10"/>
      <c r="C39" s="12" t="s">
        <v>59</v>
      </c>
      <c r="D39" s="12"/>
      <c r="E39" s="4">
        <v>2088</v>
      </c>
      <c r="F39" s="5">
        <f t="shared" si="5"/>
        <v>1983.6</v>
      </c>
      <c r="G39" s="5">
        <f t="shared" si="7"/>
        <v>180</v>
      </c>
      <c r="H39" s="4">
        <v>1983.6</v>
      </c>
      <c r="I39" s="4">
        <f t="shared" si="6"/>
        <v>1883.6</v>
      </c>
      <c r="J39" s="6">
        <v>1983.6</v>
      </c>
      <c r="K39" s="4" t="s">
        <v>196</v>
      </c>
      <c r="L39" s="1">
        <f>I39-G39</f>
        <v>1703.6</v>
      </c>
      <c r="M39" s="4">
        <v>1883.6</v>
      </c>
      <c r="N39" s="4">
        <v>1703.6</v>
      </c>
    </row>
    <row r="40" customHeight="1" spans="1:14">
      <c r="A40" s="10"/>
      <c r="C40" s="12" t="s">
        <v>60</v>
      </c>
      <c r="D40" s="12"/>
      <c r="E40" s="4">
        <v>2088</v>
      </c>
      <c r="F40" s="5">
        <f t="shared" si="5"/>
        <v>1983.6</v>
      </c>
      <c r="G40" s="5">
        <f t="shared" si="7"/>
        <v>180</v>
      </c>
      <c r="H40" s="4">
        <v>1983.6</v>
      </c>
      <c r="I40" s="4">
        <f t="shared" si="6"/>
        <v>1883.6</v>
      </c>
      <c r="J40" s="6">
        <v>1983.6</v>
      </c>
      <c r="K40" s="4" t="s">
        <v>196</v>
      </c>
      <c r="L40" s="1">
        <f>I40-G40</f>
        <v>1703.6</v>
      </c>
      <c r="M40" s="4">
        <v>1883.6</v>
      </c>
      <c r="N40" s="4">
        <v>1703.6</v>
      </c>
    </row>
    <row r="41" customHeight="1" spans="1:14">
      <c r="A41" s="10"/>
      <c r="C41" s="12" t="s">
        <v>61</v>
      </c>
      <c r="D41" s="12"/>
      <c r="E41" s="4">
        <v>2088</v>
      </c>
      <c r="F41" s="5">
        <f t="shared" si="5"/>
        <v>1983.6</v>
      </c>
      <c r="G41" s="5">
        <f t="shared" si="7"/>
        <v>180</v>
      </c>
      <c r="H41" s="4">
        <v>1983.6</v>
      </c>
      <c r="I41" s="4">
        <f t="shared" si="6"/>
        <v>1883.6</v>
      </c>
      <c r="J41" s="6">
        <v>1983.6</v>
      </c>
      <c r="K41" s="4" t="s">
        <v>196</v>
      </c>
      <c r="L41" s="1">
        <f>I41-G41</f>
        <v>1703.6</v>
      </c>
      <c r="M41" s="4">
        <v>1883.6</v>
      </c>
      <c r="N41" s="4">
        <v>1703.6</v>
      </c>
    </row>
    <row r="42" customHeight="1" spans="1:14">
      <c r="A42" s="10"/>
      <c r="C42" s="24" t="s">
        <v>62</v>
      </c>
      <c r="D42" s="24"/>
      <c r="E42" s="25">
        <v>2266</v>
      </c>
      <c r="F42" s="26">
        <v>1989</v>
      </c>
      <c r="G42" s="27">
        <f t="shared" si="7"/>
        <v>180</v>
      </c>
      <c r="H42" s="25">
        <v>1989</v>
      </c>
      <c r="I42" s="25">
        <f t="shared" si="6"/>
        <v>1889</v>
      </c>
      <c r="J42" s="40">
        <v>1989</v>
      </c>
      <c r="K42" s="25" t="s">
        <v>196</v>
      </c>
      <c r="L42" s="41">
        <f>IF(I42&gt;K42,K42,I42)-G42</f>
        <v>1709</v>
      </c>
      <c r="M42" s="4">
        <v>1487.43</v>
      </c>
      <c r="N42" s="4">
        <v>1442.7</v>
      </c>
    </row>
    <row r="43" s="2" customFormat="1" customHeight="1" spans="1:14">
      <c r="A43" s="14"/>
      <c r="C43" s="15" t="s">
        <v>63</v>
      </c>
      <c r="D43" s="15"/>
      <c r="E43" s="2">
        <v>1466</v>
      </c>
      <c r="F43" s="17">
        <f t="shared" si="5"/>
        <v>1392.7</v>
      </c>
      <c r="G43" s="5">
        <f t="shared" si="7"/>
        <v>120</v>
      </c>
      <c r="H43" s="2">
        <v>1392.7</v>
      </c>
      <c r="I43" s="2">
        <f t="shared" si="6"/>
        <v>1292.7</v>
      </c>
      <c r="J43" s="37">
        <v>1392.7</v>
      </c>
      <c r="K43" s="2" t="s">
        <v>196</v>
      </c>
      <c r="L43" s="1">
        <f>I43-G43</f>
        <v>1172.7</v>
      </c>
      <c r="M43" s="2">
        <v>1292.7</v>
      </c>
      <c r="N43" s="2">
        <v>1172.7</v>
      </c>
    </row>
    <row r="44" s="1" customFormat="1" customHeight="1" spans="1:14">
      <c r="A44" s="7" t="s">
        <v>64</v>
      </c>
      <c r="B44" s="175" t="s">
        <v>65</v>
      </c>
      <c r="C44" s="22" t="s">
        <v>66</v>
      </c>
      <c r="D44" s="22"/>
      <c r="E44" s="1">
        <v>3666</v>
      </c>
      <c r="F44" s="9">
        <f t="shared" si="5"/>
        <v>3482.7</v>
      </c>
      <c r="G44" s="5">
        <f t="shared" si="7"/>
        <v>330</v>
      </c>
      <c r="H44" s="1">
        <v>3482.7</v>
      </c>
      <c r="I44" s="1">
        <f t="shared" ref="I44:I49" si="8">F44-300</f>
        <v>3182.7</v>
      </c>
      <c r="J44" s="36">
        <v>3482.7</v>
      </c>
      <c r="K44" s="1">
        <f t="shared" ref="K44:K49" si="9">J44-500</f>
        <v>2982.7</v>
      </c>
      <c r="L44" s="1">
        <f t="shared" ref="L44:L49" si="10">IF(I44&gt;K44,K44,I44)-G44</f>
        <v>2652.7</v>
      </c>
      <c r="M44" s="1">
        <v>2684.43</v>
      </c>
      <c r="N44" s="1">
        <v>2652.7</v>
      </c>
    </row>
    <row r="45" customHeight="1" spans="1:14">
      <c r="A45" s="10"/>
      <c r="C45" s="12" t="s">
        <v>67</v>
      </c>
      <c r="D45" s="12"/>
      <c r="E45" s="4">
        <v>3666</v>
      </c>
      <c r="F45" s="5">
        <f t="shared" si="5"/>
        <v>3482.7</v>
      </c>
      <c r="G45" s="5">
        <f t="shared" si="7"/>
        <v>330</v>
      </c>
      <c r="H45" s="4">
        <v>3482.7</v>
      </c>
      <c r="I45" s="4">
        <f t="shared" si="8"/>
        <v>3182.7</v>
      </c>
      <c r="J45" s="6">
        <v>3482.7</v>
      </c>
      <c r="K45" s="4">
        <f t="shared" si="9"/>
        <v>2982.7</v>
      </c>
      <c r="L45" s="1">
        <f t="shared" si="10"/>
        <v>2652.7</v>
      </c>
      <c r="M45" s="4">
        <v>2684.43</v>
      </c>
      <c r="N45" s="4">
        <v>2652.7</v>
      </c>
    </row>
    <row r="46" customHeight="1" spans="1:14">
      <c r="A46" s="10"/>
      <c r="C46" s="12" t="s">
        <v>68</v>
      </c>
      <c r="D46" s="12"/>
      <c r="E46" s="4">
        <v>3766</v>
      </c>
      <c r="F46" s="5">
        <f t="shared" si="5"/>
        <v>3577.7</v>
      </c>
      <c r="G46" s="5">
        <f t="shared" si="7"/>
        <v>330</v>
      </c>
      <c r="H46" s="4">
        <v>3577.7</v>
      </c>
      <c r="I46" s="4">
        <f t="shared" si="8"/>
        <v>3277.7</v>
      </c>
      <c r="J46" s="6">
        <v>3577.7</v>
      </c>
      <c r="K46" s="4">
        <f t="shared" si="9"/>
        <v>3077.7</v>
      </c>
      <c r="L46" s="1">
        <f t="shared" si="10"/>
        <v>2747.7</v>
      </c>
      <c r="M46" s="4">
        <v>2769.93</v>
      </c>
      <c r="N46" s="4">
        <v>2747.7</v>
      </c>
    </row>
    <row r="47" s="2" customFormat="1" customHeight="1" spans="1:14">
      <c r="A47" s="14"/>
      <c r="C47" s="15" t="s">
        <v>69</v>
      </c>
      <c r="D47" s="15"/>
      <c r="E47" s="2">
        <v>3999</v>
      </c>
      <c r="F47" s="17">
        <f t="shared" si="5"/>
        <v>3799.05</v>
      </c>
      <c r="G47" s="5">
        <f t="shared" si="7"/>
        <v>360</v>
      </c>
      <c r="H47" s="2">
        <v>3799.05</v>
      </c>
      <c r="I47" s="2">
        <f t="shared" si="8"/>
        <v>3499.05</v>
      </c>
      <c r="J47" s="37">
        <v>3799.05</v>
      </c>
      <c r="K47" s="2">
        <f t="shared" si="9"/>
        <v>3299.05</v>
      </c>
      <c r="L47" s="1">
        <f t="shared" si="10"/>
        <v>2939.05</v>
      </c>
      <c r="M47" s="2">
        <v>2969.145</v>
      </c>
      <c r="N47" s="2">
        <v>2939.05</v>
      </c>
    </row>
    <row r="48" s="1" customFormat="1" customHeight="1" spans="1:14">
      <c r="A48" s="7" t="s">
        <v>70</v>
      </c>
      <c r="B48" s="1">
        <v>41341345025</v>
      </c>
      <c r="C48" s="22" t="s">
        <v>71</v>
      </c>
      <c r="D48" s="22"/>
      <c r="E48" s="1">
        <v>4399</v>
      </c>
      <c r="F48" s="9">
        <f t="shared" si="5"/>
        <v>4179.05</v>
      </c>
      <c r="G48" s="5">
        <f t="shared" si="7"/>
        <v>390</v>
      </c>
      <c r="H48" s="1">
        <v>4179.05</v>
      </c>
      <c r="I48" s="1">
        <f t="shared" si="8"/>
        <v>3879.05</v>
      </c>
      <c r="J48" s="36">
        <v>4179.05</v>
      </c>
      <c r="K48" s="1">
        <f t="shared" si="9"/>
        <v>3679.05</v>
      </c>
      <c r="L48" s="1">
        <f t="shared" si="10"/>
        <v>3289.05</v>
      </c>
      <c r="M48" s="1">
        <v>3311.145</v>
      </c>
      <c r="N48" s="1">
        <v>3289.05</v>
      </c>
    </row>
    <row r="49" s="2" customFormat="1" customHeight="1" spans="1:14">
      <c r="A49" s="14"/>
      <c r="C49" s="15" t="s">
        <v>72</v>
      </c>
      <c r="D49" s="15"/>
      <c r="E49" s="2">
        <v>4399</v>
      </c>
      <c r="F49" s="17">
        <f t="shared" si="5"/>
        <v>4179.05</v>
      </c>
      <c r="G49" s="5">
        <f t="shared" si="7"/>
        <v>390</v>
      </c>
      <c r="H49" s="2">
        <v>4179.05</v>
      </c>
      <c r="I49" s="2">
        <f t="shared" si="8"/>
        <v>3879.05</v>
      </c>
      <c r="J49" s="37">
        <v>4179.05</v>
      </c>
      <c r="K49" s="2">
        <f t="shared" si="9"/>
        <v>3679.05</v>
      </c>
      <c r="L49" s="1">
        <f t="shared" si="10"/>
        <v>3289.05</v>
      </c>
      <c r="M49" s="2">
        <v>3311.145</v>
      </c>
      <c r="N49" s="2">
        <v>3289.05</v>
      </c>
    </row>
    <row r="50" s="1" customFormat="1" customHeight="1" spans="1:14">
      <c r="A50" s="7" t="s">
        <v>73</v>
      </c>
      <c r="B50" s="1">
        <v>43520156203</v>
      </c>
      <c r="C50" s="22" t="s">
        <v>74</v>
      </c>
      <c r="D50" s="22"/>
      <c r="E50" s="1">
        <v>666</v>
      </c>
      <c r="F50" s="9">
        <f t="shared" si="5"/>
        <v>632.7</v>
      </c>
      <c r="G50" s="5">
        <f t="shared" si="7"/>
        <v>60</v>
      </c>
      <c r="H50" s="1">
        <v>632.7</v>
      </c>
      <c r="I50" s="1" t="s">
        <v>196</v>
      </c>
      <c r="J50" s="36">
        <v>632.7</v>
      </c>
      <c r="K50" s="1" t="s">
        <v>196</v>
      </c>
      <c r="L50" s="1">
        <f>F50</f>
        <v>632.7</v>
      </c>
      <c r="M50" s="1">
        <v>60</v>
      </c>
      <c r="N50" s="1">
        <v>632.7</v>
      </c>
    </row>
    <row r="51" s="2" customFormat="1" customHeight="1" spans="1:14">
      <c r="A51" s="14"/>
      <c r="C51" s="15" t="s">
        <v>75</v>
      </c>
      <c r="D51" s="15"/>
      <c r="E51" s="2">
        <v>666</v>
      </c>
      <c r="F51" s="17">
        <f t="shared" si="5"/>
        <v>632.7</v>
      </c>
      <c r="G51" s="5">
        <f t="shared" si="7"/>
        <v>60</v>
      </c>
      <c r="H51" s="2">
        <v>632.7</v>
      </c>
      <c r="I51" s="2" t="s">
        <v>196</v>
      </c>
      <c r="J51" s="37">
        <v>632.7</v>
      </c>
      <c r="K51" s="2" t="s">
        <v>196</v>
      </c>
      <c r="L51" s="1">
        <f>F51</f>
        <v>632.7</v>
      </c>
      <c r="M51" s="1">
        <v>60</v>
      </c>
      <c r="N51" s="2">
        <v>632.7</v>
      </c>
    </row>
    <row r="52" s="3" customFormat="1" customHeight="1" spans="1:14">
      <c r="A52" s="28" t="s">
        <v>76</v>
      </c>
      <c r="B52" s="176" t="s">
        <v>77</v>
      </c>
      <c r="C52" s="29" t="s">
        <v>78</v>
      </c>
      <c r="D52" s="30">
        <v>2932</v>
      </c>
      <c r="E52" s="3">
        <v>3666</v>
      </c>
      <c r="F52" s="31">
        <f t="shared" si="5"/>
        <v>3482.7</v>
      </c>
      <c r="G52" s="5">
        <f t="shared" si="7"/>
        <v>330</v>
      </c>
      <c r="H52" s="3">
        <v>3482.7</v>
      </c>
      <c r="I52" s="3">
        <f>F52-300</f>
        <v>3182.7</v>
      </c>
      <c r="J52" s="42">
        <v>3482.7</v>
      </c>
      <c r="K52" s="3">
        <f>J52-500</f>
        <v>2982.7</v>
      </c>
      <c r="L52" s="1">
        <f>IF(I52&gt;K52,K52,I52)-G52</f>
        <v>2652.7</v>
      </c>
      <c r="M52" s="3">
        <v>2684.43</v>
      </c>
      <c r="N52" s="3">
        <v>2652.7</v>
      </c>
    </row>
    <row r="53" s="1" customFormat="1" customHeight="1" spans="1:14">
      <c r="A53" s="7" t="s">
        <v>79</v>
      </c>
      <c r="B53" s="175" t="s">
        <v>80</v>
      </c>
      <c r="C53" s="22" t="s">
        <v>81</v>
      </c>
      <c r="D53" s="22"/>
      <c r="E53" s="1">
        <v>766</v>
      </c>
      <c r="F53" s="9">
        <f t="shared" si="5"/>
        <v>727.7</v>
      </c>
      <c r="G53" s="5">
        <f t="shared" si="7"/>
        <v>60</v>
      </c>
      <c r="H53" s="1">
        <v>727.7</v>
      </c>
      <c r="I53" s="1">
        <f>F53-50</f>
        <v>677.7</v>
      </c>
      <c r="J53" s="36">
        <v>727.7</v>
      </c>
      <c r="K53" s="1" t="s">
        <v>196</v>
      </c>
      <c r="L53" s="1">
        <f t="shared" ref="L53:L72" si="11">I53-G53</f>
        <v>617.7</v>
      </c>
      <c r="M53" s="1">
        <v>677.7</v>
      </c>
      <c r="N53" s="1">
        <v>617.7</v>
      </c>
    </row>
    <row r="54" customHeight="1" spans="1:14">
      <c r="A54" s="10"/>
      <c r="C54" s="12" t="s">
        <v>82</v>
      </c>
      <c r="D54" s="12"/>
      <c r="E54" s="4">
        <v>766</v>
      </c>
      <c r="F54" s="5">
        <f t="shared" si="5"/>
        <v>727.7</v>
      </c>
      <c r="G54" s="5">
        <f t="shared" si="7"/>
        <v>60</v>
      </c>
      <c r="H54" s="4">
        <v>727.7</v>
      </c>
      <c r="I54" s="4">
        <f>F54-50</f>
        <v>677.7</v>
      </c>
      <c r="J54" s="6">
        <v>727.7</v>
      </c>
      <c r="K54" s="4" t="s">
        <v>196</v>
      </c>
      <c r="L54" s="1">
        <f t="shared" si="11"/>
        <v>617.7</v>
      </c>
      <c r="M54" s="4">
        <v>677.7</v>
      </c>
      <c r="N54" s="4">
        <v>617.7</v>
      </c>
    </row>
    <row r="55" customHeight="1" spans="1:14">
      <c r="A55" s="10"/>
      <c r="C55" s="12" t="s">
        <v>83</v>
      </c>
      <c r="D55" s="12"/>
      <c r="E55" s="4">
        <v>966</v>
      </c>
      <c r="F55" s="5">
        <f t="shared" si="5"/>
        <v>917.7</v>
      </c>
      <c r="G55" s="5">
        <f t="shared" si="7"/>
        <v>90</v>
      </c>
      <c r="H55" s="4">
        <v>917.7</v>
      </c>
      <c r="I55" s="4">
        <f>F55-50</f>
        <v>867.7</v>
      </c>
      <c r="J55" s="6">
        <v>917.7</v>
      </c>
      <c r="K55" s="4" t="s">
        <v>196</v>
      </c>
      <c r="L55" s="1">
        <f t="shared" si="11"/>
        <v>777.7</v>
      </c>
      <c r="M55" s="4">
        <v>867.7</v>
      </c>
      <c r="N55" s="4">
        <v>777.7</v>
      </c>
    </row>
    <row r="56" s="2" customFormat="1" customHeight="1" spans="1:14">
      <c r="A56" s="14"/>
      <c r="C56" s="15" t="s">
        <v>84</v>
      </c>
      <c r="D56" s="15"/>
      <c r="E56" s="2">
        <v>1099</v>
      </c>
      <c r="F56" s="17">
        <f t="shared" si="5"/>
        <v>1044.05</v>
      </c>
      <c r="G56" s="5">
        <f t="shared" si="7"/>
        <v>90</v>
      </c>
      <c r="H56" s="2">
        <v>1044.05</v>
      </c>
      <c r="I56" s="2">
        <f>F56-50</f>
        <v>994.05</v>
      </c>
      <c r="J56" s="37">
        <v>1044.05</v>
      </c>
      <c r="K56" s="2" t="s">
        <v>196</v>
      </c>
      <c r="L56" s="1">
        <f t="shared" si="11"/>
        <v>904.05</v>
      </c>
      <c r="M56" s="2">
        <v>994.05</v>
      </c>
      <c r="N56" s="2">
        <v>904.05</v>
      </c>
    </row>
    <row r="57" s="3" customFormat="1" customHeight="1" spans="1:14">
      <c r="A57" s="28" t="s">
        <v>85</v>
      </c>
      <c r="B57" s="176" t="s">
        <v>86</v>
      </c>
      <c r="C57" s="32" t="s">
        <v>87</v>
      </c>
      <c r="D57" s="32"/>
      <c r="E57" s="3">
        <v>1188</v>
      </c>
      <c r="F57" s="31">
        <f t="shared" si="5"/>
        <v>1128.6</v>
      </c>
      <c r="G57" s="5">
        <f t="shared" si="7"/>
        <v>90</v>
      </c>
      <c r="H57" s="3">
        <v>1128.6</v>
      </c>
      <c r="I57" s="3">
        <f>F57-100</f>
        <v>1028.6</v>
      </c>
      <c r="J57" s="42">
        <v>1128.6</v>
      </c>
      <c r="K57" s="3" t="s">
        <v>196</v>
      </c>
      <c r="L57" s="1">
        <f t="shared" si="11"/>
        <v>938.6</v>
      </c>
      <c r="M57" s="3">
        <v>1028.6</v>
      </c>
      <c r="N57" s="3">
        <v>938.6</v>
      </c>
    </row>
    <row r="58" s="1" customFormat="1" customHeight="1" spans="1:14">
      <c r="A58" s="7" t="s">
        <v>88</v>
      </c>
      <c r="B58" s="175" t="s">
        <v>89</v>
      </c>
      <c r="C58" s="22" t="s">
        <v>90</v>
      </c>
      <c r="D58" s="33">
        <v>1390</v>
      </c>
      <c r="E58" s="1">
        <v>1499</v>
      </c>
      <c r="F58" s="9">
        <f t="shared" si="5"/>
        <v>1424.05</v>
      </c>
      <c r="G58" s="5">
        <f t="shared" si="7"/>
        <v>120</v>
      </c>
      <c r="H58" s="1">
        <v>1424.05</v>
      </c>
      <c r="I58" s="1">
        <f>F58-100</f>
        <v>1324.05</v>
      </c>
      <c r="J58" s="36">
        <v>1424.05</v>
      </c>
      <c r="K58" s="1" t="s">
        <v>196</v>
      </c>
      <c r="L58" s="1">
        <f t="shared" si="11"/>
        <v>1204.05</v>
      </c>
      <c r="M58" s="1">
        <v>1324.05</v>
      </c>
      <c r="N58" s="1">
        <v>1204.05</v>
      </c>
    </row>
    <row r="59" customHeight="1" spans="1:14">
      <c r="A59" s="10"/>
      <c r="C59" s="12" t="s">
        <v>91</v>
      </c>
      <c r="D59" s="12"/>
      <c r="E59" s="4">
        <v>1119</v>
      </c>
      <c r="F59" s="5">
        <f t="shared" si="5"/>
        <v>1063.05</v>
      </c>
      <c r="G59" s="5">
        <f t="shared" si="7"/>
        <v>90</v>
      </c>
      <c r="H59" s="4">
        <v>1063.05</v>
      </c>
      <c r="I59" s="4">
        <f>F59-50</f>
        <v>1013.05</v>
      </c>
      <c r="J59" s="6">
        <v>1063.05</v>
      </c>
      <c r="K59" s="4" t="s">
        <v>196</v>
      </c>
      <c r="L59" s="1">
        <f t="shared" si="11"/>
        <v>923.05</v>
      </c>
      <c r="M59" s="4">
        <v>1013.05</v>
      </c>
      <c r="N59" s="4">
        <v>923.05</v>
      </c>
    </row>
    <row r="60" customHeight="1" spans="1:14">
      <c r="A60" s="10"/>
      <c r="C60" s="12" t="s">
        <v>92</v>
      </c>
      <c r="D60" s="12"/>
      <c r="E60" s="4">
        <v>1318</v>
      </c>
      <c r="F60" s="5">
        <f t="shared" si="5"/>
        <v>1252.1</v>
      </c>
      <c r="G60" s="5">
        <f t="shared" si="7"/>
        <v>120</v>
      </c>
      <c r="H60" s="4">
        <v>1252.1</v>
      </c>
      <c r="I60" s="4">
        <f>F60-100</f>
        <v>1152.1</v>
      </c>
      <c r="J60" s="6">
        <v>1252.1</v>
      </c>
      <c r="K60" s="4" t="s">
        <v>196</v>
      </c>
      <c r="L60" s="1">
        <f t="shared" si="11"/>
        <v>1032.1</v>
      </c>
      <c r="M60" s="4">
        <v>1152.1</v>
      </c>
      <c r="N60" s="4">
        <v>1032.1</v>
      </c>
    </row>
    <row r="61" customHeight="1" spans="1:14">
      <c r="A61" s="10"/>
      <c r="C61" s="12" t="s">
        <v>93</v>
      </c>
      <c r="D61" s="12"/>
      <c r="E61" s="4">
        <v>1318</v>
      </c>
      <c r="F61" s="5">
        <f t="shared" si="5"/>
        <v>1252.1</v>
      </c>
      <c r="G61" s="5">
        <f t="shared" si="7"/>
        <v>120</v>
      </c>
      <c r="H61" s="4">
        <v>1252.1</v>
      </c>
      <c r="I61" s="4">
        <f>F61-100</f>
        <v>1152.1</v>
      </c>
      <c r="J61" s="6">
        <v>1252.1</v>
      </c>
      <c r="K61" s="4" t="s">
        <v>196</v>
      </c>
      <c r="L61" s="1">
        <f t="shared" si="11"/>
        <v>1032.1</v>
      </c>
      <c r="M61" s="4">
        <v>1152.1</v>
      </c>
      <c r="N61" s="4">
        <v>1032.1</v>
      </c>
    </row>
    <row r="62" customHeight="1" spans="1:14">
      <c r="A62" s="10"/>
      <c r="C62" s="12" t="s">
        <v>94</v>
      </c>
      <c r="D62" s="12"/>
      <c r="E62" s="4">
        <v>1119</v>
      </c>
      <c r="F62" s="5">
        <f t="shared" si="5"/>
        <v>1063.05</v>
      </c>
      <c r="G62" s="5">
        <f t="shared" si="7"/>
        <v>90</v>
      </c>
      <c r="H62" s="4">
        <v>1063.05</v>
      </c>
      <c r="I62" s="4">
        <f>F62-50</f>
        <v>1013.05</v>
      </c>
      <c r="J62" s="6">
        <v>1063.05</v>
      </c>
      <c r="K62" s="4" t="s">
        <v>196</v>
      </c>
      <c r="L62" s="1">
        <f t="shared" si="11"/>
        <v>923.05</v>
      </c>
      <c r="M62" s="4">
        <v>1013.05</v>
      </c>
      <c r="N62" s="4">
        <v>923.05</v>
      </c>
    </row>
    <row r="63" customHeight="1" spans="1:14">
      <c r="A63" s="10"/>
      <c r="C63" s="12" t="s">
        <v>95</v>
      </c>
      <c r="D63" s="12"/>
      <c r="E63" s="4">
        <v>1099</v>
      </c>
      <c r="F63" s="5">
        <f t="shared" si="5"/>
        <v>1044.05</v>
      </c>
      <c r="G63" s="5">
        <f t="shared" si="7"/>
        <v>90</v>
      </c>
      <c r="H63" s="4">
        <v>1044.05</v>
      </c>
      <c r="I63" s="4">
        <f>F63-50</f>
        <v>994.05</v>
      </c>
      <c r="J63" s="6">
        <v>1044.05</v>
      </c>
      <c r="K63" s="4" t="s">
        <v>196</v>
      </c>
      <c r="L63" s="1">
        <f t="shared" si="11"/>
        <v>904.05</v>
      </c>
      <c r="M63" s="4">
        <v>994.05</v>
      </c>
      <c r="N63" s="4">
        <v>904.05</v>
      </c>
    </row>
    <row r="64" s="2" customFormat="1" customHeight="1" spans="1:14">
      <c r="A64" s="14"/>
      <c r="C64" s="15" t="s">
        <v>96</v>
      </c>
      <c r="D64" s="15"/>
      <c r="E64" s="2">
        <v>1099</v>
      </c>
      <c r="F64" s="17">
        <f t="shared" si="5"/>
        <v>1044.05</v>
      </c>
      <c r="G64" s="5">
        <f t="shared" si="7"/>
        <v>90</v>
      </c>
      <c r="H64" s="2">
        <v>1044.05</v>
      </c>
      <c r="I64" s="2">
        <f>F64-50</f>
        <v>994.05</v>
      </c>
      <c r="J64" s="37">
        <v>1044.05</v>
      </c>
      <c r="K64" s="2" t="s">
        <v>196</v>
      </c>
      <c r="L64" s="1">
        <f t="shared" si="11"/>
        <v>904.05</v>
      </c>
      <c r="M64" s="2">
        <v>994.05</v>
      </c>
      <c r="N64" s="2">
        <v>904.05</v>
      </c>
    </row>
    <row r="65" s="1" customFormat="1" customHeight="1" spans="1:14">
      <c r="A65" s="7">
        <v>601</v>
      </c>
      <c r="B65" s="175" t="s">
        <v>97</v>
      </c>
      <c r="C65" s="1" t="s">
        <v>87</v>
      </c>
      <c r="E65" s="1">
        <v>1499</v>
      </c>
      <c r="F65" s="9">
        <f t="shared" si="5"/>
        <v>1424.05</v>
      </c>
      <c r="G65" s="5">
        <f t="shared" si="7"/>
        <v>120</v>
      </c>
      <c r="H65" s="1">
        <v>1424.05</v>
      </c>
      <c r="I65" s="1">
        <f>F65-100</f>
        <v>1324.05</v>
      </c>
      <c r="J65" s="36">
        <v>1424.05</v>
      </c>
      <c r="K65" s="1" t="s">
        <v>196</v>
      </c>
      <c r="L65" s="1">
        <f t="shared" si="11"/>
        <v>1204.05</v>
      </c>
      <c r="M65" s="1">
        <v>1324.05</v>
      </c>
      <c r="N65" s="1">
        <v>1204.05</v>
      </c>
    </row>
    <row r="66" customHeight="1" spans="1:14">
      <c r="A66" s="10"/>
      <c r="C66" s="12" t="s">
        <v>98</v>
      </c>
      <c r="D66" s="12"/>
      <c r="E66" s="4">
        <v>1499</v>
      </c>
      <c r="F66" s="5">
        <f t="shared" si="5"/>
        <v>1424.05</v>
      </c>
      <c r="G66" s="5">
        <f t="shared" si="7"/>
        <v>120</v>
      </c>
      <c r="H66" s="4">
        <v>1424.05</v>
      </c>
      <c r="I66" s="4">
        <f>F66-100</f>
        <v>1324.05</v>
      </c>
      <c r="J66" s="6">
        <v>1424.05</v>
      </c>
      <c r="K66" s="4" t="s">
        <v>196</v>
      </c>
      <c r="L66" s="1">
        <f t="shared" si="11"/>
        <v>1204.05</v>
      </c>
      <c r="M66" s="4">
        <v>1324.05</v>
      </c>
      <c r="N66" s="4">
        <v>1204.05</v>
      </c>
    </row>
    <row r="67" customHeight="1" spans="1:14">
      <c r="A67" s="10"/>
      <c r="C67" s="12" t="s">
        <v>99</v>
      </c>
      <c r="D67" s="12"/>
      <c r="E67" s="4">
        <v>999</v>
      </c>
      <c r="F67" s="5">
        <f t="shared" ref="F67:F113" si="12">E67*0.95</f>
        <v>949.05</v>
      </c>
      <c r="G67" s="5">
        <f t="shared" si="7"/>
        <v>90</v>
      </c>
      <c r="H67" s="4">
        <v>949.05</v>
      </c>
      <c r="I67" s="4">
        <f>F67-50</f>
        <v>899.05</v>
      </c>
      <c r="J67" s="6">
        <v>949.05</v>
      </c>
      <c r="K67" s="4" t="s">
        <v>196</v>
      </c>
      <c r="L67" s="1">
        <f t="shared" si="11"/>
        <v>809.05</v>
      </c>
      <c r="M67" s="4">
        <v>899.05</v>
      </c>
      <c r="N67" s="4">
        <v>809.05</v>
      </c>
    </row>
    <row r="68" s="2" customFormat="1" customHeight="1" spans="1:14">
      <c r="A68" s="14"/>
      <c r="C68" s="15" t="s">
        <v>100</v>
      </c>
      <c r="D68" s="15"/>
      <c r="E68" s="2">
        <v>999</v>
      </c>
      <c r="F68" s="17">
        <f t="shared" si="12"/>
        <v>949.05</v>
      </c>
      <c r="G68" s="5">
        <f t="shared" si="7"/>
        <v>90</v>
      </c>
      <c r="H68" s="2">
        <v>949.05</v>
      </c>
      <c r="I68" s="2">
        <f>F68-50</f>
        <v>899.05</v>
      </c>
      <c r="J68" s="37">
        <v>949.05</v>
      </c>
      <c r="K68" s="2" t="s">
        <v>196</v>
      </c>
      <c r="L68" s="1">
        <f t="shared" si="11"/>
        <v>809.05</v>
      </c>
      <c r="M68" s="2">
        <v>899.05</v>
      </c>
      <c r="N68" s="2">
        <v>809.05</v>
      </c>
    </row>
    <row r="69" s="1" customFormat="1" customHeight="1" spans="1:14">
      <c r="A69" s="7" t="s">
        <v>101</v>
      </c>
      <c r="B69" s="175" t="s">
        <v>102</v>
      </c>
      <c r="C69" s="22" t="s">
        <v>103</v>
      </c>
      <c r="D69" s="22"/>
      <c r="E69" s="1">
        <v>1399</v>
      </c>
      <c r="F69" s="9">
        <f t="shared" si="12"/>
        <v>1329.05</v>
      </c>
      <c r="G69" s="5">
        <f t="shared" si="7"/>
        <v>120</v>
      </c>
      <c r="H69" s="1">
        <v>1329.05</v>
      </c>
      <c r="I69" s="1">
        <f>F69-100</f>
        <v>1229.05</v>
      </c>
      <c r="J69" s="36">
        <v>1329.05</v>
      </c>
      <c r="K69" s="1" t="s">
        <v>196</v>
      </c>
      <c r="L69" s="1">
        <f t="shared" si="11"/>
        <v>1109.05</v>
      </c>
      <c r="M69" s="1">
        <v>1229.05</v>
      </c>
      <c r="N69" s="1">
        <v>1109.05</v>
      </c>
    </row>
    <row r="70" customHeight="1" spans="1:14">
      <c r="A70" s="10"/>
      <c r="C70" s="12" t="s">
        <v>104</v>
      </c>
      <c r="D70" s="12"/>
      <c r="E70" s="4">
        <v>1399</v>
      </c>
      <c r="F70" s="5">
        <f t="shared" si="12"/>
        <v>1329.05</v>
      </c>
      <c r="G70" s="5">
        <f t="shared" ref="G70:G113" si="13">INT(F70/300)*30</f>
        <v>120</v>
      </c>
      <c r="H70" s="4">
        <v>1329.05</v>
      </c>
      <c r="I70" s="4">
        <f>F70-100</f>
        <v>1229.05</v>
      </c>
      <c r="J70" s="6">
        <v>1329.05</v>
      </c>
      <c r="K70" s="4" t="s">
        <v>196</v>
      </c>
      <c r="L70" s="1">
        <f t="shared" si="11"/>
        <v>1109.05</v>
      </c>
      <c r="M70" s="4">
        <v>1229.05</v>
      </c>
      <c r="N70" s="4">
        <v>1109.05</v>
      </c>
    </row>
    <row r="71" customHeight="1" spans="1:14">
      <c r="A71" s="10"/>
      <c r="C71" s="12" t="s">
        <v>105</v>
      </c>
      <c r="D71" s="12"/>
      <c r="E71" s="4">
        <v>1399</v>
      </c>
      <c r="F71" s="5">
        <f t="shared" si="12"/>
        <v>1329.05</v>
      </c>
      <c r="G71" s="5">
        <f t="shared" si="13"/>
        <v>120</v>
      </c>
      <c r="H71" s="4">
        <v>1329.05</v>
      </c>
      <c r="I71" s="4">
        <f>F71-100</f>
        <v>1229.05</v>
      </c>
      <c r="J71" s="6">
        <v>1329.05</v>
      </c>
      <c r="K71" s="4" t="s">
        <v>196</v>
      </c>
      <c r="L71" s="1">
        <f t="shared" si="11"/>
        <v>1109.05</v>
      </c>
      <c r="M71" s="4">
        <v>1229.05</v>
      </c>
      <c r="N71" s="4">
        <v>1109.05</v>
      </c>
    </row>
    <row r="72" s="2" customFormat="1" customHeight="1" spans="1:14">
      <c r="A72" s="14"/>
      <c r="C72" s="15" t="s">
        <v>106</v>
      </c>
      <c r="D72" s="15"/>
      <c r="E72" s="2">
        <v>1666</v>
      </c>
      <c r="F72" s="17">
        <f t="shared" si="12"/>
        <v>1582.7</v>
      </c>
      <c r="G72" s="5">
        <f t="shared" si="13"/>
        <v>150</v>
      </c>
      <c r="H72" s="2">
        <v>1582.7</v>
      </c>
      <c r="I72" s="2">
        <f>F72-100</f>
        <v>1482.7</v>
      </c>
      <c r="J72" s="37">
        <v>1582.7</v>
      </c>
      <c r="K72" s="2" t="s">
        <v>196</v>
      </c>
      <c r="L72" s="1">
        <f t="shared" si="11"/>
        <v>1332.7</v>
      </c>
      <c r="M72" s="2">
        <v>1482.7</v>
      </c>
      <c r="N72" s="2">
        <v>1332.7</v>
      </c>
    </row>
    <row r="73" s="1" customFormat="1" customHeight="1" spans="1:14">
      <c r="A73" s="7">
        <v>166</v>
      </c>
      <c r="B73" s="175" t="s">
        <v>107</v>
      </c>
      <c r="C73" s="22" t="s">
        <v>108</v>
      </c>
      <c r="D73" s="33">
        <v>1990</v>
      </c>
      <c r="E73" s="18">
        <v>2199</v>
      </c>
      <c r="F73" s="43">
        <v>1990</v>
      </c>
      <c r="G73" s="44">
        <f t="shared" si="13"/>
        <v>180</v>
      </c>
      <c r="H73" s="18">
        <v>2089.05</v>
      </c>
      <c r="I73" s="18">
        <f>F73-200</f>
        <v>1790</v>
      </c>
      <c r="J73" s="46">
        <v>2089.05</v>
      </c>
      <c r="K73" s="18">
        <f>J73-500</f>
        <v>1589.05</v>
      </c>
      <c r="L73" s="1">
        <f>IF(I73&gt;K73,K73,I73)-G73</f>
        <v>1409.05</v>
      </c>
      <c r="M73" s="1">
        <v>1430.145</v>
      </c>
      <c r="N73" s="1">
        <v>1409.05</v>
      </c>
    </row>
    <row r="74" s="2" customFormat="1" customHeight="1" spans="1:14">
      <c r="A74" s="14"/>
      <c r="C74" s="15" t="s">
        <v>109</v>
      </c>
      <c r="D74" s="15"/>
      <c r="E74" s="2">
        <v>2088</v>
      </c>
      <c r="F74" s="17">
        <f t="shared" si="12"/>
        <v>1983.6</v>
      </c>
      <c r="G74" s="5">
        <f t="shared" si="13"/>
        <v>180</v>
      </c>
      <c r="H74" s="2">
        <v>1983.6</v>
      </c>
      <c r="I74" s="2">
        <f>F74-100</f>
        <v>1883.6</v>
      </c>
      <c r="J74" s="37">
        <v>1983.6</v>
      </c>
      <c r="K74" s="2" t="s">
        <v>196</v>
      </c>
      <c r="L74" s="1">
        <f>I74-G74</f>
        <v>1703.6</v>
      </c>
      <c r="M74" s="2">
        <v>1883.6</v>
      </c>
      <c r="N74" s="2">
        <v>1703.6</v>
      </c>
    </row>
    <row r="75" s="3" customFormat="1" customHeight="1" spans="1:14">
      <c r="A75" s="28" t="s">
        <v>110</v>
      </c>
      <c r="B75" s="3">
        <v>41362042431</v>
      </c>
      <c r="C75" s="32" t="s">
        <v>111</v>
      </c>
      <c r="D75" s="32"/>
      <c r="E75" s="3">
        <v>2399</v>
      </c>
      <c r="F75" s="31">
        <f t="shared" si="12"/>
        <v>2279.05</v>
      </c>
      <c r="G75" s="5">
        <f t="shared" si="13"/>
        <v>210</v>
      </c>
      <c r="H75" s="3">
        <v>2279.05</v>
      </c>
      <c r="I75" s="3">
        <f>F75-200</f>
        <v>2079.05</v>
      </c>
      <c r="J75" s="42">
        <v>2279.05</v>
      </c>
      <c r="K75" s="3">
        <f>J75-500</f>
        <v>1779.05</v>
      </c>
      <c r="L75" s="1">
        <f>IF(I75&gt;K75,K75,I75)-G75</f>
        <v>1569.05</v>
      </c>
      <c r="M75" s="3">
        <v>1601.145</v>
      </c>
      <c r="N75" s="3">
        <v>1569.05</v>
      </c>
    </row>
    <row r="76" s="1" customFormat="1" customHeight="1" spans="1:14">
      <c r="A76" s="7" t="s">
        <v>162</v>
      </c>
      <c r="B76" s="1">
        <v>40468035856</v>
      </c>
      <c r="C76" s="22" t="s">
        <v>113</v>
      </c>
      <c r="D76" s="22"/>
      <c r="E76" s="1">
        <v>1666</v>
      </c>
      <c r="F76" s="9">
        <f t="shared" si="12"/>
        <v>1582.7</v>
      </c>
      <c r="G76" s="5">
        <f t="shared" si="13"/>
        <v>150</v>
      </c>
      <c r="H76" s="1">
        <v>1582.7</v>
      </c>
      <c r="I76" s="1">
        <f t="shared" ref="I76:I82" si="14">F76-100</f>
        <v>1482.7</v>
      </c>
      <c r="J76" s="36">
        <v>1582.7</v>
      </c>
      <c r="K76" s="1" t="s">
        <v>196</v>
      </c>
      <c r="L76" s="1">
        <f t="shared" ref="L76:L86" si="15">I76-G76</f>
        <v>1332.7</v>
      </c>
      <c r="M76" s="1">
        <v>1482.7</v>
      </c>
      <c r="N76" s="1">
        <v>1332.7</v>
      </c>
    </row>
    <row r="77" customHeight="1" spans="1:14">
      <c r="A77" s="10"/>
      <c r="C77" s="12" t="s">
        <v>114</v>
      </c>
      <c r="D77" s="12"/>
      <c r="E77" s="4">
        <v>1666</v>
      </c>
      <c r="F77" s="5">
        <f t="shared" si="12"/>
        <v>1582.7</v>
      </c>
      <c r="G77" s="5">
        <f t="shared" si="13"/>
        <v>150</v>
      </c>
      <c r="H77" s="4">
        <v>1582.7</v>
      </c>
      <c r="I77" s="4">
        <f t="shared" si="14"/>
        <v>1482.7</v>
      </c>
      <c r="J77" s="6">
        <v>1582.7</v>
      </c>
      <c r="K77" s="4" t="s">
        <v>196</v>
      </c>
      <c r="L77" s="1">
        <f t="shared" si="15"/>
        <v>1332.7</v>
      </c>
      <c r="M77" s="4">
        <v>1482.7</v>
      </c>
      <c r="N77" s="4">
        <v>1332.7</v>
      </c>
    </row>
    <row r="78" customHeight="1" spans="1:14">
      <c r="A78" s="10"/>
      <c r="C78" s="4" t="s">
        <v>115</v>
      </c>
      <c r="E78" s="4">
        <v>1566</v>
      </c>
      <c r="F78" s="5">
        <f t="shared" si="12"/>
        <v>1487.7</v>
      </c>
      <c r="G78" s="5">
        <f t="shared" si="13"/>
        <v>120</v>
      </c>
      <c r="H78" s="4">
        <v>1487.7</v>
      </c>
      <c r="I78" s="4">
        <f t="shared" si="14"/>
        <v>1387.7</v>
      </c>
      <c r="J78" s="6">
        <v>1487.7</v>
      </c>
      <c r="K78" s="4" t="s">
        <v>196</v>
      </c>
      <c r="L78" s="1">
        <f t="shared" si="15"/>
        <v>1267.7</v>
      </c>
      <c r="M78" s="4">
        <v>1387.7</v>
      </c>
      <c r="N78" s="4">
        <v>1267.7</v>
      </c>
    </row>
    <row r="79" customHeight="1" spans="1:14">
      <c r="A79" s="10"/>
      <c r="C79" s="4" t="s">
        <v>116</v>
      </c>
      <c r="E79" s="4">
        <v>1666</v>
      </c>
      <c r="F79" s="5">
        <f t="shared" si="12"/>
        <v>1582.7</v>
      </c>
      <c r="G79" s="5">
        <f t="shared" si="13"/>
        <v>150</v>
      </c>
      <c r="H79" s="4">
        <v>1582.7</v>
      </c>
      <c r="I79" s="4">
        <f t="shared" si="14"/>
        <v>1482.7</v>
      </c>
      <c r="J79" s="6">
        <v>1582.7</v>
      </c>
      <c r="K79" s="4" t="s">
        <v>196</v>
      </c>
      <c r="L79" s="1">
        <f t="shared" si="15"/>
        <v>1332.7</v>
      </c>
      <c r="M79" s="4">
        <v>1482.7</v>
      </c>
      <c r="N79" s="4">
        <v>1332.7</v>
      </c>
    </row>
    <row r="80" customHeight="1" spans="1:14">
      <c r="A80" s="10"/>
      <c r="C80" s="4" t="s">
        <v>117</v>
      </c>
      <c r="E80" s="4">
        <v>1566</v>
      </c>
      <c r="F80" s="5">
        <f t="shared" si="12"/>
        <v>1487.7</v>
      </c>
      <c r="G80" s="5">
        <f t="shared" si="13"/>
        <v>120</v>
      </c>
      <c r="H80" s="4">
        <v>1487.7</v>
      </c>
      <c r="I80" s="4">
        <f t="shared" si="14"/>
        <v>1387.7</v>
      </c>
      <c r="J80" s="6">
        <v>1487.7</v>
      </c>
      <c r="K80" s="4" t="s">
        <v>196</v>
      </c>
      <c r="L80" s="1">
        <f t="shared" si="15"/>
        <v>1267.7</v>
      </c>
      <c r="M80" s="4">
        <v>1387.7</v>
      </c>
      <c r="N80" s="4">
        <v>1267.7</v>
      </c>
    </row>
    <row r="81" customHeight="1" spans="1:14">
      <c r="A81" s="10"/>
      <c r="C81" s="12" t="s">
        <v>118</v>
      </c>
      <c r="D81" s="12"/>
      <c r="E81" s="4">
        <v>1566</v>
      </c>
      <c r="F81" s="5">
        <f t="shared" si="12"/>
        <v>1487.7</v>
      </c>
      <c r="G81" s="5">
        <f t="shared" si="13"/>
        <v>120</v>
      </c>
      <c r="H81" s="4">
        <v>1487.7</v>
      </c>
      <c r="I81" s="4">
        <f t="shared" si="14"/>
        <v>1387.7</v>
      </c>
      <c r="J81" s="6">
        <v>1487.7</v>
      </c>
      <c r="K81" s="4" t="s">
        <v>196</v>
      </c>
      <c r="L81" s="1">
        <f t="shared" si="15"/>
        <v>1267.7</v>
      </c>
      <c r="M81" s="4">
        <v>1387.7</v>
      </c>
      <c r="N81" s="4">
        <v>1267.7</v>
      </c>
    </row>
    <row r="82" customHeight="1" spans="1:14">
      <c r="A82" s="10"/>
      <c r="C82" s="12" t="s">
        <v>119</v>
      </c>
      <c r="D82" s="12"/>
      <c r="E82" s="4">
        <v>1566</v>
      </c>
      <c r="F82" s="5">
        <f t="shared" si="12"/>
        <v>1487.7</v>
      </c>
      <c r="G82" s="5">
        <f t="shared" si="13"/>
        <v>120</v>
      </c>
      <c r="H82" s="4">
        <v>1487.7</v>
      </c>
      <c r="I82" s="4">
        <f t="shared" si="14"/>
        <v>1387.7</v>
      </c>
      <c r="J82" s="6">
        <v>1487.7</v>
      </c>
      <c r="K82" s="4" t="s">
        <v>196</v>
      </c>
      <c r="L82" s="1">
        <f t="shared" si="15"/>
        <v>1267.7</v>
      </c>
      <c r="M82" s="4">
        <v>1387.7</v>
      </c>
      <c r="N82" s="4">
        <v>1267.7</v>
      </c>
    </row>
    <row r="83" customHeight="1" spans="1:14">
      <c r="A83" s="10"/>
      <c r="C83" s="12" t="s">
        <v>120</v>
      </c>
      <c r="D83" s="12"/>
      <c r="E83" s="4">
        <v>988</v>
      </c>
      <c r="F83" s="5">
        <f t="shared" si="12"/>
        <v>938.6</v>
      </c>
      <c r="G83" s="5">
        <f t="shared" si="13"/>
        <v>90</v>
      </c>
      <c r="H83" s="4">
        <v>938.6</v>
      </c>
      <c r="I83" s="4">
        <f>F83-50</f>
        <v>888.6</v>
      </c>
      <c r="J83" s="6">
        <v>938.6</v>
      </c>
      <c r="K83" s="4" t="s">
        <v>196</v>
      </c>
      <c r="L83" s="1">
        <f t="shared" si="15"/>
        <v>798.6</v>
      </c>
      <c r="M83" s="4">
        <v>888.6</v>
      </c>
      <c r="N83" s="4">
        <v>798.6</v>
      </c>
    </row>
    <row r="84" customHeight="1" spans="1:14">
      <c r="A84" s="10"/>
      <c r="C84" s="12" t="s">
        <v>121</v>
      </c>
      <c r="D84" s="12"/>
      <c r="E84" s="4">
        <v>988</v>
      </c>
      <c r="F84" s="5">
        <f t="shared" si="12"/>
        <v>938.6</v>
      </c>
      <c r="G84" s="5">
        <f t="shared" si="13"/>
        <v>90</v>
      </c>
      <c r="H84" s="4">
        <v>938.6</v>
      </c>
      <c r="I84" s="4">
        <f>F84-50</f>
        <v>888.6</v>
      </c>
      <c r="J84" s="6">
        <v>938.6</v>
      </c>
      <c r="K84" s="4" t="s">
        <v>196</v>
      </c>
      <c r="L84" s="1">
        <f t="shared" si="15"/>
        <v>798.6</v>
      </c>
      <c r="M84" s="4">
        <v>888.6</v>
      </c>
      <c r="N84" s="4">
        <v>798.6</v>
      </c>
    </row>
    <row r="85" customHeight="1" spans="1:14">
      <c r="A85" s="10"/>
      <c r="C85" s="12" t="s">
        <v>122</v>
      </c>
      <c r="D85" s="12"/>
      <c r="E85" s="4">
        <v>1099</v>
      </c>
      <c r="F85" s="5">
        <f t="shared" si="12"/>
        <v>1044.05</v>
      </c>
      <c r="G85" s="5">
        <f t="shared" si="13"/>
        <v>90</v>
      </c>
      <c r="H85" s="4">
        <v>1044.05</v>
      </c>
      <c r="I85" s="4">
        <f>F85-50</f>
        <v>994.05</v>
      </c>
      <c r="J85" s="6">
        <v>1044.05</v>
      </c>
      <c r="K85" s="4" t="s">
        <v>196</v>
      </c>
      <c r="L85" s="1">
        <f t="shared" si="15"/>
        <v>904.05</v>
      </c>
      <c r="M85" s="4">
        <v>994.05</v>
      </c>
      <c r="N85" s="4">
        <v>904.05</v>
      </c>
    </row>
    <row r="86" s="2" customFormat="1" customHeight="1" spans="1:14">
      <c r="A86" s="14"/>
      <c r="C86" s="15" t="s">
        <v>123</v>
      </c>
      <c r="D86" s="15"/>
      <c r="E86" s="2">
        <v>1199</v>
      </c>
      <c r="F86" s="17">
        <f t="shared" si="12"/>
        <v>1139.05</v>
      </c>
      <c r="G86" s="5">
        <f t="shared" si="13"/>
        <v>90</v>
      </c>
      <c r="H86" s="2">
        <v>1139.05</v>
      </c>
      <c r="I86" s="2">
        <f>F86-100</f>
        <v>1039.05</v>
      </c>
      <c r="J86" s="37">
        <v>1139.05</v>
      </c>
      <c r="K86" s="2" t="s">
        <v>196</v>
      </c>
      <c r="L86" s="1">
        <f t="shared" si="15"/>
        <v>949.05</v>
      </c>
      <c r="M86" s="2">
        <v>1039.05</v>
      </c>
      <c r="N86" s="2">
        <v>949.05</v>
      </c>
    </row>
    <row r="87" s="1" customFormat="1" customHeight="1" spans="1:14">
      <c r="A87" s="7" t="s">
        <v>124</v>
      </c>
      <c r="B87" s="1">
        <v>41347887305</v>
      </c>
      <c r="C87" s="1" t="s">
        <v>125</v>
      </c>
      <c r="E87" s="1">
        <v>3666</v>
      </c>
      <c r="F87" s="9">
        <f t="shared" si="12"/>
        <v>3482.7</v>
      </c>
      <c r="G87" s="5">
        <f t="shared" si="13"/>
        <v>330</v>
      </c>
      <c r="H87" s="1">
        <v>3482.7</v>
      </c>
      <c r="I87" s="1">
        <f>F87-300</f>
        <v>3182.7</v>
      </c>
      <c r="J87" s="36">
        <v>3482.7</v>
      </c>
      <c r="K87" s="1">
        <f>J87-500</f>
        <v>2982.7</v>
      </c>
      <c r="L87" s="1">
        <f>IF(I87&gt;K87,K87,I87)-G87</f>
        <v>2652.7</v>
      </c>
      <c r="M87" s="1">
        <v>2684.43</v>
      </c>
      <c r="N87" s="1">
        <v>2652.7</v>
      </c>
    </row>
    <row r="88" customHeight="1" spans="1:14">
      <c r="A88" s="10"/>
      <c r="C88" s="12" t="s">
        <v>126</v>
      </c>
      <c r="D88" s="12"/>
      <c r="E88" s="4">
        <v>3666</v>
      </c>
      <c r="F88" s="5">
        <f t="shared" si="12"/>
        <v>3482.7</v>
      </c>
      <c r="G88" s="5">
        <f t="shared" si="13"/>
        <v>330</v>
      </c>
      <c r="H88" s="4">
        <v>3482.7</v>
      </c>
      <c r="I88" s="4">
        <f>F88-300</f>
        <v>3182.7</v>
      </c>
      <c r="J88" s="6">
        <v>3482.7</v>
      </c>
      <c r="K88" s="4">
        <f>J88-500</f>
        <v>2982.7</v>
      </c>
      <c r="L88" s="1">
        <f>IF(I88&gt;K88,K88,I88)-G88</f>
        <v>2652.7</v>
      </c>
      <c r="M88" s="4">
        <v>2684.43</v>
      </c>
      <c r="N88" s="4">
        <v>2652.7</v>
      </c>
    </row>
    <row r="89" customHeight="1" spans="1:14">
      <c r="A89" s="10"/>
      <c r="C89" s="4" t="s">
        <v>127</v>
      </c>
      <c r="E89" s="4">
        <v>3499</v>
      </c>
      <c r="F89" s="5">
        <f t="shared" si="12"/>
        <v>3324.05</v>
      </c>
      <c r="G89" s="5">
        <f t="shared" si="13"/>
        <v>330</v>
      </c>
      <c r="H89" s="4">
        <v>3324.05</v>
      </c>
      <c r="I89" s="4">
        <f>F89-300</f>
        <v>3024.05</v>
      </c>
      <c r="J89" s="6">
        <v>3324.05</v>
      </c>
      <c r="K89" s="4">
        <f>J89-500</f>
        <v>2824.05</v>
      </c>
      <c r="L89" s="1">
        <f>IF(I89&gt;K89,K89,I89)-G89</f>
        <v>2494.05</v>
      </c>
      <c r="M89" s="4">
        <v>2541.645</v>
      </c>
      <c r="N89" s="4">
        <v>2494.05</v>
      </c>
    </row>
    <row r="90" customHeight="1" spans="1:14">
      <c r="A90" s="10"/>
      <c r="C90" s="12" t="s">
        <v>128</v>
      </c>
      <c r="D90" s="12"/>
      <c r="E90" s="4">
        <v>3499</v>
      </c>
      <c r="F90" s="5">
        <f t="shared" si="12"/>
        <v>3324.05</v>
      </c>
      <c r="G90" s="5">
        <f t="shared" si="13"/>
        <v>330</v>
      </c>
      <c r="H90" s="4">
        <v>3324.05</v>
      </c>
      <c r="I90" s="4">
        <f>F90-300</f>
        <v>3024.05</v>
      </c>
      <c r="J90" s="6">
        <v>3324.05</v>
      </c>
      <c r="K90" s="4">
        <f>J90-500</f>
        <v>2824.05</v>
      </c>
      <c r="L90" s="1">
        <f>IF(I90&gt;K90,K90,I90)-G90</f>
        <v>2494.05</v>
      </c>
      <c r="M90" s="4">
        <v>2541.645</v>
      </c>
      <c r="N90" s="4">
        <v>2494.05</v>
      </c>
    </row>
    <row r="91" s="2" customFormat="1" customHeight="1" spans="1:14">
      <c r="A91" s="14"/>
      <c r="C91" s="15" t="s">
        <v>129</v>
      </c>
      <c r="D91" s="15"/>
      <c r="E91" s="2">
        <v>3288</v>
      </c>
      <c r="F91" s="17">
        <f t="shared" si="12"/>
        <v>3123.6</v>
      </c>
      <c r="G91" s="5">
        <f t="shared" si="13"/>
        <v>300</v>
      </c>
      <c r="H91" s="2">
        <v>3123.6</v>
      </c>
      <c r="I91" s="2">
        <f>F91-300</f>
        <v>2823.6</v>
      </c>
      <c r="J91" s="37">
        <v>3123.6</v>
      </c>
      <c r="K91" s="2">
        <f>J91-500</f>
        <v>2623.6</v>
      </c>
      <c r="L91" s="1">
        <f>IF(I91&gt;K91,K91,I91)-G91</f>
        <v>2323.6</v>
      </c>
      <c r="M91" s="2">
        <v>2361.24</v>
      </c>
      <c r="N91" s="2">
        <v>2323.6</v>
      </c>
    </row>
    <row r="92" s="1" customFormat="1" customHeight="1" spans="1:14">
      <c r="A92" s="7" t="s">
        <v>130</v>
      </c>
      <c r="B92" s="1">
        <v>43249779004</v>
      </c>
      <c r="C92" s="1" t="s">
        <v>131</v>
      </c>
      <c r="E92" s="1">
        <v>1088</v>
      </c>
      <c r="F92" s="9">
        <f t="shared" si="12"/>
        <v>1033.6</v>
      </c>
      <c r="G92" s="5">
        <f t="shared" si="13"/>
        <v>90</v>
      </c>
      <c r="H92" s="1">
        <v>1033.6</v>
      </c>
      <c r="I92" s="1">
        <f>F92-50</f>
        <v>983.6</v>
      </c>
      <c r="J92" s="36">
        <v>1033.6</v>
      </c>
      <c r="K92" s="1" t="s">
        <v>196</v>
      </c>
      <c r="L92" s="1">
        <f t="shared" ref="L92:L107" si="16">I92-G92</f>
        <v>893.6</v>
      </c>
      <c r="M92" s="1">
        <v>983.6</v>
      </c>
      <c r="N92" s="1">
        <v>893.6</v>
      </c>
    </row>
    <row r="93" customHeight="1" spans="1:14">
      <c r="A93" s="10"/>
      <c r="C93" s="4" t="s">
        <v>132</v>
      </c>
      <c r="E93" s="4">
        <v>1088</v>
      </c>
      <c r="F93" s="5">
        <f t="shared" si="12"/>
        <v>1033.6</v>
      </c>
      <c r="G93" s="5">
        <f t="shared" si="13"/>
        <v>90</v>
      </c>
      <c r="H93" s="4">
        <v>1033.6</v>
      </c>
      <c r="I93" s="4">
        <f>F93-50</f>
        <v>983.6</v>
      </c>
      <c r="J93" s="6">
        <v>1033.6</v>
      </c>
      <c r="K93" s="4" t="s">
        <v>196</v>
      </c>
      <c r="L93" s="1">
        <f t="shared" si="16"/>
        <v>893.6</v>
      </c>
      <c r="M93" s="4">
        <v>983.6</v>
      </c>
      <c r="N93" s="4">
        <v>893.6</v>
      </c>
    </row>
    <row r="94" customHeight="1" spans="1:14">
      <c r="A94" s="10"/>
      <c r="C94" s="4" t="s">
        <v>133</v>
      </c>
      <c r="E94" s="4">
        <v>1566</v>
      </c>
      <c r="F94" s="5">
        <f t="shared" si="12"/>
        <v>1487.7</v>
      </c>
      <c r="G94" s="5">
        <f t="shared" si="13"/>
        <v>120</v>
      </c>
      <c r="H94" s="4">
        <v>1487.7</v>
      </c>
      <c r="I94" s="4">
        <f>F94-100</f>
        <v>1387.7</v>
      </c>
      <c r="J94" s="6">
        <v>1487.7</v>
      </c>
      <c r="K94" s="4" t="s">
        <v>196</v>
      </c>
      <c r="L94" s="1">
        <f t="shared" si="16"/>
        <v>1267.7</v>
      </c>
      <c r="M94" s="4">
        <v>1387.7</v>
      </c>
      <c r="N94" s="4">
        <v>1267.7</v>
      </c>
    </row>
    <row r="95" customHeight="1" spans="1:14">
      <c r="A95" s="10"/>
      <c r="C95" s="12" t="s">
        <v>134</v>
      </c>
      <c r="D95" s="12"/>
      <c r="E95" s="4">
        <v>1088</v>
      </c>
      <c r="F95" s="5">
        <f t="shared" si="12"/>
        <v>1033.6</v>
      </c>
      <c r="G95" s="5">
        <f t="shared" si="13"/>
        <v>90</v>
      </c>
      <c r="H95" s="4">
        <v>1033.6</v>
      </c>
      <c r="I95" s="4">
        <f t="shared" ref="I95:I107" si="17">F95-50</f>
        <v>983.6</v>
      </c>
      <c r="J95" s="6">
        <v>1033.6</v>
      </c>
      <c r="K95" s="4" t="s">
        <v>196</v>
      </c>
      <c r="L95" s="1">
        <f t="shared" si="16"/>
        <v>893.6</v>
      </c>
      <c r="M95" s="4">
        <v>983.6</v>
      </c>
      <c r="N95" s="4">
        <v>893.6</v>
      </c>
    </row>
    <row r="96" customHeight="1" spans="1:14">
      <c r="A96" s="10"/>
      <c r="C96" s="12" t="s">
        <v>135</v>
      </c>
      <c r="D96" s="12"/>
      <c r="E96" s="4">
        <v>1088</v>
      </c>
      <c r="F96" s="5">
        <f t="shared" si="12"/>
        <v>1033.6</v>
      </c>
      <c r="G96" s="5">
        <f t="shared" si="13"/>
        <v>90</v>
      </c>
      <c r="H96" s="4">
        <v>1033.6</v>
      </c>
      <c r="I96" s="4">
        <f t="shared" si="17"/>
        <v>983.6</v>
      </c>
      <c r="J96" s="6">
        <v>1033.6</v>
      </c>
      <c r="K96" s="4" t="s">
        <v>196</v>
      </c>
      <c r="L96" s="1">
        <f t="shared" si="16"/>
        <v>893.6</v>
      </c>
      <c r="M96" s="4">
        <v>983.6</v>
      </c>
      <c r="N96" s="4">
        <v>893.6</v>
      </c>
    </row>
    <row r="97" customHeight="1" spans="1:14">
      <c r="A97" s="10"/>
      <c r="C97" s="4" t="s">
        <v>136</v>
      </c>
      <c r="E97" s="4">
        <v>1088</v>
      </c>
      <c r="F97" s="5">
        <f t="shared" si="12"/>
        <v>1033.6</v>
      </c>
      <c r="G97" s="5">
        <f t="shared" si="13"/>
        <v>90</v>
      </c>
      <c r="H97" s="4">
        <v>1033.6</v>
      </c>
      <c r="I97" s="4">
        <f t="shared" si="17"/>
        <v>983.6</v>
      </c>
      <c r="J97" s="6">
        <v>1033.6</v>
      </c>
      <c r="K97" s="4" t="s">
        <v>196</v>
      </c>
      <c r="L97" s="1">
        <f t="shared" si="16"/>
        <v>893.6</v>
      </c>
      <c r="M97" s="4">
        <v>983.6</v>
      </c>
      <c r="N97" s="4">
        <v>893.6</v>
      </c>
    </row>
    <row r="98" customHeight="1" spans="1:14">
      <c r="A98" s="10"/>
      <c r="C98" s="12" t="s">
        <v>137</v>
      </c>
      <c r="D98" s="12"/>
      <c r="E98" s="4">
        <v>1088</v>
      </c>
      <c r="F98" s="5">
        <f t="shared" si="12"/>
        <v>1033.6</v>
      </c>
      <c r="G98" s="5">
        <f t="shared" si="13"/>
        <v>90</v>
      </c>
      <c r="H98" s="4">
        <v>1033.6</v>
      </c>
      <c r="I98" s="4">
        <f t="shared" si="17"/>
        <v>983.6</v>
      </c>
      <c r="J98" s="6">
        <v>1033.6</v>
      </c>
      <c r="K98" s="4" t="s">
        <v>196</v>
      </c>
      <c r="L98" s="1">
        <f t="shared" si="16"/>
        <v>893.6</v>
      </c>
      <c r="M98" s="4">
        <v>983.6</v>
      </c>
      <c r="N98" s="4">
        <v>893.6</v>
      </c>
    </row>
    <row r="99" customHeight="1" spans="1:14">
      <c r="A99" s="10"/>
      <c r="C99" s="12" t="s">
        <v>138</v>
      </c>
      <c r="D99" s="12"/>
      <c r="E99" s="4">
        <v>1088</v>
      </c>
      <c r="F99" s="5">
        <f t="shared" si="12"/>
        <v>1033.6</v>
      </c>
      <c r="G99" s="5">
        <f t="shared" si="13"/>
        <v>90</v>
      </c>
      <c r="H99" s="4">
        <v>1033.6</v>
      </c>
      <c r="I99" s="4">
        <f t="shared" si="17"/>
        <v>983.6</v>
      </c>
      <c r="J99" s="6">
        <v>1033.6</v>
      </c>
      <c r="K99" s="4" t="s">
        <v>196</v>
      </c>
      <c r="L99" s="1">
        <f t="shared" si="16"/>
        <v>893.6</v>
      </c>
      <c r="M99" s="4">
        <v>983.6</v>
      </c>
      <c r="N99" s="4">
        <v>893.6</v>
      </c>
    </row>
    <row r="100" customHeight="1" spans="1:14">
      <c r="A100" s="10"/>
      <c r="C100" s="12" t="s">
        <v>139</v>
      </c>
      <c r="D100" s="12"/>
      <c r="E100" s="4">
        <v>1088</v>
      </c>
      <c r="F100" s="5">
        <f t="shared" si="12"/>
        <v>1033.6</v>
      </c>
      <c r="G100" s="5">
        <f t="shared" si="13"/>
        <v>90</v>
      </c>
      <c r="H100" s="4">
        <v>1033.6</v>
      </c>
      <c r="I100" s="4">
        <f t="shared" si="17"/>
        <v>983.6</v>
      </c>
      <c r="J100" s="6">
        <v>1033.6</v>
      </c>
      <c r="K100" s="4" t="s">
        <v>196</v>
      </c>
      <c r="L100" s="1">
        <f t="shared" si="16"/>
        <v>893.6</v>
      </c>
      <c r="M100" s="4">
        <v>983.6</v>
      </c>
      <c r="N100" s="4">
        <v>893.6</v>
      </c>
    </row>
    <row r="101" s="2" customFormat="1" customHeight="1" spans="1:14">
      <c r="A101" s="14"/>
      <c r="C101" s="2" t="s">
        <v>140</v>
      </c>
      <c r="E101" s="2">
        <v>1088</v>
      </c>
      <c r="F101" s="17">
        <f t="shared" si="12"/>
        <v>1033.6</v>
      </c>
      <c r="G101" s="5">
        <f t="shared" si="13"/>
        <v>90</v>
      </c>
      <c r="H101" s="2">
        <v>1033.6</v>
      </c>
      <c r="I101" s="2">
        <f t="shared" si="17"/>
        <v>983.6</v>
      </c>
      <c r="J101" s="37">
        <v>1033.6</v>
      </c>
      <c r="K101" s="2" t="s">
        <v>196</v>
      </c>
      <c r="L101" s="1">
        <f t="shared" si="16"/>
        <v>893.6</v>
      </c>
      <c r="M101" s="2">
        <v>983.6</v>
      </c>
      <c r="N101" s="2">
        <v>893.6</v>
      </c>
    </row>
    <row r="102" s="1" customFormat="1" customHeight="1" spans="1:14">
      <c r="A102" s="7" t="s">
        <v>141</v>
      </c>
      <c r="B102" s="1">
        <v>41672434587</v>
      </c>
      <c r="C102" s="22" t="s">
        <v>106</v>
      </c>
      <c r="D102" s="22"/>
      <c r="E102" s="1">
        <v>866</v>
      </c>
      <c r="F102" s="9">
        <f t="shared" si="12"/>
        <v>822.7</v>
      </c>
      <c r="G102" s="5">
        <f t="shared" si="13"/>
        <v>60</v>
      </c>
      <c r="H102" s="1">
        <v>822.7</v>
      </c>
      <c r="I102" s="1">
        <f t="shared" si="17"/>
        <v>772.7</v>
      </c>
      <c r="J102" s="36">
        <v>822.7</v>
      </c>
      <c r="K102" s="1" t="s">
        <v>196</v>
      </c>
      <c r="L102" s="1">
        <f t="shared" si="16"/>
        <v>712.7</v>
      </c>
      <c r="M102" s="1">
        <v>772.7</v>
      </c>
      <c r="N102" s="1">
        <v>712.7</v>
      </c>
    </row>
    <row r="103" customHeight="1" spans="1:14">
      <c r="A103" s="10"/>
      <c r="C103" s="12" t="s">
        <v>142</v>
      </c>
      <c r="D103" s="12"/>
      <c r="E103" s="4">
        <v>866</v>
      </c>
      <c r="F103" s="5">
        <f t="shared" si="12"/>
        <v>822.7</v>
      </c>
      <c r="G103" s="5">
        <f t="shared" si="13"/>
        <v>60</v>
      </c>
      <c r="H103" s="4">
        <v>822.7</v>
      </c>
      <c r="I103" s="4">
        <f t="shared" si="17"/>
        <v>772.7</v>
      </c>
      <c r="J103" s="6">
        <v>822.7</v>
      </c>
      <c r="K103" s="4" t="s">
        <v>196</v>
      </c>
      <c r="L103" s="1">
        <f t="shared" si="16"/>
        <v>712.7</v>
      </c>
      <c r="M103" s="4">
        <v>772.7</v>
      </c>
      <c r="N103" s="4">
        <v>712.7</v>
      </c>
    </row>
    <row r="104" customHeight="1" spans="1:14">
      <c r="A104" s="10"/>
      <c r="C104" s="12" t="s">
        <v>143</v>
      </c>
      <c r="D104" s="12"/>
      <c r="E104" s="4">
        <v>866</v>
      </c>
      <c r="F104" s="5">
        <f t="shared" si="12"/>
        <v>822.7</v>
      </c>
      <c r="G104" s="5">
        <f t="shared" si="13"/>
        <v>60</v>
      </c>
      <c r="H104" s="4">
        <v>822.7</v>
      </c>
      <c r="I104" s="4">
        <f t="shared" si="17"/>
        <v>772.7</v>
      </c>
      <c r="J104" s="6">
        <v>822.7</v>
      </c>
      <c r="K104" s="4" t="s">
        <v>196</v>
      </c>
      <c r="L104" s="1">
        <f t="shared" si="16"/>
        <v>712.7</v>
      </c>
      <c r="M104" s="4">
        <v>772.7</v>
      </c>
      <c r="N104" s="4">
        <v>712.7</v>
      </c>
    </row>
    <row r="105" customHeight="1" spans="1:14">
      <c r="A105" s="10"/>
      <c r="C105" s="12" t="s">
        <v>144</v>
      </c>
      <c r="D105" s="12"/>
      <c r="E105" s="4">
        <v>749</v>
      </c>
      <c r="F105" s="5">
        <f t="shared" si="12"/>
        <v>711.55</v>
      </c>
      <c r="G105" s="5">
        <f t="shared" si="13"/>
        <v>60</v>
      </c>
      <c r="H105" s="4">
        <v>711.55</v>
      </c>
      <c r="I105" s="4">
        <f t="shared" si="17"/>
        <v>661.55</v>
      </c>
      <c r="J105" s="6">
        <v>711.55</v>
      </c>
      <c r="K105" s="4" t="s">
        <v>196</v>
      </c>
      <c r="L105" s="1">
        <f t="shared" si="16"/>
        <v>601.55</v>
      </c>
      <c r="M105" s="4">
        <v>661.55</v>
      </c>
      <c r="N105" s="4">
        <v>601.55</v>
      </c>
    </row>
    <row r="106" customHeight="1" spans="1:14">
      <c r="A106" s="10"/>
      <c r="C106" s="12" t="s">
        <v>145</v>
      </c>
      <c r="D106" s="12"/>
      <c r="E106" s="4">
        <v>749</v>
      </c>
      <c r="F106" s="5">
        <f t="shared" si="12"/>
        <v>711.55</v>
      </c>
      <c r="G106" s="5">
        <f t="shared" si="13"/>
        <v>60</v>
      </c>
      <c r="H106" s="4">
        <v>711.55</v>
      </c>
      <c r="I106" s="4">
        <f t="shared" si="17"/>
        <v>661.55</v>
      </c>
      <c r="J106" s="6">
        <v>711.55</v>
      </c>
      <c r="K106" s="4" t="s">
        <v>196</v>
      </c>
      <c r="L106" s="1">
        <f t="shared" si="16"/>
        <v>601.55</v>
      </c>
      <c r="M106" s="4">
        <v>661.55</v>
      </c>
      <c r="N106" s="4">
        <v>601.55</v>
      </c>
    </row>
    <row r="107" customHeight="1" spans="1:14">
      <c r="A107" s="10"/>
      <c r="C107" s="12" t="s">
        <v>146</v>
      </c>
      <c r="D107" s="12"/>
      <c r="E107" s="4">
        <v>749</v>
      </c>
      <c r="F107" s="5">
        <f t="shared" si="12"/>
        <v>711.55</v>
      </c>
      <c r="G107" s="5">
        <f t="shared" si="13"/>
        <v>60</v>
      </c>
      <c r="H107" s="4">
        <v>711.55</v>
      </c>
      <c r="I107" s="4">
        <f t="shared" si="17"/>
        <v>661.55</v>
      </c>
      <c r="J107" s="6">
        <v>711.55</v>
      </c>
      <c r="K107" s="4" t="s">
        <v>196</v>
      </c>
      <c r="L107" s="1">
        <f t="shared" si="16"/>
        <v>601.55</v>
      </c>
      <c r="M107" s="4">
        <v>661.55</v>
      </c>
      <c r="N107" s="4">
        <v>601.55</v>
      </c>
    </row>
    <row r="108" customHeight="1" spans="1:14">
      <c r="A108" s="10"/>
      <c r="C108" s="12" t="s">
        <v>104</v>
      </c>
      <c r="D108" s="12"/>
      <c r="E108" s="4">
        <v>666</v>
      </c>
      <c r="F108" s="5">
        <f t="shared" si="12"/>
        <v>632.7</v>
      </c>
      <c r="G108" s="5">
        <f t="shared" si="13"/>
        <v>60</v>
      </c>
      <c r="H108" s="4">
        <v>632.7</v>
      </c>
      <c r="I108" s="4" t="s">
        <v>196</v>
      </c>
      <c r="J108" s="6">
        <v>632.7</v>
      </c>
      <c r="K108" s="4" t="s">
        <v>196</v>
      </c>
      <c r="L108" s="1">
        <f>F108</f>
        <v>632.7</v>
      </c>
      <c r="M108" s="4">
        <v>60</v>
      </c>
      <c r="N108" s="4">
        <v>632.7</v>
      </c>
    </row>
    <row r="109" customHeight="1" spans="1:14">
      <c r="A109" s="10"/>
      <c r="C109" s="12" t="s">
        <v>105</v>
      </c>
      <c r="D109" s="12"/>
      <c r="E109" s="4">
        <v>666</v>
      </c>
      <c r="F109" s="5">
        <f t="shared" si="12"/>
        <v>632.7</v>
      </c>
      <c r="G109" s="5">
        <f t="shared" si="13"/>
        <v>60</v>
      </c>
      <c r="H109" s="4">
        <v>632.7</v>
      </c>
      <c r="I109" s="4" t="s">
        <v>196</v>
      </c>
      <c r="J109" s="6">
        <v>632.7</v>
      </c>
      <c r="K109" s="4" t="s">
        <v>196</v>
      </c>
      <c r="L109" s="1">
        <f>F109</f>
        <v>632.7</v>
      </c>
      <c r="M109" s="4">
        <v>60</v>
      </c>
      <c r="N109" s="4">
        <v>632.7</v>
      </c>
    </row>
    <row r="110" customHeight="1" spans="1:14">
      <c r="A110" s="10"/>
      <c r="C110" s="12" t="s">
        <v>103</v>
      </c>
      <c r="D110" s="12"/>
      <c r="E110" s="4">
        <v>666</v>
      </c>
      <c r="F110" s="5">
        <f t="shared" si="12"/>
        <v>632.7</v>
      </c>
      <c r="G110" s="5">
        <f t="shared" si="13"/>
        <v>60</v>
      </c>
      <c r="H110" s="4">
        <v>632.7</v>
      </c>
      <c r="I110" s="4" t="s">
        <v>196</v>
      </c>
      <c r="J110" s="6">
        <v>632.7</v>
      </c>
      <c r="K110" s="4" t="s">
        <v>196</v>
      </c>
      <c r="L110" s="1">
        <f>F110</f>
        <v>632.7</v>
      </c>
      <c r="M110" s="4">
        <v>60</v>
      </c>
      <c r="N110" s="4">
        <v>632.7</v>
      </c>
    </row>
    <row r="111" customHeight="1" spans="1:14">
      <c r="A111" s="10"/>
      <c r="C111" s="12" t="s">
        <v>147</v>
      </c>
      <c r="D111" s="12"/>
      <c r="E111" s="4">
        <v>666</v>
      </c>
      <c r="F111" s="5">
        <f t="shared" si="12"/>
        <v>632.7</v>
      </c>
      <c r="G111" s="5">
        <f t="shared" si="13"/>
        <v>60</v>
      </c>
      <c r="H111" s="4">
        <v>632.7</v>
      </c>
      <c r="I111" s="4" t="s">
        <v>196</v>
      </c>
      <c r="J111" s="6">
        <v>632.7</v>
      </c>
      <c r="K111" s="4" t="s">
        <v>196</v>
      </c>
      <c r="L111" s="1">
        <f>F111</f>
        <v>632.7</v>
      </c>
      <c r="M111" s="4">
        <v>60</v>
      </c>
      <c r="N111" s="4">
        <v>632.7</v>
      </c>
    </row>
    <row r="112" customHeight="1" spans="1:14">
      <c r="A112" s="10"/>
      <c r="C112" s="12" t="s">
        <v>148</v>
      </c>
      <c r="D112" s="12"/>
      <c r="E112" s="4">
        <v>749</v>
      </c>
      <c r="F112" s="5">
        <f t="shared" si="12"/>
        <v>711.55</v>
      </c>
      <c r="G112" s="5">
        <f t="shared" si="13"/>
        <v>60</v>
      </c>
      <c r="H112" s="4">
        <v>711.55</v>
      </c>
      <c r="I112" s="4">
        <f>F112-50</f>
        <v>661.55</v>
      </c>
      <c r="J112" s="6">
        <v>711.55</v>
      </c>
      <c r="K112" s="4" t="s">
        <v>196</v>
      </c>
      <c r="L112" s="1">
        <f>I112-G112</f>
        <v>601.55</v>
      </c>
      <c r="M112" s="4">
        <v>661.55</v>
      </c>
      <c r="N112" s="4">
        <v>601.55</v>
      </c>
    </row>
    <row r="113" s="2" customFormat="1" customHeight="1" spans="1:14">
      <c r="A113" s="14"/>
      <c r="C113" s="15" t="s">
        <v>149</v>
      </c>
      <c r="D113" s="45">
        <v>692</v>
      </c>
      <c r="E113" s="2">
        <v>866</v>
      </c>
      <c r="F113" s="17">
        <f t="shared" si="12"/>
        <v>822.7</v>
      </c>
      <c r="G113" s="5">
        <f t="shared" si="13"/>
        <v>60</v>
      </c>
      <c r="H113" s="2">
        <v>822.7</v>
      </c>
      <c r="I113" s="2">
        <f>F113-50</f>
        <v>772.7</v>
      </c>
      <c r="J113" s="37">
        <v>822.7</v>
      </c>
      <c r="K113" s="2" t="s">
        <v>196</v>
      </c>
      <c r="L113" s="1">
        <f>I113-G113</f>
        <v>712.7</v>
      </c>
      <c r="M113" s="2">
        <v>772.7</v>
      </c>
      <c r="N113" s="2">
        <v>712.7</v>
      </c>
    </row>
  </sheetData>
  <autoFilter ref="A1:P113">
    <extLst/>
  </autoFilter>
  <mergeCells count="19">
    <mergeCell ref="A2:A9"/>
    <mergeCell ref="A10:A12"/>
    <mergeCell ref="A13:A28"/>
    <mergeCell ref="A29:A32"/>
    <mergeCell ref="A33:A36"/>
    <mergeCell ref="A37:A43"/>
    <mergeCell ref="A44:A47"/>
    <mergeCell ref="A48:A49"/>
    <mergeCell ref="A50:A51"/>
    <mergeCell ref="A53:A56"/>
    <mergeCell ref="A58:A64"/>
    <mergeCell ref="A65:A68"/>
    <mergeCell ref="A69:A72"/>
    <mergeCell ref="A73:A74"/>
    <mergeCell ref="A76:A86"/>
    <mergeCell ref="A87:A91"/>
    <mergeCell ref="A92:A101"/>
    <mergeCell ref="A102:A113"/>
    <mergeCell ref="D10:D12"/>
  </mergeCells>
  <conditionalFormatting sqref="H1:H65536">
    <cfRule type="cellIs" dxfId="1" priority="2" operator="between">
      <formula>3066</formula>
      <formula>6665</formula>
    </cfRule>
    <cfRule type="cellIs" dxfId="2" priority="3" operator="between">
      <formula>2066</formula>
      <formula>3065</formula>
    </cfRule>
    <cfRule type="cellIs" dxfId="3" priority="4" operator="between">
      <formula>1066</formula>
      <formula>2066</formula>
    </cfRule>
    <cfRule type="cellIs" dxfId="4" priority="5" operator="between">
      <formula>666</formula>
      <formula>1066</formula>
    </cfRule>
  </conditionalFormatting>
  <conditionalFormatting sqref="J1:J65536">
    <cfRule type="cellIs" dxfId="4" priority="1" operator="greaterThan">
      <formula>2000</formula>
    </cfRule>
  </conditionalFormatting>
  <pageMargins left="0.75" right="0.75" top="1" bottom="1" header="0.509027777777778" footer="0.509027777777778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1"/>
  <sheetViews>
    <sheetView workbookViewId="0">
      <selection activeCell="H1" sqref="F$1:F$1048576 H$1:H$1048576"/>
    </sheetView>
  </sheetViews>
  <sheetFormatPr defaultColWidth="9" defaultRowHeight="14.25"/>
  <cols>
    <col min="1" max="2" width="13.25" style="4" customWidth="1"/>
    <col min="3" max="3" width="27.75" style="4" customWidth="1"/>
    <col min="4" max="4" width="9" style="67" customWidth="1"/>
    <col min="5" max="5" width="9" style="59" customWidth="1"/>
    <col min="6" max="6" width="12.125" style="68" customWidth="1"/>
    <col min="7" max="7" width="9" style="59" customWidth="1"/>
    <col min="8" max="8" width="12" customWidth="1"/>
    <col min="9" max="11" width="9" customWidth="1"/>
  </cols>
  <sheetData>
    <row r="1" s="4" customFormat="1" ht="76" customHeight="1" spans="1:10">
      <c r="A1" s="4" t="s">
        <v>0</v>
      </c>
      <c r="B1" s="4" t="s">
        <v>1</v>
      </c>
      <c r="C1" s="4" t="s">
        <v>2</v>
      </c>
      <c r="D1" s="67" t="s">
        <v>3</v>
      </c>
      <c r="E1" s="60" t="s">
        <v>4</v>
      </c>
      <c r="F1" s="4" t="s">
        <v>5</v>
      </c>
      <c r="G1" s="60" t="s">
        <v>7</v>
      </c>
      <c r="H1" s="4" t="s">
        <v>10</v>
      </c>
      <c r="I1" s="4" t="s">
        <v>10</v>
      </c>
      <c r="J1" s="4" t="s">
        <v>160</v>
      </c>
    </row>
    <row r="2" s="48" customFormat="1" ht="19" customHeight="1" spans="1:10">
      <c r="A2" s="70" t="s">
        <v>11</v>
      </c>
      <c r="B2" s="169" t="s">
        <v>12</v>
      </c>
      <c r="C2" s="48" t="s">
        <v>13</v>
      </c>
      <c r="D2" s="72">
        <v>2599</v>
      </c>
      <c r="E2" s="61">
        <f t="shared" ref="E2:E65" si="0">D2*0.95</f>
        <v>2469.05</v>
      </c>
      <c r="F2" s="48">
        <v>200</v>
      </c>
      <c r="G2" s="61">
        <f>E2-F2</f>
        <v>2269.05</v>
      </c>
      <c r="H2" s="48" t="str">
        <f t="shared" ref="H2:H11" si="1">_xlfn.IFS(E2&lt;1000,0,E2&lt;2000,"头套",E2&lt;3000,"座套",E2&lt;5000,"时尚创意椅",E2&gt;=5000,"脚踏")</f>
        <v>座套</v>
      </c>
      <c r="I2" s="48" t="s">
        <v>14</v>
      </c>
      <c r="J2" s="48">
        <v>875</v>
      </c>
    </row>
    <row r="3" s="4" customFormat="1" ht="19" customHeight="1" spans="1:10">
      <c r="A3" s="74"/>
      <c r="C3" s="4" t="s">
        <v>15</v>
      </c>
      <c r="D3" s="67">
        <v>2599</v>
      </c>
      <c r="E3" s="61">
        <f t="shared" si="0"/>
        <v>2469.05</v>
      </c>
      <c r="F3" s="48">
        <v>200</v>
      </c>
      <c r="G3" s="61">
        <f t="shared" ref="G3:G34" si="2">E3-F3</f>
        <v>2269.05</v>
      </c>
      <c r="H3" s="48" t="str">
        <f t="shared" si="1"/>
        <v>座套</v>
      </c>
      <c r="I3" s="4" t="s">
        <v>14</v>
      </c>
      <c r="J3" s="48">
        <v>875</v>
      </c>
    </row>
    <row r="4" s="4" customFormat="1" ht="19" customHeight="1" spans="1:10">
      <c r="A4" s="74"/>
      <c r="C4" s="4" t="s">
        <v>16</v>
      </c>
      <c r="D4" s="67">
        <v>2599</v>
      </c>
      <c r="E4" s="61">
        <f t="shared" si="0"/>
        <v>2469.05</v>
      </c>
      <c r="F4" s="48">
        <v>200</v>
      </c>
      <c r="G4" s="61">
        <f t="shared" si="2"/>
        <v>2269.05</v>
      </c>
      <c r="H4" s="48" t="str">
        <f t="shared" si="1"/>
        <v>座套</v>
      </c>
      <c r="I4" s="4" t="s">
        <v>14</v>
      </c>
      <c r="J4" s="48">
        <v>875</v>
      </c>
    </row>
    <row r="5" s="4" customFormat="1" ht="19" customHeight="1" spans="1:10">
      <c r="A5" s="74"/>
      <c r="C5" s="4" t="s">
        <v>17</v>
      </c>
      <c r="D5" s="67">
        <v>2688</v>
      </c>
      <c r="E5" s="61">
        <f t="shared" si="0"/>
        <v>2553.6</v>
      </c>
      <c r="F5" s="48">
        <v>200</v>
      </c>
      <c r="G5" s="61">
        <f t="shared" si="2"/>
        <v>2353.6</v>
      </c>
      <c r="H5" s="48" t="str">
        <f t="shared" si="1"/>
        <v>座套</v>
      </c>
      <c r="I5" s="4" t="s">
        <v>14</v>
      </c>
      <c r="J5" s="48">
        <v>875</v>
      </c>
    </row>
    <row r="6" s="4" customFormat="1" ht="19" customHeight="1" spans="1:10">
      <c r="A6" s="74"/>
      <c r="C6" s="4" t="s">
        <v>18</v>
      </c>
      <c r="D6" s="67">
        <v>2688</v>
      </c>
      <c r="E6" s="61">
        <f t="shared" si="0"/>
        <v>2553.6</v>
      </c>
      <c r="F6" s="48">
        <v>200</v>
      </c>
      <c r="G6" s="61">
        <f t="shared" si="2"/>
        <v>2353.6</v>
      </c>
      <c r="H6" s="48" t="str">
        <f t="shared" si="1"/>
        <v>座套</v>
      </c>
      <c r="I6" s="4" t="s">
        <v>14</v>
      </c>
      <c r="J6" s="48">
        <v>875</v>
      </c>
    </row>
    <row r="7" s="4" customFormat="1" ht="19" customHeight="1" spans="1:10">
      <c r="A7" s="74"/>
      <c r="C7" s="4" t="s">
        <v>19</v>
      </c>
      <c r="D7" s="67">
        <v>2688</v>
      </c>
      <c r="E7" s="61">
        <f t="shared" si="0"/>
        <v>2553.6</v>
      </c>
      <c r="F7" s="48">
        <v>200</v>
      </c>
      <c r="G7" s="61">
        <f t="shared" si="2"/>
        <v>2353.6</v>
      </c>
      <c r="H7" s="48" t="str">
        <f t="shared" si="1"/>
        <v>座套</v>
      </c>
      <c r="I7" s="4" t="s">
        <v>14</v>
      </c>
      <c r="J7" s="48">
        <v>875</v>
      </c>
    </row>
    <row r="8" s="4" customFormat="1" ht="19" customHeight="1" spans="1:10">
      <c r="A8" s="74"/>
      <c r="C8" s="4" t="s">
        <v>20</v>
      </c>
      <c r="D8" s="67">
        <v>2599</v>
      </c>
      <c r="E8" s="61">
        <f t="shared" si="0"/>
        <v>2469.05</v>
      </c>
      <c r="F8" s="48">
        <v>200</v>
      </c>
      <c r="G8" s="61">
        <f t="shared" si="2"/>
        <v>2269.05</v>
      </c>
      <c r="H8" s="48" t="str">
        <f t="shared" si="1"/>
        <v>座套</v>
      </c>
      <c r="I8" s="4" t="s">
        <v>14</v>
      </c>
      <c r="J8" s="48">
        <v>875</v>
      </c>
    </row>
    <row r="9" s="54" customFormat="1" ht="19" customHeight="1" spans="1:10">
      <c r="A9" s="75"/>
      <c r="C9" s="54" t="s">
        <v>21</v>
      </c>
      <c r="D9" s="76">
        <v>2599</v>
      </c>
      <c r="E9" s="61">
        <f t="shared" si="0"/>
        <v>2469.05</v>
      </c>
      <c r="F9" s="65">
        <v>200</v>
      </c>
      <c r="G9" s="61">
        <f t="shared" si="2"/>
        <v>2269.05</v>
      </c>
      <c r="H9" s="48" t="str">
        <f t="shared" si="1"/>
        <v>座套</v>
      </c>
      <c r="I9" s="54" t="s">
        <v>14</v>
      </c>
      <c r="J9" s="48">
        <v>875</v>
      </c>
    </row>
    <row r="10" s="48" customFormat="1" ht="19" customHeight="1" spans="1:10">
      <c r="A10" s="70" t="s">
        <v>22</v>
      </c>
      <c r="B10" s="169" t="s">
        <v>23</v>
      </c>
      <c r="C10" s="48" t="s">
        <v>24</v>
      </c>
      <c r="D10" s="72">
        <v>599</v>
      </c>
      <c r="E10" s="61">
        <f t="shared" si="0"/>
        <v>569.05</v>
      </c>
      <c r="F10" s="48">
        <v>20</v>
      </c>
      <c r="G10" s="61">
        <f t="shared" si="2"/>
        <v>549.05</v>
      </c>
      <c r="H10" s="48">
        <f t="shared" si="1"/>
        <v>0</v>
      </c>
      <c r="J10" s="48">
        <f>F10+IFERROR(_xlfn.IFS(H10="头套",88,H10="座套",188,H10="时尚创意椅",199,H10="脚踏",399),0)</f>
        <v>20</v>
      </c>
    </row>
    <row r="11" s="4" customFormat="1" ht="19" customHeight="1" spans="1:10">
      <c r="A11" s="74"/>
      <c r="C11" s="4" t="s">
        <v>25</v>
      </c>
      <c r="D11" s="67">
        <v>718</v>
      </c>
      <c r="E11" s="61">
        <f t="shared" si="0"/>
        <v>682.1</v>
      </c>
      <c r="F11" s="4">
        <v>50</v>
      </c>
      <c r="G11" s="61">
        <f t="shared" si="2"/>
        <v>632.1</v>
      </c>
      <c r="H11" s="48">
        <f t="shared" si="1"/>
        <v>0</v>
      </c>
      <c r="J11" s="48">
        <f>F11+IFERROR(_xlfn.IFS(H11="头套",88,H11="座套",188,H11="时尚创意椅",199,H11="脚踏",399),0)</f>
        <v>50</v>
      </c>
    </row>
    <row r="12" s="54" customFormat="1" ht="19" customHeight="1" spans="1:10">
      <c r="A12" s="75"/>
      <c r="C12" s="54" t="s">
        <v>26</v>
      </c>
      <c r="D12" s="76">
        <v>818</v>
      </c>
      <c r="E12" s="61">
        <f t="shared" si="0"/>
        <v>777.1</v>
      </c>
      <c r="F12" s="54">
        <v>50</v>
      </c>
      <c r="G12" s="61">
        <f t="shared" si="2"/>
        <v>727.1</v>
      </c>
      <c r="H12" s="48">
        <f t="shared" ref="H12:H43" si="3">_xlfn.IFS(E12&lt;1000,0,E12&lt;2000,"头套",E12&lt;3000,"座套",E12&lt;5000,"时尚创意椅",E12&gt;=5000,"脚踏")</f>
        <v>0</v>
      </c>
      <c r="J12" s="48">
        <f t="shared" ref="J12:J43" si="4">F12+IFERROR(_xlfn.IFS(H12="头套",88,H12="座套",188,H12="时尚创意椅",199,H12="脚踏",399),0)</f>
        <v>50</v>
      </c>
    </row>
    <row r="13" s="48" customFormat="1" ht="19" customHeight="1" spans="1:10">
      <c r="A13" s="70">
        <v>801</v>
      </c>
      <c r="B13" s="71">
        <v>40828297709</v>
      </c>
      <c r="C13" s="48" t="s">
        <v>27</v>
      </c>
      <c r="D13" s="72">
        <v>3288</v>
      </c>
      <c r="E13" s="61">
        <f t="shared" si="0"/>
        <v>3123.6</v>
      </c>
      <c r="F13" s="48">
        <v>300</v>
      </c>
      <c r="G13" s="61">
        <f t="shared" si="2"/>
        <v>2823.6</v>
      </c>
      <c r="H13" s="48" t="str">
        <f t="shared" si="3"/>
        <v>时尚创意椅</v>
      </c>
      <c r="I13" s="48" t="s">
        <v>28</v>
      </c>
      <c r="J13" s="48">
        <f t="shared" si="4"/>
        <v>499</v>
      </c>
    </row>
    <row r="14" s="4" customFormat="1" ht="19" customHeight="1" spans="1:10">
      <c r="A14" s="74"/>
      <c r="C14" s="4" t="s">
        <v>29</v>
      </c>
      <c r="D14" s="67">
        <v>3166</v>
      </c>
      <c r="E14" s="61">
        <f t="shared" si="0"/>
        <v>3007.7</v>
      </c>
      <c r="F14" s="4">
        <v>300</v>
      </c>
      <c r="G14" s="61">
        <f t="shared" si="2"/>
        <v>2707.7</v>
      </c>
      <c r="H14" s="48" t="str">
        <f t="shared" si="3"/>
        <v>时尚创意椅</v>
      </c>
      <c r="I14" s="4" t="s">
        <v>28</v>
      </c>
      <c r="J14" s="48">
        <f t="shared" si="4"/>
        <v>499</v>
      </c>
    </row>
    <row r="15" s="4" customFormat="1" ht="19" customHeight="1" spans="1:10">
      <c r="A15" s="74"/>
      <c r="C15" s="4" t="s">
        <v>30</v>
      </c>
      <c r="D15" s="67">
        <v>3166</v>
      </c>
      <c r="E15" s="61">
        <f t="shared" si="0"/>
        <v>3007.7</v>
      </c>
      <c r="F15" s="4">
        <v>300</v>
      </c>
      <c r="G15" s="61">
        <f t="shared" si="2"/>
        <v>2707.7</v>
      </c>
      <c r="H15" s="48" t="str">
        <f t="shared" si="3"/>
        <v>时尚创意椅</v>
      </c>
      <c r="I15" s="4" t="s">
        <v>28</v>
      </c>
      <c r="J15" s="48">
        <f t="shared" si="4"/>
        <v>499</v>
      </c>
    </row>
    <row r="16" s="4" customFormat="1" ht="19" customHeight="1" spans="1:10">
      <c r="A16" s="74"/>
      <c r="C16" s="4" t="s">
        <v>31</v>
      </c>
      <c r="D16" s="67">
        <v>3166</v>
      </c>
      <c r="E16" s="61">
        <f t="shared" si="0"/>
        <v>3007.7</v>
      </c>
      <c r="F16" s="4">
        <v>300</v>
      </c>
      <c r="G16" s="61">
        <f t="shared" si="2"/>
        <v>2707.7</v>
      </c>
      <c r="H16" s="48" t="str">
        <f t="shared" si="3"/>
        <v>时尚创意椅</v>
      </c>
      <c r="I16" s="4" t="s">
        <v>28</v>
      </c>
      <c r="J16" s="48">
        <f t="shared" si="4"/>
        <v>499</v>
      </c>
    </row>
    <row r="17" s="4" customFormat="1" ht="19" customHeight="1" spans="1:10">
      <c r="A17" s="74"/>
      <c r="C17" s="4" t="s">
        <v>32</v>
      </c>
      <c r="D17" s="67">
        <v>3666</v>
      </c>
      <c r="E17" s="61">
        <f t="shared" si="0"/>
        <v>3482.7</v>
      </c>
      <c r="F17" s="4">
        <v>300</v>
      </c>
      <c r="G17" s="61">
        <f t="shared" si="2"/>
        <v>3182.7</v>
      </c>
      <c r="H17" s="48" t="str">
        <f t="shared" si="3"/>
        <v>时尚创意椅</v>
      </c>
      <c r="I17" s="4" t="s">
        <v>28</v>
      </c>
      <c r="J17" s="48">
        <f t="shared" si="4"/>
        <v>499</v>
      </c>
    </row>
    <row r="18" s="4" customFormat="1" ht="19" customHeight="1" spans="1:10">
      <c r="A18" s="74"/>
      <c r="C18" s="4" t="s">
        <v>33</v>
      </c>
      <c r="D18" s="67">
        <v>3166</v>
      </c>
      <c r="E18" s="61">
        <f t="shared" si="0"/>
        <v>3007.7</v>
      </c>
      <c r="F18" s="4">
        <v>300</v>
      </c>
      <c r="G18" s="61">
        <f t="shared" si="2"/>
        <v>2707.7</v>
      </c>
      <c r="H18" s="48" t="str">
        <f t="shared" si="3"/>
        <v>时尚创意椅</v>
      </c>
      <c r="I18" s="4" t="s">
        <v>28</v>
      </c>
      <c r="J18" s="48">
        <f t="shared" si="4"/>
        <v>499</v>
      </c>
    </row>
    <row r="19" s="4" customFormat="1" ht="19" customHeight="1" spans="1:10">
      <c r="A19" s="74"/>
      <c r="C19" s="4" t="s">
        <v>34</v>
      </c>
      <c r="D19" s="67">
        <v>2966</v>
      </c>
      <c r="E19" s="61">
        <f t="shared" si="0"/>
        <v>2817.7</v>
      </c>
      <c r="F19" s="48">
        <v>200</v>
      </c>
      <c r="G19" s="61">
        <f t="shared" si="2"/>
        <v>2617.7</v>
      </c>
      <c r="H19" s="48" t="str">
        <f t="shared" si="3"/>
        <v>座套</v>
      </c>
      <c r="I19" s="4" t="s">
        <v>14</v>
      </c>
      <c r="J19" s="48">
        <f t="shared" si="4"/>
        <v>388</v>
      </c>
    </row>
    <row r="20" s="4" customFormat="1" ht="19" customHeight="1" spans="1:10">
      <c r="A20" s="74"/>
      <c r="C20" s="4" t="s">
        <v>35</v>
      </c>
      <c r="D20" s="67">
        <v>2966</v>
      </c>
      <c r="E20" s="61">
        <f t="shared" si="0"/>
        <v>2817.7</v>
      </c>
      <c r="F20" s="48">
        <v>200</v>
      </c>
      <c r="G20" s="61">
        <f t="shared" si="2"/>
        <v>2617.7</v>
      </c>
      <c r="H20" s="48" t="str">
        <f t="shared" si="3"/>
        <v>座套</v>
      </c>
      <c r="I20" s="4" t="s">
        <v>14</v>
      </c>
      <c r="J20" s="48">
        <f t="shared" si="4"/>
        <v>388</v>
      </c>
    </row>
    <row r="21" s="4" customFormat="1" ht="19" customHeight="1" spans="1:10">
      <c r="A21" s="74"/>
      <c r="C21" s="4" t="s">
        <v>36</v>
      </c>
      <c r="D21" s="67">
        <v>3666</v>
      </c>
      <c r="E21" s="61">
        <f t="shared" si="0"/>
        <v>3482.7</v>
      </c>
      <c r="F21" s="4">
        <v>300</v>
      </c>
      <c r="G21" s="61">
        <f t="shared" si="2"/>
        <v>3182.7</v>
      </c>
      <c r="H21" s="48" t="str">
        <f t="shared" si="3"/>
        <v>时尚创意椅</v>
      </c>
      <c r="I21" s="4" t="s">
        <v>28</v>
      </c>
      <c r="J21" s="48">
        <f t="shared" si="4"/>
        <v>499</v>
      </c>
    </row>
    <row r="22" s="4" customFormat="1" ht="19" customHeight="1" spans="1:10">
      <c r="A22" s="74"/>
      <c r="C22" s="4" t="s">
        <v>37</v>
      </c>
      <c r="D22" s="67">
        <v>2966</v>
      </c>
      <c r="E22" s="61">
        <f t="shared" si="0"/>
        <v>2817.7</v>
      </c>
      <c r="F22" s="48">
        <v>200</v>
      </c>
      <c r="G22" s="61">
        <f t="shared" si="2"/>
        <v>2617.7</v>
      </c>
      <c r="H22" s="48" t="str">
        <f t="shared" si="3"/>
        <v>座套</v>
      </c>
      <c r="I22" s="4" t="s">
        <v>14</v>
      </c>
      <c r="J22" s="48">
        <f t="shared" si="4"/>
        <v>388</v>
      </c>
    </row>
    <row r="23" s="4" customFormat="1" ht="19" customHeight="1" spans="1:10">
      <c r="A23" s="74"/>
      <c r="C23" s="4" t="s">
        <v>38</v>
      </c>
      <c r="D23" s="67">
        <v>2966</v>
      </c>
      <c r="E23" s="61">
        <f t="shared" si="0"/>
        <v>2817.7</v>
      </c>
      <c r="F23" s="48">
        <v>200</v>
      </c>
      <c r="G23" s="61">
        <f t="shared" si="2"/>
        <v>2617.7</v>
      </c>
      <c r="H23" s="48" t="str">
        <f t="shared" si="3"/>
        <v>座套</v>
      </c>
      <c r="I23" s="4" t="s">
        <v>14</v>
      </c>
      <c r="J23" s="48">
        <f t="shared" si="4"/>
        <v>388</v>
      </c>
    </row>
    <row r="24" s="4" customFormat="1" ht="19" customHeight="1" spans="1:10">
      <c r="A24" s="74"/>
      <c r="C24" s="4" t="s">
        <v>39</v>
      </c>
      <c r="D24" s="67">
        <v>2966</v>
      </c>
      <c r="E24" s="61">
        <f t="shared" si="0"/>
        <v>2817.7</v>
      </c>
      <c r="F24" s="48">
        <v>200</v>
      </c>
      <c r="G24" s="61">
        <f t="shared" si="2"/>
        <v>2617.7</v>
      </c>
      <c r="H24" s="48" t="str">
        <f t="shared" si="3"/>
        <v>座套</v>
      </c>
      <c r="I24" s="4" t="s">
        <v>14</v>
      </c>
      <c r="J24" s="48">
        <f t="shared" si="4"/>
        <v>388</v>
      </c>
    </row>
    <row r="25" s="54" customFormat="1" ht="19" customHeight="1" spans="1:10">
      <c r="A25" s="74"/>
      <c r="B25" s="4"/>
      <c r="C25" s="4" t="s">
        <v>40</v>
      </c>
      <c r="D25" s="67">
        <v>3666</v>
      </c>
      <c r="E25" s="61">
        <f t="shared" si="0"/>
        <v>3482.7</v>
      </c>
      <c r="F25" s="54">
        <v>300</v>
      </c>
      <c r="G25" s="61">
        <f t="shared" si="2"/>
        <v>3182.7</v>
      </c>
      <c r="H25" s="48" t="str">
        <f t="shared" si="3"/>
        <v>时尚创意椅</v>
      </c>
      <c r="I25" s="54" t="s">
        <v>28</v>
      </c>
      <c r="J25" s="48">
        <f t="shared" si="4"/>
        <v>499</v>
      </c>
    </row>
    <row r="26" s="48" customFormat="1" ht="19" customHeight="1" spans="1:10">
      <c r="A26" s="74"/>
      <c r="B26" s="4"/>
      <c r="C26" s="4" t="s">
        <v>41</v>
      </c>
      <c r="D26" s="67">
        <v>3166</v>
      </c>
      <c r="E26" s="61">
        <f t="shared" si="0"/>
        <v>3007.7</v>
      </c>
      <c r="F26" s="48">
        <v>300</v>
      </c>
      <c r="G26" s="61">
        <f t="shared" si="2"/>
        <v>2707.7</v>
      </c>
      <c r="H26" s="48" t="str">
        <f t="shared" si="3"/>
        <v>时尚创意椅</v>
      </c>
      <c r="I26" s="48" t="s">
        <v>28</v>
      </c>
      <c r="J26" s="48">
        <f t="shared" si="4"/>
        <v>499</v>
      </c>
    </row>
    <row r="27" s="4" customFormat="1" ht="19" customHeight="1" spans="1:10">
      <c r="A27" s="74"/>
      <c r="C27" s="4" t="s">
        <v>42</v>
      </c>
      <c r="D27" s="67">
        <v>2966</v>
      </c>
      <c r="E27" s="61">
        <f t="shared" si="0"/>
        <v>2817.7</v>
      </c>
      <c r="F27" s="48">
        <v>200</v>
      </c>
      <c r="G27" s="61">
        <f t="shared" si="2"/>
        <v>2617.7</v>
      </c>
      <c r="H27" s="48" t="str">
        <f t="shared" si="3"/>
        <v>座套</v>
      </c>
      <c r="I27" s="4" t="s">
        <v>14</v>
      </c>
      <c r="J27" s="48">
        <f t="shared" si="4"/>
        <v>388</v>
      </c>
    </row>
    <row r="28" s="54" customFormat="1" ht="19" customHeight="1" spans="1:10">
      <c r="A28" s="75"/>
      <c r="C28" s="54" t="s">
        <v>43</v>
      </c>
      <c r="D28" s="76">
        <v>3999</v>
      </c>
      <c r="E28" s="78">
        <f t="shared" si="0"/>
        <v>3799.05</v>
      </c>
      <c r="F28" s="54">
        <v>300</v>
      </c>
      <c r="G28" s="61">
        <f t="shared" si="2"/>
        <v>3499.05</v>
      </c>
      <c r="H28" s="48" t="str">
        <f t="shared" si="3"/>
        <v>时尚创意椅</v>
      </c>
      <c r="I28" s="54" t="s">
        <v>28</v>
      </c>
      <c r="J28" s="48">
        <f t="shared" si="4"/>
        <v>499</v>
      </c>
    </row>
    <row r="29" s="65" customFormat="1" ht="19" customHeight="1" spans="1:10">
      <c r="A29" s="70" t="s">
        <v>44</v>
      </c>
      <c r="B29" s="169" t="s">
        <v>45</v>
      </c>
      <c r="C29" s="48" t="s">
        <v>44</v>
      </c>
      <c r="D29" s="72">
        <v>1188</v>
      </c>
      <c r="E29" s="61">
        <f t="shared" si="0"/>
        <v>1128.6</v>
      </c>
      <c r="F29" s="65">
        <v>100</v>
      </c>
      <c r="G29" s="61">
        <f t="shared" si="2"/>
        <v>1028.6</v>
      </c>
      <c r="H29" s="48" t="str">
        <f t="shared" si="3"/>
        <v>头套</v>
      </c>
      <c r="I29" s="65" t="s">
        <v>46</v>
      </c>
      <c r="J29" s="48">
        <f t="shared" si="4"/>
        <v>188</v>
      </c>
    </row>
    <row r="30" s="48" customFormat="1" ht="19" customHeight="1" spans="1:10">
      <c r="A30" s="74"/>
      <c r="B30" s="4"/>
      <c r="C30" s="4" t="s">
        <v>47</v>
      </c>
      <c r="D30" s="67">
        <v>1088</v>
      </c>
      <c r="E30" s="61">
        <f t="shared" si="0"/>
        <v>1033.6</v>
      </c>
      <c r="F30" s="48">
        <v>100</v>
      </c>
      <c r="G30" s="61">
        <f t="shared" si="2"/>
        <v>933.6</v>
      </c>
      <c r="H30" s="48" t="str">
        <f t="shared" si="3"/>
        <v>头套</v>
      </c>
      <c r="I30" s="48" t="s">
        <v>46</v>
      </c>
      <c r="J30" s="48">
        <f t="shared" si="4"/>
        <v>188</v>
      </c>
    </row>
    <row r="31" s="4" customFormat="1" ht="19" customHeight="1" spans="1:10">
      <c r="A31" s="74"/>
      <c r="C31" s="4" t="s">
        <v>48</v>
      </c>
      <c r="D31" s="67">
        <v>988</v>
      </c>
      <c r="E31" s="61">
        <f t="shared" si="0"/>
        <v>938.6</v>
      </c>
      <c r="F31" s="4">
        <v>50</v>
      </c>
      <c r="G31" s="61">
        <f t="shared" si="2"/>
        <v>888.6</v>
      </c>
      <c r="H31" s="48">
        <f t="shared" si="3"/>
        <v>0</v>
      </c>
      <c r="J31" s="48">
        <f t="shared" si="4"/>
        <v>50</v>
      </c>
    </row>
    <row r="32" s="54" customFormat="1" ht="19" customHeight="1" spans="1:10">
      <c r="A32" s="75"/>
      <c r="C32" s="54" t="s">
        <v>49</v>
      </c>
      <c r="D32" s="76">
        <v>966</v>
      </c>
      <c r="E32" s="78">
        <f t="shared" si="0"/>
        <v>917.7</v>
      </c>
      <c r="F32" s="54">
        <v>50</v>
      </c>
      <c r="G32" s="61">
        <f t="shared" si="2"/>
        <v>867.7</v>
      </c>
      <c r="H32" s="48">
        <f t="shared" si="3"/>
        <v>0</v>
      </c>
      <c r="J32" s="48">
        <f t="shared" si="4"/>
        <v>50</v>
      </c>
    </row>
    <row r="33" s="65" customFormat="1" ht="19" customHeight="1" spans="1:10">
      <c r="A33" s="70" t="s">
        <v>50</v>
      </c>
      <c r="B33" s="169" t="s">
        <v>51</v>
      </c>
      <c r="C33" s="48" t="s">
        <v>52</v>
      </c>
      <c r="D33" s="72">
        <v>6599</v>
      </c>
      <c r="E33" s="61">
        <f t="shared" si="0"/>
        <v>6269.05</v>
      </c>
      <c r="F33" s="65">
        <v>300</v>
      </c>
      <c r="G33" s="61">
        <f t="shared" si="2"/>
        <v>5969.05</v>
      </c>
      <c r="H33" s="48" t="str">
        <f t="shared" si="3"/>
        <v>脚踏</v>
      </c>
      <c r="I33" s="65" t="s">
        <v>53</v>
      </c>
      <c r="J33" s="48">
        <f t="shared" si="4"/>
        <v>699</v>
      </c>
    </row>
    <row r="34" s="48" customFormat="1" ht="19" customHeight="1" spans="1:10">
      <c r="A34" s="74"/>
      <c r="B34" s="4"/>
      <c r="C34" s="4" t="s">
        <v>54</v>
      </c>
      <c r="D34" s="67">
        <v>6888</v>
      </c>
      <c r="E34" s="61">
        <f t="shared" si="0"/>
        <v>6543.6</v>
      </c>
      <c r="F34" s="48">
        <v>300</v>
      </c>
      <c r="G34" s="61">
        <f t="shared" si="2"/>
        <v>6243.6</v>
      </c>
      <c r="H34" s="48" t="str">
        <f t="shared" si="3"/>
        <v>脚踏</v>
      </c>
      <c r="I34" s="48" t="s">
        <v>53</v>
      </c>
      <c r="J34" s="48">
        <f t="shared" si="4"/>
        <v>699</v>
      </c>
    </row>
    <row r="35" s="4" customFormat="1" ht="19" customHeight="1" spans="1:10">
      <c r="A35" s="74"/>
      <c r="C35" s="4" t="s">
        <v>55</v>
      </c>
      <c r="D35" s="67">
        <v>6888</v>
      </c>
      <c r="E35" s="61">
        <f t="shared" si="0"/>
        <v>6543.6</v>
      </c>
      <c r="F35" s="4">
        <v>300</v>
      </c>
      <c r="G35" s="61">
        <f t="shared" ref="G35:G66" si="5">E35-F35</f>
        <v>6243.6</v>
      </c>
      <c r="H35" s="48" t="str">
        <f t="shared" si="3"/>
        <v>脚踏</v>
      </c>
      <c r="I35" s="4" t="s">
        <v>53</v>
      </c>
      <c r="J35" s="48">
        <f t="shared" si="4"/>
        <v>699</v>
      </c>
    </row>
    <row r="36" s="54" customFormat="1" ht="19" customHeight="1" spans="1:10">
      <c r="A36" s="75"/>
      <c r="C36" s="54" t="s">
        <v>56</v>
      </c>
      <c r="D36" s="76">
        <v>6888</v>
      </c>
      <c r="E36" s="78">
        <f t="shared" si="0"/>
        <v>6543.6</v>
      </c>
      <c r="F36" s="54">
        <v>300</v>
      </c>
      <c r="G36" s="61">
        <f t="shared" si="5"/>
        <v>6243.6</v>
      </c>
      <c r="H36" s="48" t="str">
        <f t="shared" si="3"/>
        <v>脚踏</v>
      </c>
      <c r="I36" s="54" t="s">
        <v>53</v>
      </c>
      <c r="J36" s="48">
        <f t="shared" si="4"/>
        <v>699</v>
      </c>
    </row>
    <row r="37" s="48" customFormat="1" ht="19" customHeight="1" spans="1:10">
      <c r="A37" s="70">
        <v>521</v>
      </c>
      <c r="B37" s="71">
        <v>41276609195</v>
      </c>
      <c r="C37" s="48" t="s">
        <v>57</v>
      </c>
      <c r="D37" s="72">
        <v>1366</v>
      </c>
      <c r="E37" s="61">
        <f t="shared" si="0"/>
        <v>1297.7</v>
      </c>
      <c r="F37" s="48">
        <v>100</v>
      </c>
      <c r="G37" s="61">
        <f t="shared" si="5"/>
        <v>1197.7</v>
      </c>
      <c r="H37" s="48" t="str">
        <f t="shared" si="3"/>
        <v>头套</v>
      </c>
      <c r="I37" s="48" t="s">
        <v>46</v>
      </c>
      <c r="J37" s="48">
        <f t="shared" si="4"/>
        <v>188</v>
      </c>
    </row>
    <row r="38" s="54" customFormat="1" ht="19" customHeight="1" spans="1:10">
      <c r="A38" s="74"/>
      <c r="B38" s="4"/>
      <c r="C38" s="4" t="s">
        <v>58</v>
      </c>
      <c r="D38" s="67">
        <v>2088</v>
      </c>
      <c r="E38" s="61">
        <f t="shared" si="0"/>
        <v>1983.6</v>
      </c>
      <c r="F38" s="54">
        <v>100</v>
      </c>
      <c r="G38" s="61">
        <f t="shared" si="5"/>
        <v>1883.6</v>
      </c>
      <c r="H38" s="48" t="str">
        <f t="shared" si="3"/>
        <v>头套</v>
      </c>
      <c r="I38" s="54" t="s">
        <v>46</v>
      </c>
      <c r="J38" s="48">
        <f t="shared" si="4"/>
        <v>188</v>
      </c>
    </row>
    <row r="39" s="57" customFormat="1" ht="15" spans="1:10">
      <c r="A39" s="74"/>
      <c r="B39" s="4"/>
      <c r="C39" s="4" t="s">
        <v>59</v>
      </c>
      <c r="D39" s="67">
        <v>2088</v>
      </c>
      <c r="E39" s="61">
        <f t="shared" si="0"/>
        <v>1983.6</v>
      </c>
      <c r="F39" s="54">
        <v>100</v>
      </c>
      <c r="G39" s="61">
        <f t="shared" si="5"/>
        <v>1883.6</v>
      </c>
      <c r="H39" s="48" t="str">
        <f t="shared" si="3"/>
        <v>头套</v>
      </c>
      <c r="I39" s="57" t="s">
        <v>46</v>
      </c>
      <c r="J39" s="48">
        <f t="shared" si="4"/>
        <v>188</v>
      </c>
    </row>
    <row r="40" ht="15" spans="1:10">
      <c r="A40" s="74"/>
      <c r="C40" s="4" t="s">
        <v>60</v>
      </c>
      <c r="D40" s="67">
        <v>2088</v>
      </c>
      <c r="E40" s="61">
        <f t="shared" si="0"/>
        <v>1983.6</v>
      </c>
      <c r="F40" s="54">
        <v>100</v>
      </c>
      <c r="G40" s="61">
        <f t="shared" si="5"/>
        <v>1883.6</v>
      </c>
      <c r="H40" s="48" t="str">
        <f t="shared" si="3"/>
        <v>头套</v>
      </c>
      <c r="I40" t="s">
        <v>46</v>
      </c>
      <c r="J40" s="48">
        <f t="shared" si="4"/>
        <v>188</v>
      </c>
    </row>
    <row r="41" ht="15" spans="1:10">
      <c r="A41" s="74"/>
      <c r="C41" s="4" t="s">
        <v>61</v>
      </c>
      <c r="D41" s="67">
        <v>2088</v>
      </c>
      <c r="E41" s="61">
        <f t="shared" si="0"/>
        <v>1983.6</v>
      </c>
      <c r="F41" s="54">
        <v>100</v>
      </c>
      <c r="G41" s="61">
        <f t="shared" si="5"/>
        <v>1883.6</v>
      </c>
      <c r="H41" s="48" t="str">
        <f t="shared" si="3"/>
        <v>头套</v>
      </c>
      <c r="I41" t="s">
        <v>46</v>
      </c>
      <c r="J41" s="48">
        <f t="shared" si="4"/>
        <v>188</v>
      </c>
    </row>
    <row r="42" ht="15" spans="1:10">
      <c r="A42" s="74"/>
      <c r="C42" s="4" t="s">
        <v>62</v>
      </c>
      <c r="D42" s="67">
        <v>2266</v>
      </c>
      <c r="E42" s="61">
        <f t="shared" si="0"/>
        <v>2152.7</v>
      </c>
      <c r="F42" s="48">
        <v>200</v>
      </c>
      <c r="G42" s="61">
        <f t="shared" si="5"/>
        <v>1952.7</v>
      </c>
      <c r="H42" s="48" t="str">
        <f t="shared" si="3"/>
        <v>座套</v>
      </c>
      <c r="I42" t="s">
        <v>14</v>
      </c>
      <c r="J42" s="48">
        <f t="shared" si="4"/>
        <v>388</v>
      </c>
    </row>
    <row r="43" s="58" customFormat="1" ht="15" spans="1:10">
      <c r="A43" s="75"/>
      <c r="B43" s="54"/>
      <c r="C43" s="54" t="s">
        <v>63</v>
      </c>
      <c r="D43" s="76">
        <v>1466</v>
      </c>
      <c r="E43" s="78">
        <f t="shared" si="0"/>
        <v>1392.7</v>
      </c>
      <c r="F43" s="54">
        <v>100</v>
      </c>
      <c r="G43" s="61">
        <f t="shared" si="5"/>
        <v>1292.7</v>
      </c>
      <c r="H43" s="48" t="str">
        <f t="shared" si="3"/>
        <v>头套</v>
      </c>
      <c r="I43" s="58" t="s">
        <v>46</v>
      </c>
      <c r="J43" s="48">
        <f t="shared" si="4"/>
        <v>188</v>
      </c>
    </row>
    <row r="44" s="57" customFormat="1" ht="15" spans="1:10">
      <c r="A44" s="70" t="s">
        <v>64</v>
      </c>
      <c r="B44" s="169" t="s">
        <v>65</v>
      </c>
      <c r="C44" s="48" t="s">
        <v>66</v>
      </c>
      <c r="D44" s="72">
        <v>3666</v>
      </c>
      <c r="E44" s="61">
        <f t="shared" si="0"/>
        <v>3482.7</v>
      </c>
      <c r="F44" s="79">
        <v>300</v>
      </c>
      <c r="G44" s="61">
        <f t="shared" si="5"/>
        <v>3182.7</v>
      </c>
      <c r="H44" s="48" t="str">
        <f t="shared" ref="H44:H75" si="6">_xlfn.IFS(E44&lt;1000,0,E44&lt;2000,"头套",E44&lt;3000,"座套",E44&lt;5000,"时尚创意椅",E44&gt;=5000,"脚踏")</f>
        <v>时尚创意椅</v>
      </c>
      <c r="I44" s="57" t="s">
        <v>28</v>
      </c>
      <c r="J44" s="48">
        <f t="shared" ref="J44:J75" si="7">F44+IFERROR(_xlfn.IFS(H44="头套",88,H44="座套",188,H44="时尚创意椅",199,H44="脚踏",399),0)</f>
        <v>499</v>
      </c>
    </row>
    <row r="45" ht="15" spans="1:10">
      <c r="A45" s="74"/>
      <c r="C45" s="4" t="s">
        <v>67</v>
      </c>
      <c r="D45" s="67">
        <v>3666</v>
      </c>
      <c r="E45" s="61">
        <f t="shared" si="0"/>
        <v>3482.7</v>
      </c>
      <c r="F45" s="68">
        <v>300</v>
      </c>
      <c r="G45" s="61">
        <f t="shared" si="5"/>
        <v>3182.7</v>
      </c>
      <c r="H45" s="48" t="str">
        <f t="shared" si="6"/>
        <v>时尚创意椅</v>
      </c>
      <c r="I45" t="s">
        <v>28</v>
      </c>
      <c r="J45" s="48">
        <f t="shared" si="7"/>
        <v>499</v>
      </c>
    </row>
    <row r="46" ht="15" spans="1:10">
      <c r="A46" s="74"/>
      <c r="C46" s="4" t="s">
        <v>68</v>
      </c>
      <c r="D46" s="67">
        <v>3766</v>
      </c>
      <c r="E46" s="61">
        <f t="shared" si="0"/>
        <v>3577.7</v>
      </c>
      <c r="F46" s="68">
        <v>300</v>
      </c>
      <c r="G46" s="61">
        <f t="shared" si="5"/>
        <v>3277.7</v>
      </c>
      <c r="H46" s="48" t="str">
        <f t="shared" si="6"/>
        <v>时尚创意椅</v>
      </c>
      <c r="I46" t="s">
        <v>28</v>
      </c>
      <c r="J46" s="48">
        <f t="shared" si="7"/>
        <v>499</v>
      </c>
    </row>
    <row r="47" s="58" customFormat="1" ht="15" spans="1:10">
      <c r="A47" s="75"/>
      <c r="B47" s="54"/>
      <c r="C47" s="54" t="s">
        <v>69</v>
      </c>
      <c r="D47" s="76">
        <v>3999</v>
      </c>
      <c r="E47" s="78">
        <f t="shared" si="0"/>
        <v>3799.05</v>
      </c>
      <c r="F47" s="80">
        <v>300</v>
      </c>
      <c r="G47" s="61">
        <f t="shared" si="5"/>
        <v>3499.05</v>
      </c>
      <c r="H47" s="48" t="str">
        <f t="shared" si="6"/>
        <v>时尚创意椅</v>
      </c>
      <c r="I47" s="58" t="s">
        <v>28</v>
      </c>
      <c r="J47" s="48">
        <f t="shared" si="7"/>
        <v>499</v>
      </c>
    </row>
    <row r="48" s="57" customFormat="1" ht="15" spans="1:10">
      <c r="A48" s="70" t="s">
        <v>70</v>
      </c>
      <c r="B48" s="71">
        <v>41341345025</v>
      </c>
      <c r="C48" s="48" t="s">
        <v>71</v>
      </c>
      <c r="D48" s="72">
        <v>4399</v>
      </c>
      <c r="E48" s="61">
        <f t="shared" si="0"/>
        <v>4179.05</v>
      </c>
      <c r="F48" s="79">
        <v>300</v>
      </c>
      <c r="G48" s="61">
        <f t="shared" si="5"/>
        <v>3879.05</v>
      </c>
      <c r="H48" s="48" t="str">
        <f t="shared" si="6"/>
        <v>时尚创意椅</v>
      </c>
      <c r="I48" s="57" t="s">
        <v>28</v>
      </c>
      <c r="J48" s="48">
        <f t="shared" si="7"/>
        <v>499</v>
      </c>
    </row>
    <row r="49" ht="15" spans="1:10">
      <c r="A49" s="74"/>
      <c r="B49" s="81"/>
      <c r="C49" s="4" t="s">
        <v>72</v>
      </c>
      <c r="D49" s="67">
        <v>4399</v>
      </c>
      <c r="E49" s="61">
        <f t="shared" si="0"/>
        <v>4179.05</v>
      </c>
      <c r="F49" s="68">
        <v>300</v>
      </c>
      <c r="G49" s="61">
        <f t="shared" si="5"/>
        <v>3879.05</v>
      </c>
      <c r="H49" s="48" t="str">
        <f t="shared" si="6"/>
        <v>时尚创意椅</v>
      </c>
      <c r="I49" t="s">
        <v>28</v>
      </c>
      <c r="J49" s="48">
        <f t="shared" si="7"/>
        <v>499</v>
      </c>
    </row>
    <row r="50" s="57" customFormat="1" ht="15" spans="1:10">
      <c r="A50" s="82" t="s">
        <v>73</v>
      </c>
      <c r="B50" s="71">
        <v>43520156203</v>
      </c>
      <c r="C50" s="48" t="s">
        <v>74</v>
      </c>
      <c r="D50" s="72">
        <v>666</v>
      </c>
      <c r="E50" s="61">
        <v>666</v>
      </c>
      <c r="F50" s="48">
        <v>50</v>
      </c>
      <c r="G50" s="61">
        <f t="shared" si="5"/>
        <v>616</v>
      </c>
      <c r="H50" s="48">
        <f t="shared" si="6"/>
        <v>0</v>
      </c>
      <c r="J50" s="48">
        <f t="shared" si="7"/>
        <v>50</v>
      </c>
    </row>
    <row r="51" s="58" customFormat="1" ht="15" spans="1:10">
      <c r="A51" s="84"/>
      <c r="B51" s="54"/>
      <c r="C51" s="54" t="s">
        <v>75</v>
      </c>
      <c r="D51" s="76">
        <v>666</v>
      </c>
      <c r="E51" s="78">
        <v>666</v>
      </c>
      <c r="F51" s="54">
        <v>50</v>
      </c>
      <c r="G51" s="61">
        <f t="shared" si="5"/>
        <v>616</v>
      </c>
      <c r="H51" s="48">
        <f t="shared" si="6"/>
        <v>0</v>
      </c>
      <c r="J51" s="48">
        <f t="shared" si="7"/>
        <v>50</v>
      </c>
    </row>
    <row r="52" s="66" customFormat="1" ht="15" spans="1:10">
      <c r="A52" s="86" t="s">
        <v>76</v>
      </c>
      <c r="B52" s="170" t="s">
        <v>77</v>
      </c>
      <c r="C52" s="65" t="s">
        <v>161</v>
      </c>
      <c r="D52" s="88">
        <v>4599</v>
      </c>
      <c r="E52" s="78">
        <f t="shared" si="0"/>
        <v>4369.05</v>
      </c>
      <c r="F52" s="90">
        <v>300</v>
      </c>
      <c r="G52" s="61">
        <f t="shared" si="5"/>
        <v>4069.05</v>
      </c>
      <c r="H52" s="48" t="str">
        <f t="shared" si="6"/>
        <v>时尚创意椅</v>
      </c>
      <c r="I52" s="66" t="s">
        <v>28</v>
      </c>
      <c r="J52" s="48">
        <f t="shared" si="7"/>
        <v>499</v>
      </c>
    </row>
    <row r="53" s="57" customFormat="1" ht="15" spans="1:10">
      <c r="A53" s="70" t="s">
        <v>79</v>
      </c>
      <c r="B53" s="169" t="s">
        <v>80</v>
      </c>
      <c r="C53" s="48" t="s">
        <v>81</v>
      </c>
      <c r="D53" s="72">
        <v>766</v>
      </c>
      <c r="E53" s="61">
        <f t="shared" si="0"/>
        <v>727.7</v>
      </c>
      <c r="F53" s="48">
        <v>50</v>
      </c>
      <c r="G53" s="61">
        <f t="shared" si="5"/>
        <v>677.7</v>
      </c>
      <c r="H53" s="48">
        <f t="shared" si="6"/>
        <v>0</v>
      </c>
      <c r="J53" s="48">
        <f t="shared" si="7"/>
        <v>50</v>
      </c>
    </row>
    <row r="54" customFormat="1" ht="15" spans="1:10">
      <c r="A54" s="74"/>
      <c r="B54" s="4"/>
      <c r="C54" s="4" t="s">
        <v>82</v>
      </c>
      <c r="D54" s="67">
        <v>766</v>
      </c>
      <c r="E54" s="61">
        <f t="shared" si="0"/>
        <v>727.7</v>
      </c>
      <c r="F54" s="4">
        <v>50</v>
      </c>
      <c r="G54" s="61">
        <f t="shared" si="5"/>
        <v>677.7</v>
      </c>
      <c r="H54" s="48">
        <f t="shared" si="6"/>
        <v>0</v>
      </c>
      <c r="J54" s="48">
        <f t="shared" si="7"/>
        <v>50</v>
      </c>
    </row>
    <row r="55" customFormat="1" ht="15" spans="1:10">
      <c r="A55" s="74"/>
      <c r="B55" s="4"/>
      <c r="C55" s="4" t="s">
        <v>83</v>
      </c>
      <c r="D55" s="67">
        <v>966</v>
      </c>
      <c r="E55" s="61">
        <f t="shared" si="0"/>
        <v>917.7</v>
      </c>
      <c r="F55" s="4">
        <v>50</v>
      </c>
      <c r="G55" s="61">
        <f t="shared" si="5"/>
        <v>867.7</v>
      </c>
      <c r="H55" s="48">
        <f t="shared" si="6"/>
        <v>0</v>
      </c>
      <c r="J55" s="48">
        <f t="shared" si="7"/>
        <v>50</v>
      </c>
    </row>
    <row r="56" s="58" customFormat="1" ht="15" spans="1:10">
      <c r="A56" s="75"/>
      <c r="B56" s="54"/>
      <c r="C56" s="54" t="s">
        <v>84</v>
      </c>
      <c r="D56" s="76">
        <v>1099</v>
      </c>
      <c r="E56" s="78">
        <f t="shared" si="0"/>
        <v>1044.05</v>
      </c>
      <c r="F56" s="54">
        <v>100</v>
      </c>
      <c r="G56" s="61">
        <f t="shared" si="5"/>
        <v>944.05</v>
      </c>
      <c r="H56" s="48" t="str">
        <f t="shared" si="6"/>
        <v>头套</v>
      </c>
      <c r="I56" s="58" t="s">
        <v>46</v>
      </c>
      <c r="J56" s="48">
        <f t="shared" si="7"/>
        <v>188</v>
      </c>
    </row>
    <row r="57" s="66" customFormat="1" ht="15" spans="1:10">
      <c r="A57" s="91" t="s">
        <v>85</v>
      </c>
      <c r="B57" s="170" t="s">
        <v>86</v>
      </c>
      <c r="C57" s="65" t="s">
        <v>87</v>
      </c>
      <c r="D57" s="88">
        <v>1188</v>
      </c>
      <c r="E57" s="78">
        <v>1188</v>
      </c>
      <c r="F57" s="65">
        <v>100</v>
      </c>
      <c r="G57" s="61">
        <f t="shared" si="5"/>
        <v>1088</v>
      </c>
      <c r="H57" s="48" t="str">
        <f t="shared" si="6"/>
        <v>头套</v>
      </c>
      <c r="I57" s="66" t="s">
        <v>46</v>
      </c>
      <c r="J57" s="48">
        <f t="shared" si="7"/>
        <v>188</v>
      </c>
    </row>
    <row r="58" s="57" customFormat="1" ht="15" spans="1:10">
      <c r="A58" s="70" t="s">
        <v>88</v>
      </c>
      <c r="B58" s="169" t="s">
        <v>89</v>
      </c>
      <c r="C58" s="48" t="s">
        <v>90</v>
      </c>
      <c r="D58" s="72">
        <v>1499</v>
      </c>
      <c r="E58" s="61">
        <f t="shared" si="0"/>
        <v>1424.05</v>
      </c>
      <c r="F58" s="65">
        <v>100</v>
      </c>
      <c r="G58" s="61">
        <f t="shared" si="5"/>
        <v>1324.05</v>
      </c>
      <c r="H58" s="48" t="str">
        <f t="shared" si="6"/>
        <v>头套</v>
      </c>
      <c r="I58" s="57" t="s">
        <v>46</v>
      </c>
      <c r="J58" s="48">
        <f t="shared" si="7"/>
        <v>188</v>
      </c>
    </row>
    <row r="59" ht="15" spans="1:10">
      <c r="A59" s="74"/>
      <c r="C59" s="4" t="s">
        <v>91</v>
      </c>
      <c r="D59" s="67">
        <v>1119</v>
      </c>
      <c r="E59" s="61">
        <f t="shared" si="0"/>
        <v>1063.05</v>
      </c>
      <c r="F59" s="54">
        <v>100</v>
      </c>
      <c r="G59" s="61">
        <f t="shared" si="5"/>
        <v>963.05</v>
      </c>
      <c r="H59" s="48" t="str">
        <f t="shared" si="6"/>
        <v>头套</v>
      </c>
      <c r="I59" t="s">
        <v>46</v>
      </c>
      <c r="J59" s="48">
        <f t="shared" si="7"/>
        <v>188</v>
      </c>
    </row>
    <row r="60" ht="15" spans="1:10">
      <c r="A60" s="74"/>
      <c r="C60" s="4" t="s">
        <v>92</v>
      </c>
      <c r="D60" s="67">
        <v>1318</v>
      </c>
      <c r="E60" s="61">
        <f t="shared" si="0"/>
        <v>1252.1</v>
      </c>
      <c r="F60" s="54">
        <v>100</v>
      </c>
      <c r="G60" s="61">
        <f t="shared" si="5"/>
        <v>1152.1</v>
      </c>
      <c r="H60" s="48" t="str">
        <f t="shared" si="6"/>
        <v>头套</v>
      </c>
      <c r="I60" t="s">
        <v>46</v>
      </c>
      <c r="J60" s="48">
        <f t="shared" si="7"/>
        <v>188</v>
      </c>
    </row>
    <row r="61" ht="15" spans="1:10">
      <c r="A61" s="74"/>
      <c r="C61" s="4" t="s">
        <v>93</v>
      </c>
      <c r="D61" s="67">
        <v>1318</v>
      </c>
      <c r="E61" s="61">
        <f t="shared" si="0"/>
        <v>1252.1</v>
      </c>
      <c r="F61" s="54">
        <v>100</v>
      </c>
      <c r="G61" s="61">
        <f t="shared" si="5"/>
        <v>1152.1</v>
      </c>
      <c r="H61" s="48" t="str">
        <f t="shared" si="6"/>
        <v>头套</v>
      </c>
      <c r="I61" t="s">
        <v>46</v>
      </c>
      <c r="J61" s="48">
        <f t="shared" si="7"/>
        <v>188</v>
      </c>
    </row>
    <row r="62" ht="15" spans="1:10">
      <c r="A62" s="74"/>
      <c r="C62" s="4" t="s">
        <v>94</v>
      </c>
      <c r="D62" s="67">
        <v>1119</v>
      </c>
      <c r="E62" s="61">
        <f t="shared" si="0"/>
        <v>1063.05</v>
      </c>
      <c r="F62" s="54">
        <v>100</v>
      </c>
      <c r="G62" s="61">
        <f t="shared" si="5"/>
        <v>963.05</v>
      </c>
      <c r="H62" s="48" t="str">
        <f t="shared" si="6"/>
        <v>头套</v>
      </c>
      <c r="I62" t="s">
        <v>46</v>
      </c>
      <c r="J62" s="48">
        <f t="shared" si="7"/>
        <v>188</v>
      </c>
    </row>
    <row r="63" ht="15" spans="1:10">
      <c r="A63" s="74"/>
      <c r="C63" s="4" t="s">
        <v>95</v>
      </c>
      <c r="D63" s="67">
        <v>1099</v>
      </c>
      <c r="E63" s="61">
        <f t="shared" si="0"/>
        <v>1044.05</v>
      </c>
      <c r="F63" s="54">
        <v>100</v>
      </c>
      <c r="G63" s="61">
        <f t="shared" si="5"/>
        <v>944.05</v>
      </c>
      <c r="H63" s="48" t="str">
        <f t="shared" si="6"/>
        <v>头套</v>
      </c>
      <c r="I63" t="s">
        <v>46</v>
      </c>
      <c r="J63" s="48">
        <f t="shared" si="7"/>
        <v>188</v>
      </c>
    </row>
    <row r="64" s="58" customFormat="1" ht="15" spans="1:10">
      <c r="A64" s="75"/>
      <c r="B64" s="54"/>
      <c r="C64" s="54" t="s">
        <v>96</v>
      </c>
      <c r="D64" s="76">
        <v>1099</v>
      </c>
      <c r="E64" s="78">
        <f t="shared" si="0"/>
        <v>1044.05</v>
      </c>
      <c r="F64" s="54">
        <v>100</v>
      </c>
      <c r="G64" s="61">
        <f t="shared" si="5"/>
        <v>944.05</v>
      </c>
      <c r="H64" s="48" t="str">
        <f t="shared" si="6"/>
        <v>头套</v>
      </c>
      <c r="I64" s="58" t="s">
        <v>46</v>
      </c>
      <c r="J64" s="48">
        <f t="shared" si="7"/>
        <v>188</v>
      </c>
    </row>
    <row r="65" s="57" customFormat="1" ht="15" spans="1:10">
      <c r="A65" s="70">
        <v>601</v>
      </c>
      <c r="B65" s="169" t="s">
        <v>97</v>
      </c>
      <c r="C65" s="48" t="s">
        <v>87</v>
      </c>
      <c r="D65" s="72">
        <v>1499</v>
      </c>
      <c r="E65" s="61">
        <f t="shared" si="0"/>
        <v>1424.05</v>
      </c>
      <c r="F65" s="65">
        <v>100</v>
      </c>
      <c r="G65" s="61">
        <f t="shared" si="5"/>
        <v>1324.05</v>
      </c>
      <c r="H65" s="48" t="str">
        <f t="shared" si="6"/>
        <v>头套</v>
      </c>
      <c r="I65" s="57" t="s">
        <v>46</v>
      </c>
      <c r="J65" s="48">
        <f t="shared" si="7"/>
        <v>188</v>
      </c>
    </row>
    <row r="66" ht="15" spans="1:10">
      <c r="A66" s="74"/>
      <c r="C66" s="4" t="s">
        <v>98</v>
      </c>
      <c r="D66" s="67">
        <v>1499</v>
      </c>
      <c r="E66" s="61">
        <f t="shared" ref="E66:E121" si="8">D66*0.95</f>
        <v>1424.05</v>
      </c>
      <c r="F66" s="54">
        <v>100</v>
      </c>
      <c r="G66" s="61">
        <f t="shared" si="5"/>
        <v>1324.05</v>
      </c>
      <c r="H66" s="48" t="str">
        <f t="shared" si="6"/>
        <v>头套</v>
      </c>
      <c r="I66" t="s">
        <v>46</v>
      </c>
      <c r="J66" s="48">
        <f t="shared" si="7"/>
        <v>188</v>
      </c>
    </row>
    <row r="67" customFormat="1" ht="15" spans="1:10">
      <c r="A67" s="74"/>
      <c r="B67" s="4"/>
      <c r="C67" s="4" t="s">
        <v>99</v>
      </c>
      <c r="D67" s="67">
        <v>999</v>
      </c>
      <c r="E67" s="61">
        <f t="shared" si="8"/>
        <v>949.05</v>
      </c>
      <c r="F67" s="4">
        <v>50</v>
      </c>
      <c r="G67" s="61">
        <f t="shared" ref="G67:G98" si="9">E67-F67</f>
        <v>899.05</v>
      </c>
      <c r="H67" s="48">
        <f t="shared" si="6"/>
        <v>0</v>
      </c>
      <c r="J67" s="48">
        <f t="shared" si="7"/>
        <v>50</v>
      </c>
    </row>
    <row r="68" s="58" customFormat="1" ht="15" spans="1:10">
      <c r="A68" s="75"/>
      <c r="B68" s="54"/>
      <c r="C68" s="54" t="s">
        <v>100</v>
      </c>
      <c r="D68" s="76">
        <v>999</v>
      </c>
      <c r="E68" s="78">
        <f t="shared" si="8"/>
        <v>949.05</v>
      </c>
      <c r="F68" s="54">
        <v>50</v>
      </c>
      <c r="G68" s="61">
        <f t="shared" si="9"/>
        <v>899.05</v>
      </c>
      <c r="H68" s="48">
        <f t="shared" si="6"/>
        <v>0</v>
      </c>
      <c r="J68" s="48">
        <f t="shared" si="7"/>
        <v>50</v>
      </c>
    </row>
    <row r="69" s="57" customFormat="1" ht="15" spans="1:10">
      <c r="A69" s="82" t="s">
        <v>101</v>
      </c>
      <c r="B69" s="169" t="s">
        <v>102</v>
      </c>
      <c r="C69" s="48" t="s">
        <v>103</v>
      </c>
      <c r="D69" s="72">
        <v>1399</v>
      </c>
      <c r="E69" s="61">
        <v>1399</v>
      </c>
      <c r="F69" s="65">
        <v>100</v>
      </c>
      <c r="G69" s="61">
        <f t="shared" si="9"/>
        <v>1299</v>
      </c>
      <c r="H69" s="48" t="str">
        <f t="shared" si="6"/>
        <v>头套</v>
      </c>
      <c r="I69" s="57" t="s">
        <v>46</v>
      </c>
      <c r="J69" s="48">
        <f t="shared" si="7"/>
        <v>188</v>
      </c>
    </row>
    <row r="70" ht="15" spans="1:10">
      <c r="A70" s="97"/>
      <c r="C70" s="4" t="s">
        <v>104</v>
      </c>
      <c r="D70" s="67">
        <v>1399</v>
      </c>
      <c r="E70" s="61">
        <v>1399</v>
      </c>
      <c r="F70" s="54">
        <v>100</v>
      </c>
      <c r="G70" s="61">
        <f t="shared" si="9"/>
        <v>1299</v>
      </c>
      <c r="H70" s="48" t="str">
        <f t="shared" si="6"/>
        <v>头套</v>
      </c>
      <c r="I70" t="s">
        <v>46</v>
      </c>
      <c r="J70" s="48">
        <f t="shared" si="7"/>
        <v>188</v>
      </c>
    </row>
    <row r="71" ht="15" spans="1:10">
      <c r="A71" s="97"/>
      <c r="C71" s="4" t="s">
        <v>105</v>
      </c>
      <c r="D71" s="67">
        <v>1399</v>
      </c>
      <c r="E71" s="61">
        <v>1399</v>
      </c>
      <c r="F71" s="54">
        <v>100</v>
      </c>
      <c r="G71" s="61">
        <f t="shared" si="9"/>
        <v>1299</v>
      </c>
      <c r="H71" s="48" t="str">
        <f t="shared" si="6"/>
        <v>头套</v>
      </c>
      <c r="I71" t="s">
        <v>46</v>
      </c>
      <c r="J71" s="48">
        <f t="shared" si="7"/>
        <v>188</v>
      </c>
    </row>
    <row r="72" s="58" customFormat="1" ht="15" spans="1:10">
      <c r="A72" s="84"/>
      <c r="B72" s="54"/>
      <c r="C72" s="54" t="s">
        <v>106</v>
      </c>
      <c r="D72" s="76">
        <v>1666</v>
      </c>
      <c r="E72" s="78">
        <v>1666</v>
      </c>
      <c r="F72" s="54">
        <v>100</v>
      </c>
      <c r="G72" s="61">
        <f t="shared" si="9"/>
        <v>1566</v>
      </c>
      <c r="H72" s="48" t="str">
        <f t="shared" si="6"/>
        <v>头套</v>
      </c>
      <c r="I72" s="58" t="s">
        <v>46</v>
      </c>
      <c r="J72" s="48">
        <f t="shared" si="7"/>
        <v>188</v>
      </c>
    </row>
    <row r="73" s="57" customFormat="1" ht="15" spans="1:10">
      <c r="A73" s="70">
        <v>166</v>
      </c>
      <c r="B73" s="169" t="s">
        <v>107</v>
      </c>
      <c r="C73" s="48" t="s">
        <v>108</v>
      </c>
      <c r="D73" s="72">
        <v>2199</v>
      </c>
      <c r="E73" s="61">
        <f t="shared" si="8"/>
        <v>2089.05</v>
      </c>
      <c r="F73" s="48">
        <v>200</v>
      </c>
      <c r="G73" s="61">
        <f t="shared" si="9"/>
        <v>1889.05</v>
      </c>
      <c r="H73" s="48" t="str">
        <f t="shared" si="6"/>
        <v>座套</v>
      </c>
      <c r="I73" s="57" t="s">
        <v>14</v>
      </c>
      <c r="J73" s="48">
        <f t="shared" si="7"/>
        <v>388</v>
      </c>
    </row>
    <row r="74" s="58" customFormat="1" ht="15" spans="1:10">
      <c r="A74" s="75"/>
      <c r="B74" s="54"/>
      <c r="C74" s="54" t="s">
        <v>109</v>
      </c>
      <c r="D74" s="76">
        <v>2088</v>
      </c>
      <c r="E74" s="78">
        <f t="shared" si="8"/>
        <v>1983.6</v>
      </c>
      <c r="F74" s="54">
        <v>100</v>
      </c>
      <c r="G74" s="61">
        <f t="shared" si="9"/>
        <v>1883.6</v>
      </c>
      <c r="H74" s="48" t="str">
        <f t="shared" si="6"/>
        <v>头套</v>
      </c>
      <c r="I74" s="58" t="s">
        <v>46</v>
      </c>
      <c r="J74" s="48">
        <f t="shared" si="7"/>
        <v>188</v>
      </c>
    </row>
    <row r="75" s="66" customFormat="1" ht="15" spans="1:10">
      <c r="A75" s="86" t="s">
        <v>110</v>
      </c>
      <c r="B75" s="87">
        <v>41362042431</v>
      </c>
      <c r="C75" s="65" t="s">
        <v>111</v>
      </c>
      <c r="D75" s="88">
        <v>2399</v>
      </c>
      <c r="E75" s="78">
        <f t="shared" si="8"/>
        <v>2279.05</v>
      </c>
      <c r="F75" s="65">
        <v>200</v>
      </c>
      <c r="G75" s="61">
        <f t="shared" si="9"/>
        <v>2079.05</v>
      </c>
      <c r="H75" s="48" t="str">
        <f t="shared" si="6"/>
        <v>座套</v>
      </c>
      <c r="I75" s="66" t="s">
        <v>14</v>
      </c>
      <c r="J75" s="48">
        <f t="shared" si="7"/>
        <v>388</v>
      </c>
    </row>
    <row r="76" s="57" customFormat="1" ht="15" spans="1:10">
      <c r="A76" s="70" t="s">
        <v>162</v>
      </c>
      <c r="B76" s="71">
        <v>40468035856</v>
      </c>
      <c r="C76" s="48" t="s">
        <v>113</v>
      </c>
      <c r="D76" s="72">
        <v>1666</v>
      </c>
      <c r="E76" s="61">
        <f t="shared" si="8"/>
        <v>1582.7</v>
      </c>
      <c r="F76" s="65">
        <v>100</v>
      </c>
      <c r="G76" s="61">
        <f t="shared" si="9"/>
        <v>1482.7</v>
      </c>
      <c r="H76" s="48" t="str">
        <f t="shared" ref="H76:H121" si="10">_xlfn.IFS(E76&lt;1000,0,E76&lt;2000,"头套",E76&lt;3000,"座套",E76&lt;5000,"时尚创意椅",E76&gt;=5000,"脚踏")</f>
        <v>头套</v>
      </c>
      <c r="I76" s="57" t="s">
        <v>46</v>
      </c>
      <c r="J76" s="48">
        <f t="shared" ref="J76:J121" si="11">F76+IFERROR(_xlfn.IFS(H76="头套",88,H76="座套",188,H76="时尚创意椅",199,H76="脚踏",399),0)</f>
        <v>188</v>
      </c>
    </row>
    <row r="77" ht="15" spans="1:10">
      <c r="A77" s="74"/>
      <c r="C77" s="4" t="s">
        <v>114</v>
      </c>
      <c r="D77" s="67">
        <v>1666</v>
      </c>
      <c r="E77" s="61">
        <f t="shared" si="8"/>
        <v>1582.7</v>
      </c>
      <c r="F77" s="54">
        <v>100</v>
      </c>
      <c r="G77" s="61">
        <f t="shared" si="9"/>
        <v>1482.7</v>
      </c>
      <c r="H77" s="48" t="str">
        <f t="shared" si="10"/>
        <v>头套</v>
      </c>
      <c r="I77" t="s">
        <v>46</v>
      </c>
      <c r="J77" s="48">
        <f t="shared" si="11"/>
        <v>188</v>
      </c>
    </row>
    <row r="78" ht="15" spans="1:10">
      <c r="A78" s="74"/>
      <c r="C78" s="4" t="s">
        <v>115</v>
      </c>
      <c r="D78" s="67">
        <v>1566</v>
      </c>
      <c r="E78" s="61">
        <f t="shared" si="8"/>
        <v>1487.7</v>
      </c>
      <c r="F78" s="54">
        <v>100</v>
      </c>
      <c r="G78" s="61">
        <f t="shared" si="9"/>
        <v>1387.7</v>
      </c>
      <c r="H78" s="48" t="str">
        <f t="shared" si="10"/>
        <v>头套</v>
      </c>
      <c r="I78" t="s">
        <v>46</v>
      </c>
      <c r="J78" s="48">
        <f t="shared" si="11"/>
        <v>188</v>
      </c>
    </row>
    <row r="79" ht="15" spans="1:10">
      <c r="A79" s="74"/>
      <c r="C79" s="4" t="s">
        <v>116</v>
      </c>
      <c r="D79" s="67">
        <v>1666</v>
      </c>
      <c r="E79" s="61">
        <f t="shared" si="8"/>
        <v>1582.7</v>
      </c>
      <c r="F79" s="54">
        <v>100</v>
      </c>
      <c r="G79" s="61">
        <f t="shared" si="9"/>
        <v>1482.7</v>
      </c>
      <c r="H79" s="48" t="str">
        <f t="shared" si="10"/>
        <v>头套</v>
      </c>
      <c r="I79" t="s">
        <v>46</v>
      </c>
      <c r="J79" s="48">
        <f t="shared" si="11"/>
        <v>188</v>
      </c>
    </row>
    <row r="80" ht="15" spans="1:10">
      <c r="A80" s="74"/>
      <c r="C80" s="4" t="s">
        <v>117</v>
      </c>
      <c r="D80" s="67">
        <v>1566</v>
      </c>
      <c r="E80" s="61">
        <f t="shared" si="8"/>
        <v>1487.7</v>
      </c>
      <c r="F80" s="54">
        <v>100</v>
      </c>
      <c r="G80" s="61">
        <f t="shared" si="9"/>
        <v>1387.7</v>
      </c>
      <c r="H80" s="48" t="str">
        <f t="shared" si="10"/>
        <v>头套</v>
      </c>
      <c r="I80" t="s">
        <v>46</v>
      </c>
      <c r="J80" s="48">
        <f t="shared" si="11"/>
        <v>188</v>
      </c>
    </row>
    <row r="81" ht="15" spans="1:10">
      <c r="A81" s="74"/>
      <c r="C81" s="4" t="s">
        <v>118</v>
      </c>
      <c r="D81" s="67">
        <v>1566</v>
      </c>
      <c r="E81" s="61">
        <f t="shared" si="8"/>
        <v>1487.7</v>
      </c>
      <c r="F81" s="54">
        <v>100</v>
      </c>
      <c r="G81" s="61">
        <f t="shared" si="9"/>
        <v>1387.7</v>
      </c>
      <c r="H81" s="48" t="str">
        <f t="shared" si="10"/>
        <v>头套</v>
      </c>
      <c r="I81" t="s">
        <v>46</v>
      </c>
      <c r="J81" s="48">
        <f t="shared" si="11"/>
        <v>188</v>
      </c>
    </row>
    <row r="82" ht="15" spans="1:10">
      <c r="A82" s="74"/>
      <c r="C82" s="4" t="s">
        <v>119</v>
      </c>
      <c r="D82" s="67">
        <v>1566</v>
      </c>
      <c r="E82" s="61">
        <f t="shared" si="8"/>
        <v>1487.7</v>
      </c>
      <c r="F82" s="54">
        <v>100</v>
      </c>
      <c r="G82" s="61">
        <f t="shared" si="9"/>
        <v>1387.7</v>
      </c>
      <c r="H82" s="48" t="str">
        <f t="shared" si="10"/>
        <v>头套</v>
      </c>
      <c r="I82" t="s">
        <v>46</v>
      </c>
      <c r="J82" s="48">
        <f t="shared" si="11"/>
        <v>188</v>
      </c>
    </row>
    <row r="83" customFormat="1" ht="15" spans="1:10">
      <c r="A83" s="74"/>
      <c r="B83" s="4"/>
      <c r="C83" s="4" t="s">
        <v>120</v>
      </c>
      <c r="D83" s="67">
        <v>988</v>
      </c>
      <c r="E83" s="61">
        <f t="shared" si="8"/>
        <v>938.6</v>
      </c>
      <c r="F83" s="4">
        <v>50</v>
      </c>
      <c r="G83" s="61">
        <f t="shared" si="9"/>
        <v>888.6</v>
      </c>
      <c r="H83" s="48">
        <f t="shared" si="10"/>
        <v>0</v>
      </c>
      <c r="J83" s="48">
        <f t="shared" si="11"/>
        <v>50</v>
      </c>
    </row>
    <row r="84" customFormat="1" ht="15" spans="1:10">
      <c r="A84" s="74"/>
      <c r="B84" s="4"/>
      <c r="C84" s="4" t="s">
        <v>121</v>
      </c>
      <c r="D84" s="67">
        <v>988</v>
      </c>
      <c r="E84" s="61">
        <f t="shared" si="8"/>
        <v>938.6</v>
      </c>
      <c r="F84" s="4">
        <v>50</v>
      </c>
      <c r="G84" s="61">
        <f t="shared" si="9"/>
        <v>888.6</v>
      </c>
      <c r="H84" s="48">
        <f t="shared" si="10"/>
        <v>0</v>
      </c>
      <c r="J84" s="48">
        <f t="shared" si="11"/>
        <v>50</v>
      </c>
    </row>
    <row r="85" ht="15" spans="1:10">
      <c r="A85" s="74"/>
      <c r="C85" s="4" t="s">
        <v>122</v>
      </c>
      <c r="D85" s="67">
        <v>1099</v>
      </c>
      <c r="E85" s="61">
        <f t="shared" si="8"/>
        <v>1044.05</v>
      </c>
      <c r="F85" s="54">
        <v>100</v>
      </c>
      <c r="G85" s="61">
        <f t="shared" si="9"/>
        <v>944.05</v>
      </c>
      <c r="H85" s="48" t="str">
        <f t="shared" si="10"/>
        <v>头套</v>
      </c>
      <c r="I85" t="s">
        <v>46</v>
      </c>
      <c r="J85" s="48">
        <f t="shared" si="11"/>
        <v>188</v>
      </c>
    </row>
    <row r="86" s="58" customFormat="1" ht="15" spans="1:10">
      <c r="A86" s="75"/>
      <c r="B86" s="54"/>
      <c r="C86" s="54" t="s">
        <v>123</v>
      </c>
      <c r="D86" s="76">
        <v>1199</v>
      </c>
      <c r="E86" s="78">
        <f t="shared" si="8"/>
        <v>1139.05</v>
      </c>
      <c r="F86" s="54">
        <v>100</v>
      </c>
      <c r="G86" s="61">
        <f t="shared" si="9"/>
        <v>1039.05</v>
      </c>
      <c r="H86" s="48" t="str">
        <f t="shared" si="10"/>
        <v>头套</v>
      </c>
      <c r="I86" s="58" t="s">
        <v>46</v>
      </c>
      <c r="J86" s="48">
        <f t="shared" si="11"/>
        <v>188</v>
      </c>
    </row>
    <row r="87" s="57" customFormat="1" ht="15" spans="1:10">
      <c r="A87" s="70" t="s">
        <v>124</v>
      </c>
      <c r="B87" s="71">
        <v>41347887305</v>
      </c>
      <c r="C87" s="48" t="s">
        <v>125</v>
      </c>
      <c r="D87" s="72">
        <v>3666</v>
      </c>
      <c r="E87" s="61">
        <f t="shared" si="8"/>
        <v>3482.7</v>
      </c>
      <c r="F87" s="79">
        <v>300</v>
      </c>
      <c r="G87" s="61">
        <f t="shared" si="9"/>
        <v>3182.7</v>
      </c>
      <c r="H87" s="48" t="str">
        <f t="shared" si="10"/>
        <v>时尚创意椅</v>
      </c>
      <c r="I87" s="57" t="s">
        <v>28</v>
      </c>
      <c r="J87" s="48">
        <f t="shared" si="11"/>
        <v>499</v>
      </c>
    </row>
    <row r="88" ht="15" spans="1:10">
      <c r="A88" s="74"/>
      <c r="C88" s="4" t="s">
        <v>126</v>
      </c>
      <c r="D88" s="67">
        <v>3666</v>
      </c>
      <c r="E88" s="61">
        <f t="shared" si="8"/>
        <v>3482.7</v>
      </c>
      <c r="F88" s="68">
        <v>300</v>
      </c>
      <c r="G88" s="61">
        <f t="shared" si="9"/>
        <v>3182.7</v>
      </c>
      <c r="H88" s="48" t="str">
        <f t="shared" si="10"/>
        <v>时尚创意椅</v>
      </c>
      <c r="I88" t="s">
        <v>28</v>
      </c>
      <c r="J88" s="48">
        <f t="shared" si="11"/>
        <v>499</v>
      </c>
    </row>
    <row r="89" ht="15" spans="1:10">
      <c r="A89" s="74"/>
      <c r="C89" s="4" t="s">
        <v>127</v>
      </c>
      <c r="D89" s="67">
        <v>3499</v>
      </c>
      <c r="E89" s="61">
        <f t="shared" si="8"/>
        <v>3324.05</v>
      </c>
      <c r="F89" s="68">
        <v>300</v>
      </c>
      <c r="G89" s="61">
        <f t="shared" si="9"/>
        <v>3024.05</v>
      </c>
      <c r="H89" s="48" t="str">
        <f t="shared" si="10"/>
        <v>时尚创意椅</v>
      </c>
      <c r="I89" t="s">
        <v>28</v>
      </c>
      <c r="J89" s="48">
        <f t="shared" si="11"/>
        <v>499</v>
      </c>
    </row>
    <row r="90" ht="15" spans="1:10">
      <c r="A90" s="74"/>
      <c r="C90" s="4" t="s">
        <v>128</v>
      </c>
      <c r="D90" s="67">
        <v>3499</v>
      </c>
      <c r="E90" s="61">
        <f t="shared" si="8"/>
        <v>3324.05</v>
      </c>
      <c r="F90" s="68">
        <v>300</v>
      </c>
      <c r="G90" s="61">
        <f t="shared" si="9"/>
        <v>3024.05</v>
      </c>
      <c r="H90" s="48" t="str">
        <f t="shared" si="10"/>
        <v>时尚创意椅</v>
      </c>
      <c r="I90" t="s">
        <v>28</v>
      </c>
      <c r="J90" s="48">
        <f t="shared" si="11"/>
        <v>499</v>
      </c>
    </row>
    <row r="91" s="58" customFormat="1" ht="15" spans="1:10">
      <c r="A91" s="75"/>
      <c r="B91" s="54"/>
      <c r="C91" s="54" t="s">
        <v>129</v>
      </c>
      <c r="D91" s="76">
        <v>3288</v>
      </c>
      <c r="E91" s="78">
        <f t="shared" si="8"/>
        <v>3123.6</v>
      </c>
      <c r="F91" s="80">
        <v>300</v>
      </c>
      <c r="G91" s="61">
        <f t="shared" si="9"/>
        <v>2823.6</v>
      </c>
      <c r="H91" s="48" t="str">
        <f t="shared" si="10"/>
        <v>时尚创意椅</v>
      </c>
      <c r="I91" s="58" t="s">
        <v>28</v>
      </c>
      <c r="J91" s="48">
        <f t="shared" si="11"/>
        <v>499</v>
      </c>
    </row>
    <row r="92" s="57" customFormat="1" ht="15" spans="1:10">
      <c r="A92" s="70" t="s">
        <v>130</v>
      </c>
      <c r="B92" s="71">
        <v>43249779004</v>
      </c>
      <c r="C92" s="48" t="s">
        <v>131</v>
      </c>
      <c r="D92" s="72">
        <v>1088</v>
      </c>
      <c r="E92" s="61">
        <f t="shared" si="8"/>
        <v>1033.6</v>
      </c>
      <c r="F92" s="65">
        <v>100</v>
      </c>
      <c r="G92" s="61">
        <f t="shared" si="9"/>
        <v>933.6</v>
      </c>
      <c r="H92" s="48" t="str">
        <f t="shared" si="10"/>
        <v>头套</v>
      </c>
      <c r="I92" s="57" t="s">
        <v>46</v>
      </c>
      <c r="J92" s="48">
        <f t="shared" si="11"/>
        <v>188</v>
      </c>
    </row>
    <row r="93" ht="15" spans="1:10">
      <c r="A93" s="74"/>
      <c r="C93" s="4" t="s">
        <v>132</v>
      </c>
      <c r="D93" s="67">
        <v>1088</v>
      </c>
      <c r="E93" s="61">
        <f t="shared" si="8"/>
        <v>1033.6</v>
      </c>
      <c r="F93" s="54">
        <v>100</v>
      </c>
      <c r="G93" s="61">
        <f t="shared" si="9"/>
        <v>933.6</v>
      </c>
      <c r="H93" s="48" t="str">
        <f t="shared" si="10"/>
        <v>头套</v>
      </c>
      <c r="I93" t="s">
        <v>46</v>
      </c>
      <c r="J93" s="48">
        <f t="shared" si="11"/>
        <v>188</v>
      </c>
    </row>
    <row r="94" ht="15" spans="1:10">
      <c r="A94" s="74"/>
      <c r="C94" s="4" t="s">
        <v>133</v>
      </c>
      <c r="D94" s="67">
        <v>1566</v>
      </c>
      <c r="E94" s="61">
        <f t="shared" si="8"/>
        <v>1487.7</v>
      </c>
      <c r="F94" s="54">
        <v>100</v>
      </c>
      <c r="G94" s="61">
        <f t="shared" si="9"/>
        <v>1387.7</v>
      </c>
      <c r="H94" s="48" t="str">
        <f t="shared" si="10"/>
        <v>头套</v>
      </c>
      <c r="I94" t="s">
        <v>46</v>
      </c>
      <c r="J94" s="48">
        <f t="shared" si="11"/>
        <v>188</v>
      </c>
    </row>
    <row r="95" ht="15" spans="1:10">
      <c r="A95" s="74"/>
      <c r="C95" s="4" t="s">
        <v>134</v>
      </c>
      <c r="D95" s="67">
        <v>1088</v>
      </c>
      <c r="E95" s="61">
        <f t="shared" si="8"/>
        <v>1033.6</v>
      </c>
      <c r="F95" s="54">
        <v>100</v>
      </c>
      <c r="G95" s="61">
        <f t="shared" si="9"/>
        <v>933.6</v>
      </c>
      <c r="H95" s="48" t="str">
        <f t="shared" si="10"/>
        <v>头套</v>
      </c>
      <c r="I95" t="s">
        <v>46</v>
      </c>
      <c r="J95" s="48">
        <f t="shared" si="11"/>
        <v>188</v>
      </c>
    </row>
    <row r="96" ht="15" spans="1:10">
      <c r="A96" s="74"/>
      <c r="C96" s="4" t="s">
        <v>135</v>
      </c>
      <c r="D96" s="67">
        <v>1088</v>
      </c>
      <c r="E96" s="61">
        <f t="shared" si="8"/>
        <v>1033.6</v>
      </c>
      <c r="F96" s="54">
        <v>100</v>
      </c>
      <c r="G96" s="61">
        <f t="shared" si="9"/>
        <v>933.6</v>
      </c>
      <c r="H96" s="48" t="str">
        <f t="shared" si="10"/>
        <v>头套</v>
      </c>
      <c r="I96" t="s">
        <v>46</v>
      </c>
      <c r="J96" s="48">
        <f t="shared" si="11"/>
        <v>188</v>
      </c>
    </row>
    <row r="97" ht="15" spans="1:10">
      <c r="A97" s="74"/>
      <c r="C97" s="4" t="s">
        <v>136</v>
      </c>
      <c r="D97" s="67">
        <v>1088</v>
      </c>
      <c r="E97" s="61">
        <f t="shared" si="8"/>
        <v>1033.6</v>
      </c>
      <c r="F97" s="54">
        <v>100</v>
      </c>
      <c r="G97" s="61">
        <f t="shared" si="9"/>
        <v>933.6</v>
      </c>
      <c r="H97" s="48" t="str">
        <f t="shared" si="10"/>
        <v>头套</v>
      </c>
      <c r="I97" t="s">
        <v>46</v>
      </c>
      <c r="J97" s="48">
        <f t="shared" si="11"/>
        <v>188</v>
      </c>
    </row>
    <row r="98" ht="15" spans="1:10">
      <c r="A98" s="74"/>
      <c r="C98" s="4" t="s">
        <v>137</v>
      </c>
      <c r="D98" s="67">
        <v>1088</v>
      </c>
      <c r="E98" s="61">
        <f t="shared" si="8"/>
        <v>1033.6</v>
      </c>
      <c r="F98" s="54">
        <v>100</v>
      </c>
      <c r="G98" s="61">
        <f t="shared" si="9"/>
        <v>933.6</v>
      </c>
      <c r="H98" s="48" t="str">
        <f t="shared" si="10"/>
        <v>头套</v>
      </c>
      <c r="I98" t="s">
        <v>46</v>
      </c>
      <c r="J98" s="48">
        <f t="shared" si="11"/>
        <v>188</v>
      </c>
    </row>
    <row r="99" ht="15" spans="1:10">
      <c r="A99" s="74"/>
      <c r="C99" s="4" t="s">
        <v>138</v>
      </c>
      <c r="D99" s="67">
        <v>1088</v>
      </c>
      <c r="E99" s="61">
        <f t="shared" si="8"/>
        <v>1033.6</v>
      </c>
      <c r="F99" s="54">
        <v>100</v>
      </c>
      <c r="G99" s="61">
        <f t="shared" ref="G99:G121" si="12">E99-F99</f>
        <v>933.6</v>
      </c>
      <c r="H99" s="48" t="str">
        <f t="shared" si="10"/>
        <v>头套</v>
      </c>
      <c r="I99" t="s">
        <v>46</v>
      </c>
      <c r="J99" s="48">
        <f t="shared" si="11"/>
        <v>188</v>
      </c>
    </row>
    <row r="100" ht="15" spans="1:10">
      <c r="A100" s="74"/>
      <c r="C100" s="4" t="s">
        <v>139</v>
      </c>
      <c r="D100" s="67">
        <v>1088</v>
      </c>
      <c r="E100" s="61">
        <f t="shared" si="8"/>
        <v>1033.6</v>
      </c>
      <c r="F100" s="54">
        <v>100</v>
      </c>
      <c r="G100" s="61">
        <f t="shared" si="12"/>
        <v>933.6</v>
      </c>
      <c r="H100" s="48" t="str">
        <f t="shared" si="10"/>
        <v>头套</v>
      </c>
      <c r="I100" t="s">
        <v>46</v>
      </c>
      <c r="J100" s="48">
        <f t="shared" si="11"/>
        <v>188</v>
      </c>
    </row>
    <row r="101" s="58" customFormat="1" ht="15" spans="1:10">
      <c r="A101" s="75"/>
      <c r="B101" s="54"/>
      <c r="C101" s="54" t="s">
        <v>140</v>
      </c>
      <c r="D101" s="76">
        <v>1088</v>
      </c>
      <c r="E101" s="78">
        <f t="shared" si="8"/>
        <v>1033.6</v>
      </c>
      <c r="F101" s="54">
        <v>100</v>
      </c>
      <c r="G101" s="61">
        <f t="shared" si="12"/>
        <v>933.6</v>
      </c>
      <c r="H101" s="48" t="str">
        <f t="shared" si="10"/>
        <v>头套</v>
      </c>
      <c r="I101" s="58" t="s">
        <v>46</v>
      </c>
      <c r="J101" s="48">
        <f t="shared" si="11"/>
        <v>188</v>
      </c>
    </row>
    <row r="102" s="57" customFormat="1" ht="15" spans="1:10">
      <c r="A102" s="70" t="s">
        <v>141</v>
      </c>
      <c r="B102" s="71">
        <v>41672434587</v>
      </c>
      <c r="C102" s="48" t="s">
        <v>106</v>
      </c>
      <c r="D102" s="72">
        <v>866</v>
      </c>
      <c r="E102" s="61">
        <f t="shared" si="8"/>
        <v>822.7</v>
      </c>
      <c r="F102" s="48">
        <v>50</v>
      </c>
      <c r="G102" s="61">
        <f t="shared" si="12"/>
        <v>772.7</v>
      </c>
      <c r="H102" s="48">
        <f t="shared" si="10"/>
        <v>0</v>
      </c>
      <c r="J102" s="48">
        <f t="shared" si="11"/>
        <v>50</v>
      </c>
    </row>
    <row r="103" customFormat="1" ht="15" spans="1:10">
      <c r="A103" s="74"/>
      <c r="B103" s="4"/>
      <c r="C103" s="4" t="s">
        <v>142</v>
      </c>
      <c r="D103" s="67">
        <v>866</v>
      </c>
      <c r="E103" s="61">
        <f t="shared" si="8"/>
        <v>822.7</v>
      </c>
      <c r="F103" s="4">
        <v>50</v>
      </c>
      <c r="G103" s="61">
        <f t="shared" si="12"/>
        <v>772.7</v>
      </c>
      <c r="H103" s="48">
        <f t="shared" si="10"/>
        <v>0</v>
      </c>
      <c r="J103" s="48">
        <f t="shared" si="11"/>
        <v>50</v>
      </c>
    </row>
    <row r="104" customFormat="1" ht="15" spans="1:10">
      <c r="A104" s="74"/>
      <c r="B104" s="4"/>
      <c r="C104" s="4" t="s">
        <v>143</v>
      </c>
      <c r="D104" s="67">
        <v>866</v>
      </c>
      <c r="E104" s="61">
        <f t="shared" si="8"/>
        <v>822.7</v>
      </c>
      <c r="F104" s="4">
        <v>50</v>
      </c>
      <c r="G104" s="61">
        <f t="shared" si="12"/>
        <v>772.7</v>
      </c>
      <c r="H104" s="48">
        <f t="shared" si="10"/>
        <v>0</v>
      </c>
      <c r="J104" s="48">
        <f t="shared" si="11"/>
        <v>50</v>
      </c>
    </row>
    <row r="105" customFormat="1" ht="15" spans="1:10">
      <c r="A105" s="74"/>
      <c r="B105" s="4"/>
      <c r="C105" s="4" t="s">
        <v>144</v>
      </c>
      <c r="D105" s="67">
        <v>749</v>
      </c>
      <c r="E105" s="61">
        <f t="shared" si="8"/>
        <v>711.55</v>
      </c>
      <c r="F105" s="4">
        <v>50</v>
      </c>
      <c r="G105" s="61">
        <f t="shared" si="12"/>
        <v>661.55</v>
      </c>
      <c r="H105" s="48">
        <f t="shared" si="10"/>
        <v>0</v>
      </c>
      <c r="J105" s="48">
        <f t="shared" si="11"/>
        <v>50</v>
      </c>
    </row>
    <row r="106" customFormat="1" ht="15" spans="1:10">
      <c r="A106" s="74"/>
      <c r="B106" s="4"/>
      <c r="C106" s="4" t="s">
        <v>145</v>
      </c>
      <c r="D106" s="67">
        <v>749</v>
      </c>
      <c r="E106" s="61">
        <f t="shared" si="8"/>
        <v>711.55</v>
      </c>
      <c r="F106" s="4">
        <v>50</v>
      </c>
      <c r="G106" s="61">
        <f t="shared" si="12"/>
        <v>661.55</v>
      </c>
      <c r="H106" s="48">
        <f t="shared" si="10"/>
        <v>0</v>
      </c>
      <c r="J106" s="48">
        <f t="shared" si="11"/>
        <v>50</v>
      </c>
    </row>
    <row r="107" customFormat="1" ht="15" spans="1:10">
      <c r="A107" s="74"/>
      <c r="B107" s="4"/>
      <c r="C107" s="4" t="s">
        <v>146</v>
      </c>
      <c r="D107" s="67">
        <v>749</v>
      </c>
      <c r="E107" s="61">
        <f t="shared" si="8"/>
        <v>711.55</v>
      </c>
      <c r="F107" s="4">
        <v>50</v>
      </c>
      <c r="G107" s="61">
        <f t="shared" si="12"/>
        <v>661.55</v>
      </c>
      <c r="H107" s="48">
        <f t="shared" si="10"/>
        <v>0</v>
      </c>
      <c r="J107" s="48">
        <f t="shared" si="11"/>
        <v>50</v>
      </c>
    </row>
    <row r="108" customFormat="1" ht="15" spans="1:10">
      <c r="A108" s="74"/>
      <c r="B108" s="4"/>
      <c r="C108" s="4" t="s">
        <v>104</v>
      </c>
      <c r="D108" s="67">
        <v>666</v>
      </c>
      <c r="E108" s="61">
        <f t="shared" si="8"/>
        <v>632.7</v>
      </c>
      <c r="F108" s="4">
        <v>50</v>
      </c>
      <c r="G108" s="61">
        <f t="shared" si="12"/>
        <v>582.7</v>
      </c>
      <c r="H108" s="48">
        <f t="shared" si="10"/>
        <v>0</v>
      </c>
      <c r="J108" s="48">
        <f t="shared" si="11"/>
        <v>50</v>
      </c>
    </row>
    <row r="109" customFormat="1" ht="15" spans="1:10">
      <c r="A109" s="74"/>
      <c r="B109" s="4"/>
      <c r="C109" s="4" t="s">
        <v>105</v>
      </c>
      <c r="D109" s="67">
        <v>666</v>
      </c>
      <c r="E109" s="61">
        <f t="shared" si="8"/>
        <v>632.7</v>
      </c>
      <c r="F109" s="4">
        <v>50</v>
      </c>
      <c r="G109" s="61">
        <f t="shared" si="12"/>
        <v>582.7</v>
      </c>
      <c r="H109" s="48">
        <f t="shared" si="10"/>
        <v>0</v>
      </c>
      <c r="J109" s="48">
        <f t="shared" si="11"/>
        <v>50</v>
      </c>
    </row>
    <row r="110" customFormat="1" ht="15" spans="1:10">
      <c r="A110" s="74"/>
      <c r="B110" s="4"/>
      <c r="C110" s="4" t="s">
        <v>103</v>
      </c>
      <c r="D110" s="67">
        <v>666</v>
      </c>
      <c r="E110" s="61">
        <f t="shared" si="8"/>
        <v>632.7</v>
      </c>
      <c r="F110" s="4">
        <v>50</v>
      </c>
      <c r="G110" s="61">
        <f t="shared" si="12"/>
        <v>582.7</v>
      </c>
      <c r="H110" s="48">
        <f t="shared" si="10"/>
        <v>0</v>
      </c>
      <c r="J110" s="48">
        <f t="shared" si="11"/>
        <v>50</v>
      </c>
    </row>
    <row r="111" customFormat="1" ht="15" spans="1:10">
      <c r="A111" s="74"/>
      <c r="B111" s="4"/>
      <c r="C111" s="4" t="s">
        <v>147</v>
      </c>
      <c r="D111" s="67">
        <v>666</v>
      </c>
      <c r="E111" s="61">
        <f t="shared" si="8"/>
        <v>632.7</v>
      </c>
      <c r="F111" s="4">
        <v>50</v>
      </c>
      <c r="G111" s="61">
        <f t="shared" si="12"/>
        <v>582.7</v>
      </c>
      <c r="H111" s="48">
        <f t="shared" si="10"/>
        <v>0</v>
      </c>
      <c r="J111" s="48">
        <f t="shared" si="11"/>
        <v>50</v>
      </c>
    </row>
    <row r="112" customFormat="1" ht="15" spans="1:10">
      <c r="A112" s="74"/>
      <c r="B112" s="4"/>
      <c r="C112" s="4" t="s">
        <v>148</v>
      </c>
      <c r="D112" s="67">
        <v>749</v>
      </c>
      <c r="E112" s="61">
        <f t="shared" si="8"/>
        <v>711.55</v>
      </c>
      <c r="F112" s="4">
        <v>50</v>
      </c>
      <c r="G112" s="61">
        <f t="shared" si="12"/>
        <v>661.55</v>
      </c>
      <c r="H112" s="48">
        <f t="shared" si="10"/>
        <v>0</v>
      </c>
      <c r="J112" s="48">
        <f t="shared" si="11"/>
        <v>50</v>
      </c>
    </row>
    <row r="113" s="58" customFormat="1" ht="15" spans="1:10">
      <c r="A113" s="75"/>
      <c r="B113" s="54"/>
      <c r="C113" s="54" t="s">
        <v>149</v>
      </c>
      <c r="D113" s="76">
        <v>866</v>
      </c>
      <c r="E113" s="78">
        <f t="shared" si="8"/>
        <v>822.7</v>
      </c>
      <c r="F113" s="54">
        <v>50</v>
      </c>
      <c r="G113" s="61">
        <f t="shared" si="12"/>
        <v>772.7</v>
      </c>
      <c r="H113" s="48">
        <f t="shared" si="10"/>
        <v>0</v>
      </c>
      <c r="J113" s="48">
        <f t="shared" si="11"/>
        <v>50</v>
      </c>
    </row>
    <row r="114" s="57" customFormat="1" ht="15" spans="1:10">
      <c r="A114" s="99" t="s">
        <v>150</v>
      </c>
      <c r="B114" s="169" t="s">
        <v>151</v>
      </c>
      <c r="C114" s="48" t="s">
        <v>152</v>
      </c>
      <c r="D114" s="72">
        <v>1999</v>
      </c>
      <c r="E114" s="61">
        <v>1999</v>
      </c>
      <c r="F114" s="65">
        <v>200</v>
      </c>
      <c r="G114" s="61">
        <f t="shared" si="12"/>
        <v>1799</v>
      </c>
      <c r="H114" s="48" t="str">
        <f t="shared" si="10"/>
        <v>头套</v>
      </c>
      <c r="I114" s="57" t="s">
        <v>46</v>
      </c>
      <c r="J114" s="48">
        <f t="shared" si="11"/>
        <v>288</v>
      </c>
    </row>
    <row r="115" ht="15" spans="1:10">
      <c r="A115" s="100"/>
      <c r="C115" s="4" t="s">
        <v>153</v>
      </c>
      <c r="D115" s="67">
        <v>1999</v>
      </c>
      <c r="E115" s="61">
        <v>1999</v>
      </c>
      <c r="F115" s="65">
        <v>200</v>
      </c>
      <c r="G115" s="61">
        <f t="shared" si="12"/>
        <v>1799</v>
      </c>
      <c r="H115" s="48" t="str">
        <f t="shared" si="10"/>
        <v>头套</v>
      </c>
      <c r="I115" t="s">
        <v>46</v>
      </c>
      <c r="J115" s="48">
        <f t="shared" si="11"/>
        <v>288</v>
      </c>
    </row>
    <row r="116" ht="15" spans="1:10">
      <c r="A116" s="100"/>
      <c r="C116" s="4" t="s">
        <v>154</v>
      </c>
      <c r="D116" s="67">
        <v>1999</v>
      </c>
      <c r="E116" s="61">
        <v>1999</v>
      </c>
      <c r="F116" s="65">
        <v>200</v>
      </c>
      <c r="G116" s="61">
        <f t="shared" si="12"/>
        <v>1799</v>
      </c>
      <c r="H116" s="48" t="str">
        <f t="shared" si="10"/>
        <v>头套</v>
      </c>
      <c r="I116" t="s">
        <v>46</v>
      </c>
      <c r="J116" s="48">
        <f t="shared" si="11"/>
        <v>288</v>
      </c>
    </row>
    <row r="117" ht="15" spans="1:10">
      <c r="A117" s="100"/>
      <c r="C117" s="4" t="s">
        <v>155</v>
      </c>
      <c r="D117" s="67">
        <v>1899</v>
      </c>
      <c r="E117" s="61">
        <v>1899</v>
      </c>
      <c r="F117" s="65">
        <v>100</v>
      </c>
      <c r="G117" s="61">
        <f t="shared" si="12"/>
        <v>1799</v>
      </c>
      <c r="H117" s="48" t="str">
        <f t="shared" si="10"/>
        <v>头套</v>
      </c>
      <c r="I117" t="s">
        <v>46</v>
      </c>
      <c r="J117" s="48">
        <f t="shared" si="11"/>
        <v>188</v>
      </c>
    </row>
    <row r="118" ht="15" spans="1:10">
      <c r="A118" s="100"/>
      <c r="C118" s="4" t="s">
        <v>156</v>
      </c>
      <c r="D118" s="67">
        <v>1999</v>
      </c>
      <c r="E118" s="61">
        <v>1999</v>
      </c>
      <c r="F118" s="65">
        <v>200</v>
      </c>
      <c r="G118" s="61">
        <f t="shared" si="12"/>
        <v>1799</v>
      </c>
      <c r="H118" s="48" t="str">
        <f t="shared" si="10"/>
        <v>头套</v>
      </c>
      <c r="I118" t="s">
        <v>46</v>
      </c>
      <c r="J118" s="48">
        <f t="shared" si="11"/>
        <v>288</v>
      </c>
    </row>
    <row r="119" ht="15" spans="1:10">
      <c r="A119" s="100"/>
      <c r="C119" s="4" t="s">
        <v>157</v>
      </c>
      <c r="D119" s="67">
        <v>1999</v>
      </c>
      <c r="E119" s="61">
        <v>1999</v>
      </c>
      <c r="F119" s="65">
        <v>200</v>
      </c>
      <c r="G119" s="61">
        <f t="shared" si="12"/>
        <v>1799</v>
      </c>
      <c r="H119" s="48" t="str">
        <f t="shared" si="10"/>
        <v>头套</v>
      </c>
      <c r="I119" t="s">
        <v>46</v>
      </c>
      <c r="J119" s="48">
        <f t="shared" si="11"/>
        <v>288</v>
      </c>
    </row>
    <row r="120" ht="15" spans="1:10">
      <c r="A120" s="100"/>
      <c r="C120" s="4" t="s">
        <v>158</v>
      </c>
      <c r="D120" s="67">
        <v>1999</v>
      </c>
      <c r="E120" s="61">
        <v>1999</v>
      </c>
      <c r="F120" s="65">
        <v>200</v>
      </c>
      <c r="G120" s="61">
        <f t="shared" si="12"/>
        <v>1799</v>
      </c>
      <c r="H120" s="48" t="str">
        <f t="shared" si="10"/>
        <v>头套</v>
      </c>
      <c r="I120" t="s">
        <v>46</v>
      </c>
      <c r="J120" s="48">
        <f t="shared" si="11"/>
        <v>288</v>
      </c>
    </row>
    <row r="121" s="58" customFormat="1" ht="15" spans="1:10">
      <c r="A121" s="101"/>
      <c r="B121" s="54"/>
      <c r="C121" s="54" t="s">
        <v>159</v>
      </c>
      <c r="D121" s="76">
        <v>1999</v>
      </c>
      <c r="E121" s="78">
        <v>1999</v>
      </c>
      <c r="F121" s="65">
        <v>200</v>
      </c>
      <c r="G121" s="61">
        <f t="shared" si="12"/>
        <v>1799</v>
      </c>
      <c r="H121" s="48" t="str">
        <f t="shared" si="10"/>
        <v>头套</v>
      </c>
      <c r="I121" s="58" t="s">
        <v>46</v>
      </c>
      <c r="J121" s="48">
        <f t="shared" si="11"/>
        <v>288</v>
      </c>
    </row>
  </sheetData>
  <mergeCells count="19">
    <mergeCell ref="A2:A9"/>
    <mergeCell ref="A10:A12"/>
    <mergeCell ref="A13:A28"/>
    <mergeCell ref="A29:A32"/>
    <mergeCell ref="A33:A36"/>
    <mergeCell ref="A37:A43"/>
    <mergeCell ref="A44:A47"/>
    <mergeCell ref="A48:A49"/>
    <mergeCell ref="A50:A51"/>
    <mergeCell ref="A53:A56"/>
    <mergeCell ref="A58:A64"/>
    <mergeCell ref="A65:A68"/>
    <mergeCell ref="A69:A72"/>
    <mergeCell ref="A73:A74"/>
    <mergeCell ref="A76:A86"/>
    <mergeCell ref="A87:A91"/>
    <mergeCell ref="A92:A101"/>
    <mergeCell ref="A102:A113"/>
    <mergeCell ref="A114:A12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1"/>
  <sheetViews>
    <sheetView workbookViewId="0">
      <selection activeCell="A1" sqref="A1:J121"/>
    </sheetView>
  </sheetViews>
  <sheetFormatPr defaultColWidth="9" defaultRowHeight="14.25"/>
  <sheetData>
    <row r="1" ht="96.75" spans="1:10">
      <c r="A1" s="4" t="s">
        <v>0</v>
      </c>
      <c r="B1" s="4" t="s">
        <v>1</v>
      </c>
      <c r="C1" s="4" t="s">
        <v>2</v>
      </c>
      <c r="D1" s="67" t="s">
        <v>3</v>
      </c>
      <c r="E1" s="60" t="s">
        <v>4</v>
      </c>
      <c r="F1" s="4" t="s">
        <v>5</v>
      </c>
      <c r="G1" s="60" t="s">
        <v>7</v>
      </c>
      <c r="H1" s="4" t="s">
        <v>10</v>
      </c>
      <c r="I1" s="4" t="s">
        <v>10</v>
      </c>
      <c r="J1" s="4" t="s">
        <v>160</v>
      </c>
    </row>
    <row r="2" ht="24.75" spans="1:10">
      <c r="A2" s="70" t="s">
        <v>11</v>
      </c>
      <c r="B2" s="169" t="s">
        <v>12</v>
      </c>
      <c r="C2" s="48" t="s">
        <v>13</v>
      </c>
      <c r="D2" s="72">
        <v>2599</v>
      </c>
      <c r="E2" s="61">
        <f t="shared" ref="E2:E49" si="0">D2*0.95</f>
        <v>2469.05</v>
      </c>
      <c r="F2" s="48">
        <v>200</v>
      </c>
      <c r="G2" s="61">
        <f t="shared" ref="G2:G65" si="1">E2-F2</f>
        <v>2269.05</v>
      </c>
      <c r="H2" s="48" t="str">
        <f t="shared" ref="H2:H65" si="2">_xlfn.IFS(E2&lt;1000,0,E2&lt;2000,"头套",E2&lt;3000,"座套",E2&lt;5000,"时尚创意椅",E2&gt;=5000,"脚踏")</f>
        <v>座套</v>
      </c>
      <c r="I2" s="48" t="s">
        <v>14</v>
      </c>
      <c r="J2" s="48">
        <v>875</v>
      </c>
    </row>
    <row r="3" ht="15" spans="1:10">
      <c r="A3" s="74"/>
      <c r="B3" s="4"/>
      <c r="C3" s="4" t="s">
        <v>15</v>
      </c>
      <c r="D3" s="67">
        <v>2599</v>
      </c>
      <c r="E3" s="61">
        <f t="shared" si="0"/>
        <v>2469.05</v>
      </c>
      <c r="F3" s="48">
        <v>200</v>
      </c>
      <c r="G3" s="61">
        <f t="shared" si="1"/>
        <v>2269.05</v>
      </c>
      <c r="H3" s="48" t="str">
        <f t="shared" si="2"/>
        <v>座套</v>
      </c>
      <c r="I3" s="4" t="s">
        <v>14</v>
      </c>
      <c r="J3" s="48">
        <v>875</v>
      </c>
    </row>
    <row r="4" ht="15" spans="1:10">
      <c r="A4" s="74"/>
      <c r="B4" s="4"/>
      <c r="C4" s="4" t="s">
        <v>16</v>
      </c>
      <c r="D4" s="67">
        <v>2599</v>
      </c>
      <c r="E4" s="61">
        <f t="shared" si="0"/>
        <v>2469.05</v>
      </c>
      <c r="F4" s="48">
        <v>200</v>
      </c>
      <c r="G4" s="61">
        <f t="shared" si="1"/>
        <v>2269.05</v>
      </c>
      <c r="H4" s="48" t="str">
        <f t="shared" si="2"/>
        <v>座套</v>
      </c>
      <c r="I4" s="4" t="s">
        <v>14</v>
      </c>
      <c r="J4" s="48">
        <v>875</v>
      </c>
    </row>
    <row r="5" ht="15" spans="1:10">
      <c r="A5" s="74"/>
      <c r="B5" s="4"/>
      <c r="C5" s="4" t="s">
        <v>17</v>
      </c>
      <c r="D5" s="67">
        <v>2688</v>
      </c>
      <c r="E5" s="61">
        <f t="shared" si="0"/>
        <v>2553.6</v>
      </c>
      <c r="F5" s="48">
        <v>200</v>
      </c>
      <c r="G5" s="61">
        <f t="shared" si="1"/>
        <v>2353.6</v>
      </c>
      <c r="H5" s="48" t="str">
        <f t="shared" si="2"/>
        <v>座套</v>
      </c>
      <c r="I5" s="4" t="s">
        <v>14</v>
      </c>
      <c r="J5" s="48">
        <v>875</v>
      </c>
    </row>
    <row r="6" ht="15" spans="1:10">
      <c r="A6" s="74"/>
      <c r="B6" s="4"/>
      <c r="C6" s="4" t="s">
        <v>18</v>
      </c>
      <c r="D6" s="67">
        <v>2688</v>
      </c>
      <c r="E6" s="61">
        <f t="shared" si="0"/>
        <v>2553.6</v>
      </c>
      <c r="F6" s="48">
        <v>200</v>
      </c>
      <c r="G6" s="61">
        <f t="shared" si="1"/>
        <v>2353.6</v>
      </c>
      <c r="H6" s="48" t="str">
        <f t="shared" si="2"/>
        <v>座套</v>
      </c>
      <c r="I6" s="4" t="s">
        <v>14</v>
      </c>
      <c r="J6" s="48">
        <v>875</v>
      </c>
    </row>
    <row r="7" ht="15" spans="1:10">
      <c r="A7" s="74"/>
      <c r="B7" s="4"/>
      <c r="C7" s="4" t="s">
        <v>19</v>
      </c>
      <c r="D7" s="67">
        <v>2688</v>
      </c>
      <c r="E7" s="61">
        <f t="shared" si="0"/>
        <v>2553.6</v>
      </c>
      <c r="F7" s="48">
        <v>200</v>
      </c>
      <c r="G7" s="61">
        <f t="shared" si="1"/>
        <v>2353.6</v>
      </c>
      <c r="H7" s="48" t="str">
        <f t="shared" si="2"/>
        <v>座套</v>
      </c>
      <c r="I7" s="4" t="s">
        <v>14</v>
      </c>
      <c r="J7" s="48">
        <v>875</v>
      </c>
    </row>
    <row r="8" ht="15" spans="1:10">
      <c r="A8" s="74"/>
      <c r="B8" s="4"/>
      <c r="C8" s="4" t="s">
        <v>20</v>
      </c>
      <c r="D8" s="67">
        <v>2599</v>
      </c>
      <c r="E8" s="61">
        <f t="shared" si="0"/>
        <v>2469.05</v>
      </c>
      <c r="F8" s="48">
        <v>200</v>
      </c>
      <c r="G8" s="61">
        <f t="shared" si="1"/>
        <v>2269.05</v>
      </c>
      <c r="H8" s="48" t="str">
        <f t="shared" si="2"/>
        <v>座套</v>
      </c>
      <c r="I8" s="4" t="s">
        <v>14</v>
      </c>
      <c r="J8" s="48">
        <v>875</v>
      </c>
    </row>
    <row r="9" ht="15" spans="1:10">
      <c r="A9" s="75"/>
      <c r="B9" s="54"/>
      <c r="C9" s="54" t="s">
        <v>21</v>
      </c>
      <c r="D9" s="76">
        <v>2599</v>
      </c>
      <c r="E9" s="61">
        <f t="shared" si="0"/>
        <v>2469.05</v>
      </c>
      <c r="F9" s="65">
        <v>200</v>
      </c>
      <c r="G9" s="61">
        <f t="shared" si="1"/>
        <v>2269.05</v>
      </c>
      <c r="H9" s="48" t="str">
        <f t="shared" si="2"/>
        <v>座套</v>
      </c>
      <c r="I9" s="54" t="s">
        <v>14</v>
      </c>
      <c r="J9" s="48">
        <v>875</v>
      </c>
    </row>
    <row r="10" ht="24.75" spans="1:10">
      <c r="A10" s="70" t="s">
        <v>22</v>
      </c>
      <c r="B10" s="169" t="s">
        <v>23</v>
      </c>
      <c r="C10" s="48" t="s">
        <v>24</v>
      </c>
      <c r="D10" s="72">
        <v>599</v>
      </c>
      <c r="E10" s="61">
        <f t="shared" si="0"/>
        <v>569.05</v>
      </c>
      <c r="F10" s="48">
        <v>20</v>
      </c>
      <c r="G10" s="61">
        <f t="shared" si="1"/>
        <v>549.05</v>
      </c>
      <c r="H10" s="48">
        <f t="shared" si="2"/>
        <v>0</v>
      </c>
      <c r="I10" s="48"/>
      <c r="J10" s="48">
        <f t="shared" ref="J2:J65" si="3">F10+IFERROR(_xlfn.IFS(H10="头套",88,H10="座套",188,H10="时尚创意椅",199,H10="脚踏",399),0)</f>
        <v>20</v>
      </c>
    </row>
    <row r="11" ht="15" spans="1:10">
      <c r="A11" s="74"/>
      <c r="B11" s="4"/>
      <c r="C11" s="4" t="s">
        <v>25</v>
      </c>
      <c r="D11" s="67">
        <v>718</v>
      </c>
      <c r="E11" s="61">
        <f t="shared" si="0"/>
        <v>682.1</v>
      </c>
      <c r="F11" s="4">
        <v>50</v>
      </c>
      <c r="G11" s="61">
        <f t="shared" si="1"/>
        <v>632.1</v>
      </c>
      <c r="H11" s="48">
        <f t="shared" si="2"/>
        <v>0</v>
      </c>
      <c r="I11" s="4"/>
      <c r="J11" s="48">
        <f t="shared" si="3"/>
        <v>50</v>
      </c>
    </row>
    <row r="12" ht="15" spans="1:10">
      <c r="A12" s="75"/>
      <c r="B12" s="54"/>
      <c r="C12" s="54" t="s">
        <v>26</v>
      </c>
      <c r="D12" s="76">
        <v>818</v>
      </c>
      <c r="E12" s="61">
        <f t="shared" si="0"/>
        <v>777.1</v>
      </c>
      <c r="F12" s="54">
        <v>50</v>
      </c>
      <c r="G12" s="61">
        <f t="shared" si="1"/>
        <v>727.1</v>
      </c>
      <c r="H12" s="48">
        <f t="shared" si="2"/>
        <v>0</v>
      </c>
      <c r="I12" s="54"/>
      <c r="J12" s="48">
        <f t="shared" si="3"/>
        <v>50</v>
      </c>
    </row>
    <row r="13" ht="24.75" spans="1:10">
      <c r="A13" s="70">
        <v>801</v>
      </c>
      <c r="B13" s="71">
        <v>40828297709</v>
      </c>
      <c r="C13" s="48" t="s">
        <v>27</v>
      </c>
      <c r="D13" s="72">
        <v>3288</v>
      </c>
      <c r="E13" s="61">
        <f t="shared" si="0"/>
        <v>3123.6</v>
      </c>
      <c r="F13" s="48">
        <v>300</v>
      </c>
      <c r="G13" s="61">
        <f t="shared" si="1"/>
        <v>2823.6</v>
      </c>
      <c r="H13" s="48" t="str">
        <f t="shared" si="2"/>
        <v>时尚创意椅</v>
      </c>
      <c r="I13" s="48" t="s">
        <v>28</v>
      </c>
      <c r="J13" s="48">
        <f t="shared" si="3"/>
        <v>499</v>
      </c>
    </row>
    <row r="14" ht="24.75" spans="1:10">
      <c r="A14" s="74"/>
      <c r="B14" s="4"/>
      <c r="C14" s="4" t="s">
        <v>29</v>
      </c>
      <c r="D14" s="67">
        <v>3166</v>
      </c>
      <c r="E14" s="61">
        <f t="shared" si="0"/>
        <v>3007.7</v>
      </c>
      <c r="F14" s="4">
        <v>300</v>
      </c>
      <c r="G14" s="61">
        <f t="shared" si="1"/>
        <v>2707.7</v>
      </c>
      <c r="H14" s="48" t="str">
        <f t="shared" si="2"/>
        <v>时尚创意椅</v>
      </c>
      <c r="I14" s="4" t="s">
        <v>28</v>
      </c>
      <c r="J14" s="48">
        <f t="shared" si="3"/>
        <v>499</v>
      </c>
    </row>
    <row r="15" ht="24.75" spans="1:10">
      <c r="A15" s="74"/>
      <c r="B15" s="4"/>
      <c r="C15" s="4" t="s">
        <v>30</v>
      </c>
      <c r="D15" s="67">
        <v>3166</v>
      </c>
      <c r="E15" s="61">
        <f t="shared" si="0"/>
        <v>3007.7</v>
      </c>
      <c r="F15" s="4">
        <v>300</v>
      </c>
      <c r="G15" s="61">
        <f t="shared" si="1"/>
        <v>2707.7</v>
      </c>
      <c r="H15" s="48" t="str">
        <f t="shared" si="2"/>
        <v>时尚创意椅</v>
      </c>
      <c r="I15" s="4" t="s">
        <v>28</v>
      </c>
      <c r="J15" s="48">
        <f t="shared" si="3"/>
        <v>499</v>
      </c>
    </row>
    <row r="16" ht="24.75" spans="1:10">
      <c r="A16" s="74"/>
      <c r="B16" s="4"/>
      <c r="C16" s="4" t="s">
        <v>31</v>
      </c>
      <c r="D16" s="67">
        <v>3166</v>
      </c>
      <c r="E16" s="61">
        <f t="shared" si="0"/>
        <v>3007.7</v>
      </c>
      <c r="F16" s="4">
        <v>300</v>
      </c>
      <c r="G16" s="61">
        <f t="shared" si="1"/>
        <v>2707.7</v>
      </c>
      <c r="H16" s="48" t="str">
        <f t="shared" si="2"/>
        <v>时尚创意椅</v>
      </c>
      <c r="I16" s="4" t="s">
        <v>28</v>
      </c>
      <c r="J16" s="48">
        <f t="shared" si="3"/>
        <v>499</v>
      </c>
    </row>
    <row r="17" ht="36.75" spans="1:10">
      <c r="A17" s="74"/>
      <c r="B17" s="4"/>
      <c r="C17" s="4" t="s">
        <v>32</v>
      </c>
      <c r="D17" s="67">
        <v>3666</v>
      </c>
      <c r="E17" s="61">
        <f t="shared" si="0"/>
        <v>3482.7</v>
      </c>
      <c r="F17" s="4">
        <v>300</v>
      </c>
      <c r="G17" s="61">
        <f t="shared" si="1"/>
        <v>3182.7</v>
      </c>
      <c r="H17" s="48" t="str">
        <f t="shared" si="2"/>
        <v>时尚创意椅</v>
      </c>
      <c r="I17" s="4" t="s">
        <v>28</v>
      </c>
      <c r="J17" s="48">
        <f t="shared" si="3"/>
        <v>499</v>
      </c>
    </row>
    <row r="18" ht="24.75" spans="1:10">
      <c r="A18" s="74"/>
      <c r="B18" s="4"/>
      <c r="C18" s="4" t="s">
        <v>33</v>
      </c>
      <c r="D18" s="67">
        <v>3166</v>
      </c>
      <c r="E18" s="61">
        <f t="shared" si="0"/>
        <v>3007.7</v>
      </c>
      <c r="F18" s="4">
        <v>300</v>
      </c>
      <c r="G18" s="61">
        <f t="shared" si="1"/>
        <v>2707.7</v>
      </c>
      <c r="H18" s="48" t="str">
        <f t="shared" si="2"/>
        <v>时尚创意椅</v>
      </c>
      <c r="I18" s="4" t="s">
        <v>28</v>
      </c>
      <c r="J18" s="48">
        <f t="shared" si="3"/>
        <v>499</v>
      </c>
    </row>
    <row r="19" ht="24.75" spans="1:10">
      <c r="A19" s="74"/>
      <c r="B19" s="4"/>
      <c r="C19" s="4" t="s">
        <v>34</v>
      </c>
      <c r="D19" s="67">
        <v>2966</v>
      </c>
      <c r="E19" s="61">
        <f t="shared" si="0"/>
        <v>2817.7</v>
      </c>
      <c r="F19" s="48">
        <v>200</v>
      </c>
      <c r="G19" s="61">
        <f t="shared" si="1"/>
        <v>2617.7</v>
      </c>
      <c r="H19" s="48" t="str">
        <f t="shared" si="2"/>
        <v>座套</v>
      </c>
      <c r="I19" s="4" t="s">
        <v>14</v>
      </c>
      <c r="J19" s="48">
        <f t="shared" si="3"/>
        <v>388</v>
      </c>
    </row>
    <row r="20" ht="24.75" spans="1:10">
      <c r="A20" s="74"/>
      <c r="B20" s="4"/>
      <c r="C20" s="4" t="s">
        <v>35</v>
      </c>
      <c r="D20" s="67">
        <v>2966</v>
      </c>
      <c r="E20" s="61">
        <f t="shared" si="0"/>
        <v>2817.7</v>
      </c>
      <c r="F20" s="48">
        <v>200</v>
      </c>
      <c r="G20" s="61">
        <f t="shared" si="1"/>
        <v>2617.7</v>
      </c>
      <c r="H20" s="48" t="str">
        <f t="shared" si="2"/>
        <v>座套</v>
      </c>
      <c r="I20" s="4" t="s">
        <v>14</v>
      </c>
      <c r="J20" s="48">
        <f t="shared" si="3"/>
        <v>388</v>
      </c>
    </row>
    <row r="21" ht="36.75" spans="1:10">
      <c r="A21" s="74"/>
      <c r="B21" s="4"/>
      <c r="C21" s="4" t="s">
        <v>36</v>
      </c>
      <c r="D21" s="67">
        <v>3666</v>
      </c>
      <c r="E21" s="61">
        <f t="shared" si="0"/>
        <v>3482.7</v>
      </c>
      <c r="F21" s="4">
        <v>300</v>
      </c>
      <c r="G21" s="61">
        <f t="shared" si="1"/>
        <v>3182.7</v>
      </c>
      <c r="H21" s="48" t="str">
        <f t="shared" si="2"/>
        <v>时尚创意椅</v>
      </c>
      <c r="I21" s="4" t="s">
        <v>28</v>
      </c>
      <c r="J21" s="48">
        <f t="shared" si="3"/>
        <v>499</v>
      </c>
    </row>
    <row r="22" ht="24.75" spans="1:10">
      <c r="A22" s="74"/>
      <c r="B22" s="4"/>
      <c r="C22" s="4" t="s">
        <v>37</v>
      </c>
      <c r="D22" s="67">
        <v>2966</v>
      </c>
      <c r="E22" s="61">
        <f t="shared" si="0"/>
        <v>2817.7</v>
      </c>
      <c r="F22" s="48">
        <v>200</v>
      </c>
      <c r="G22" s="61">
        <f t="shared" si="1"/>
        <v>2617.7</v>
      </c>
      <c r="H22" s="48" t="str">
        <f t="shared" si="2"/>
        <v>座套</v>
      </c>
      <c r="I22" s="4" t="s">
        <v>14</v>
      </c>
      <c r="J22" s="48">
        <f t="shared" si="3"/>
        <v>388</v>
      </c>
    </row>
    <row r="23" ht="24.75" spans="1:10">
      <c r="A23" s="74"/>
      <c r="B23" s="4"/>
      <c r="C23" s="4" t="s">
        <v>38</v>
      </c>
      <c r="D23" s="67">
        <v>2966</v>
      </c>
      <c r="E23" s="61">
        <f t="shared" si="0"/>
        <v>2817.7</v>
      </c>
      <c r="F23" s="48">
        <v>200</v>
      </c>
      <c r="G23" s="61">
        <f t="shared" si="1"/>
        <v>2617.7</v>
      </c>
      <c r="H23" s="48" t="str">
        <f t="shared" si="2"/>
        <v>座套</v>
      </c>
      <c r="I23" s="4" t="s">
        <v>14</v>
      </c>
      <c r="J23" s="48">
        <f t="shared" si="3"/>
        <v>388</v>
      </c>
    </row>
    <row r="24" ht="24.75" spans="1:10">
      <c r="A24" s="74"/>
      <c r="B24" s="4"/>
      <c r="C24" s="4" t="s">
        <v>39</v>
      </c>
      <c r="D24" s="67">
        <v>2966</v>
      </c>
      <c r="E24" s="61">
        <f t="shared" si="0"/>
        <v>2817.7</v>
      </c>
      <c r="F24" s="48">
        <v>200</v>
      </c>
      <c r="G24" s="61">
        <f t="shared" si="1"/>
        <v>2617.7</v>
      </c>
      <c r="H24" s="48" t="str">
        <f t="shared" si="2"/>
        <v>座套</v>
      </c>
      <c r="I24" s="4" t="s">
        <v>14</v>
      </c>
      <c r="J24" s="48">
        <f t="shared" si="3"/>
        <v>388</v>
      </c>
    </row>
    <row r="25" ht="36.75" spans="1:10">
      <c r="A25" s="74"/>
      <c r="B25" s="4"/>
      <c r="C25" s="4" t="s">
        <v>40</v>
      </c>
      <c r="D25" s="67">
        <v>3666</v>
      </c>
      <c r="E25" s="61">
        <f t="shared" si="0"/>
        <v>3482.7</v>
      </c>
      <c r="F25" s="54">
        <v>300</v>
      </c>
      <c r="G25" s="61">
        <f t="shared" si="1"/>
        <v>3182.7</v>
      </c>
      <c r="H25" s="48" t="str">
        <f t="shared" si="2"/>
        <v>时尚创意椅</v>
      </c>
      <c r="I25" s="54" t="s">
        <v>28</v>
      </c>
      <c r="J25" s="48">
        <f t="shared" si="3"/>
        <v>499</v>
      </c>
    </row>
    <row r="26" ht="24.75" spans="1:10">
      <c r="A26" s="74"/>
      <c r="B26" s="4"/>
      <c r="C26" s="4" t="s">
        <v>41</v>
      </c>
      <c r="D26" s="67">
        <v>3166</v>
      </c>
      <c r="E26" s="61">
        <f t="shared" si="0"/>
        <v>3007.7</v>
      </c>
      <c r="F26" s="48">
        <v>300</v>
      </c>
      <c r="G26" s="61">
        <f t="shared" si="1"/>
        <v>2707.7</v>
      </c>
      <c r="H26" s="48" t="str">
        <f t="shared" si="2"/>
        <v>时尚创意椅</v>
      </c>
      <c r="I26" s="48" t="s">
        <v>28</v>
      </c>
      <c r="J26" s="48">
        <f t="shared" si="3"/>
        <v>499</v>
      </c>
    </row>
    <row r="27" ht="24.75" spans="1:10">
      <c r="A27" s="74"/>
      <c r="B27" s="4"/>
      <c r="C27" s="4" t="s">
        <v>42</v>
      </c>
      <c r="D27" s="67">
        <v>2966</v>
      </c>
      <c r="E27" s="61">
        <f t="shared" si="0"/>
        <v>2817.7</v>
      </c>
      <c r="F27" s="48">
        <v>200</v>
      </c>
      <c r="G27" s="61">
        <f t="shared" si="1"/>
        <v>2617.7</v>
      </c>
      <c r="H27" s="48" t="str">
        <f t="shared" si="2"/>
        <v>座套</v>
      </c>
      <c r="I27" s="4" t="s">
        <v>14</v>
      </c>
      <c r="J27" s="48">
        <f t="shared" si="3"/>
        <v>388</v>
      </c>
    </row>
    <row r="28" ht="48.75" spans="1:10">
      <c r="A28" s="75"/>
      <c r="B28" s="54"/>
      <c r="C28" s="54" t="s">
        <v>43</v>
      </c>
      <c r="D28" s="76">
        <v>3999</v>
      </c>
      <c r="E28" s="78">
        <f t="shared" si="0"/>
        <v>3799.05</v>
      </c>
      <c r="F28" s="54">
        <v>300</v>
      </c>
      <c r="G28" s="61">
        <f t="shared" si="1"/>
        <v>3499.05</v>
      </c>
      <c r="H28" s="48" t="str">
        <f t="shared" si="2"/>
        <v>时尚创意椅</v>
      </c>
      <c r="I28" s="54" t="s">
        <v>28</v>
      </c>
      <c r="J28" s="48">
        <f t="shared" si="3"/>
        <v>499</v>
      </c>
    </row>
    <row r="29" ht="24.75" spans="1:10">
      <c r="A29" s="70" t="s">
        <v>44</v>
      </c>
      <c r="B29" s="169" t="s">
        <v>45</v>
      </c>
      <c r="C29" s="48" t="s">
        <v>44</v>
      </c>
      <c r="D29" s="72">
        <v>1188</v>
      </c>
      <c r="E29" s="61">
        <f t="shared" si="0"/>
        <v>1128.6</v>
      </c>
      <c r="F29" s="65">
        <v>100</v>
      </c>
      <c r="G29" s="61">
        <f t="shared" si="1"/>
        <v>1028.6</v>
      </c>
      <c r="H29" s="48" t="str">
        <f t="shared" si="2"/>
        <v>头套</v>
      </c>
      <c r="I29" s="65" t="s">
        <v>46</v>
      </c>
      <c r="J29" s="48">
        <f t="shared" si="3"/>
        <v>188</v>
      </c>
    </row>
    <row r="30" ht="15" spans="1:10">
      <c r="A30" s="74"/>
      <c r="B30" s="4"/>
      <c r="C30" s="4" t="s">
        <v>47</v>
      </c>
      <c r="D30" s="67">
        <v>1088</v>
      </c>
      <c r="E30" s="61">
        <f t="shared" si="0"/>
        <v>1033.6</v>
      </c>
      <c r="F30" s="48">
        <v>100</v>
      </c>
      <c r="G30" s="61">
        <f t="shared" si="1"/>
        <v>933.6</v>
      </c>
      <c r="H30" s="48" t="str">
        <f t="shared" si="2"/>
        <v>头套</v>
      </c>
      <c r="I30" s="48" t="s">
        <v>46</v>
      </c>
      <c r="J30" s="48">
        <f t="shared" si="3"/>
        <v>188</v>
      </c>
    </row>
    <row r="31" ht="15" spans="1:10">
      <c r="A31" s="74"/>
      <c r="B31" s="4"/>
      <c r="C31" s="4" t="s">
        <v>48</v>
      </c>
      <c r="D31" s="67">
        <v>988</v>
      </c>
      <c r="E31" s="61">
        <f t="shared" si="0"/>
        <v>938.6</v>
      </c>
      <c r="F31" s="4">
        <v>50</v>
      </c>
      <c r="G31" s="61">
        <f t="shared" si="1"/>
        <v>888.6</v>
      </c>
      <c r="H31" s="48">
        <f t="shared" si="2"/>
        <v>0</v>
      </c>
      <c r="I31" s="4"/>
      <c r="J31" s="48">
        <f t="shared" si="3"/>
        <v>50</v>
      </c>
    </row>
    <row r="32" ht="15" spans="1:10">
      <c r="A32" s="75"/>
      <c r="B32" s="54"/>
      <c r="C32" s="54" t="s">
        <v>49</v>
      </c>
      <c r="D32" s="76">
        <v>966</v>
      </c>
      <c r="E32" s="78">
        <f t="shared" si="0"/>
        <v>917.7</v>
      </c>
      <c r="F32" s="54">
        <v>50</v>
      </c>
      <c r="G32" s="61">
        <f t="shared" si="1"/>
        <v>867.7</v>
      </c>
      <c r="H32" s="48">
        <f t="shared" si="2"/>
        <v>0</v>
      </c>
      <c r="I32" s="54"/>
      <c r="J32" s="48">
        <f t="shared" si="3"/>
        <v>50</v>
      </c>
    </row>
    <row r="33" ht="24.75" spans="1:10">
      <c r="A33" s="70" t="s">
        <v>50</v>
      </c>
      <c r="B33" s="169" t="s">
        <v>51</v>
      </c>
      <c r="C33" s="48" t="s">
        <v>52</v>
      </c>
      <c r="D33" s="72">
        <v>6599</v>
      </c>
      <c r="E33" s="61">
        <f t="shared" si="0"/>
        <v>6269.05</v>
      </c>
      <c r="F33" s="65">
        <v>300</v>
      </c>
      <c r="G33" s="61">
        <f t="shared" si="1"/>
        <v>5969.05</v>
      </c>
      <c r="H33" s="48" t="str">
        <f t="shared" si="2"/>
        <v>脚踏</v>
      </c>
      <c r="I33" s="65" t="s">
        <v>53</v>
      </c>
      <c r="J33" s="48">
        <f t="shared" si="3"/>
        <v>699</v>
      </c>
    </row>
    <row r="34" ht="15" spans="1:10">
      <c r="A34" s="74"/>
      <c r="B34" s="4"/>
      <c r="C34" s="4" t="s">
        <v>54</v>
      </c>
      <c r="D34" s="67">
        <v>6888</v>
      </c>
      <c r="E34" s="61">
        <f t="shared" si="0"/>
        <v>6543.6</v>
      </c>
      <c r="F34" s="48">
        <v>300</v>
      </c>
      <c r="G34" s="61">
        <f t="shared" si="1"/>
        <v>6243.6</v>
      </c>
      <c r="H34" s="48" t="str">
        <f t="shared" si="2"/>
        <v>脚踏</v>
      </c>
      <c r="I34" s="48" t="s">
        <v>53</v>
      </c>
      <c r="J34" s="48">
        <f t="shared" si="3"/>
        <v>699</v>
      </c>
    </row>
    <row r="35" ht="15" spans="1:10">
      <c r="A35" s="74"/>
      <c r="B35" s="4"/>
      <c r="C35" s="4" t="s">
        <v>55</v>
      </c>
      <c r="D35" s="67">
        <v>6888</v>
      </c>
      <c r="E35" s="61">
        <f t="shared" si="0"/>
        <v>6543.6</v>
      </c>
      <c r="F35" s="4">
        <v>300</v>
      </c>
      <c r="G35" s="61">
        <f t="shared" si="1"/>
        <v>6243.6</v>
      </c>
      <c r="H35" s="48" t="str">
        <f t="shared" si="2"/>
        <v>脚踏</v>
      </c>
      <c r="I35" s="4" t="s">
        <v>53</v>
      </c>
      <c r="J35" s="48">
        <f t="shared" si="3"/>
        <v>699</v>
      </c>
    </row>
    <row r="36" ht="15" spans="1:10">
      <c r="A36" s="75"/>
      <c r="B36" s="54"/>
      <c r="C36" s="54" t="s">
        <v>56</v>
      </c>
      <c r="D36" s="76">
        <v>6888</v>
      </c>
      <c r="E36" s="78">
        <f t="shared" si="0"/>
        <v>6543.6</v>
      </c>
      <c r="F36" s="54">
        <v>300</v>
      </c>
      <c r="G36" s="61">
        <f t="shared" si="1"/>
        <v>6243.6</v>
      </c>
      <c r="H36" s="48" t="str">
        <f t="shared" si="2"/>
        <v>脚踏</v>
      </c>
      <c r="I36" s="54" t="s">
        <v>53</v>
      </c>
      <c r="J36" s="48">
        <f t="shared" si="3"/>
        <v>699</v>
      </c>
    </row>
    <row r="37" ht="24.75" spans="1:10">
      <c r="A37" s="70">
        <v>521</v>
      </c>
      <c r="B37" s="71">
        <v>41276609195</v>
      </c>
      <c r="C37" s="48" t="s">
        <v>57</v>
      </c>
      <c r="D37" s="72">
        <v>1366</v>
      </c>
      <c r="E37" s="61">
        <f t="shared" si="0"/>
        <v>1297.7</v>
      </c>
      <c r="F37" s="48">
        <v>100</v>
      </c>
      <c r="G37" s="61">
        <f t="shared" si="1"/>
        <v>1197.7</v>
      </c>
      <c r="H37" s="48" t="str">
        <f t="shared" si="2"/>
        <v>头套</v>
      </c>
      <c r="I37" s="48" t="s">
        <v>46</v>
      </c>
      <c r="J37" s="48">
        <f t="shared" si="3"/>
        <v>188</v>
      </c>
    </row>
    <row r="38" ht="35.25" spans="1:10">
      <c r="A38" s="74"/>
      <c r="B38" s="4"/>
      <c r="C38" s="4" t="s">
        <v>58</v>
      </c>
      <c r="D38" s="67">
        <v>2088</v>
      </c>
      <c r="E38" s="61">
        <f t="shared" si="0"/>
        <v>1983.6</v>
      </c>
      <c r="F38" s="54">
        <v>100</v>
      </c>
      <c r="G38" s="61">
        <f t="shared" si="1"/>
        <v>1883.6</v>
      </c>
      <c r="H38" s="48" t="str">
        <f t="shared" si="2"/>
        <v>头套</v>
      </c>
      <c r="I38" s="54" t="s">
        <v>46</v>
      </c>
      <c r="J38" s="48">
        <f t="shared" si="3"/>
        <v>188</v>
      </c>
    </row>
    <row r="39" ht="15" spans="1:10">
      <c r="A39" s="74"/>
      <c r="B39" s="4"/>
      <c r="C39" s="4" t="s">
        <v>59</v>
      </c>
      <c r="D39" s="67">
        <v>2088</v>
      </c>
      <c r="E39" s="61">
        <f t="shared" si="0"/>
        <v>1983.6</v>
      </c>
      <c r="F39" s="54">
        <v>100</v>
      </c>
      <c r="G39" s="61">
        <f t="shared" si="1"/>
        <v>1883.6</v>
      </c>
      <c r="H39" s="48" t="str">
        <f t="shared" si="2"/>
        <v>头套</v>
      </c>
      <c r="I39" s="57" t="s">
        <v>46</v>
      </c>
      <c r="J39" s="48">
        <f t="shared" si="3"/>
        <v>188</v>
      </c>
    </row>
    <row r="40" ht="24.75" spans="1:10">
      <c r="A40" s="74"/>
      <c r="B40" s="4"/>
      <c r="C40" s="4" t="s">
        <v>60</v>
      </c>
      <c r="D40" s="67">
        <v>2088</v>
      </c>
      <c r="E40" s="61">
        <f t="shared" si="0"/>
        <v>1983.6</v>
      </c>
      <c r="F40" s="54">
        <v>100</v>
      </c>
      <c r="G40" s="61">
        <f t="shared" si="1"/>
        <v>1883.6</v>
      </c>
      <c r="H40" s="48" t="str">
        <f t="shared" si="2"/>
        <v>头套</v>
      </c>
      <c r="I40" t="s">
        <v>46</v>
      </c>
      <c r="J40" s="48">
        <f t="shared" si="3"/>
        <v>188</v>
      </c>
    </row>
    <row r="41" ht="15" spans="1:10">
      <c r="A41" s="74"/>
      <c r="B41" s="4"/>
      <c r="C41" s="4" t="s">
        <v>61</v>
      </c>
      <c r="D41" s="67">
        <v>2088</v>
      </c>
      <c r="E41" s="61">
        <f t="shared" si="0"/>
        <v>1983.6</v>
      </c>
      <c r="F41" s="54">
        <v>100</v>
      </c>
      <c r="G41" s="61">
        <f t="shared" si="1"/>
        <v>1883.6</v>
      </c>
      <c r="H41" s="48" t="str">
        <f t="shared" si="2"/>
        <v>头套</v>
      </c>
      <c r="I41" t="s">
        <v>46</v>
      </c>
      <c r="J41" s="48">
        <f t="shared" si="3"/>
        <v>188</v>
      </c>
    </row>
    <row r="42" ht="24.75" spans="1:10">
      <c r="A42" s="74"/>
      <c r="B42" s="4"/>
      <c r="C42" s="4" t="s">
        <v>62</v>
      </c>
      <c r="D42" s="67">
        <v>2266</v>
      </c>
      <c r="E42" s="61">
        <f t="shared" si="0"/>
        <v>2152.7</v>
      </c>
      <c r="F42" s="48">
        <v>200</v>
      </c>
      <c r="G42" s="61">
        <f t="shared" si="1"/>
        <v>1952.7</v>
      </c>
      <c r="H42" s="48" t="str">
        <f t="shared" si="2"/>
        <v>座套</v>
      </c>
      <c r="I42" t="s">
        <v>14</v>
      </c>
      <c r="J42" s="48">
        <f t="shared" si="3"/>
        <v>388</v>
      </c>
    </row>
    <row r="43" ht="15" spans="1:10">
      <c r="A43" s="75"/>
      <c r="B43" s="54"/>
      <c r="C43" s="54" t="s">
        <v>63</v>
      </c>
      <c r="D43" s="76">
        <v>1466</v>
      </c>
      <c r="E43" s="78">
        <f t="shared" si="0"/>
        <v>1392.7</v>
      </c>
      <c r="F43" s="54">
        <v>100</v>
      </c>
      <c r="G43" s="61">
        <f t="shared" si="1"/>
        <v>1292.7</v>
      </c>
      <c r="H43" s="48" t="str">
        <f t="shared" si="2"/>
        <v>头套</v>
      </c>
      <c r="I43" s="58" t="s">
        <v>46</v>
      </c>
      <c r="J43" s="48">
        <f t="shared" si="3"/>
        <v>188</v>
      </c>
    </row>
    <row r="44" ht="24.75" spans="1:10">
      <c r="A44" s="70" t="s">
        <v>64</v>
      </c>
      <c r="B44" s="169" t="s">
        <v>65</v>
      </c>
      <c r="C44" s="48" t="s">
        <v>66</v>
      </c>
      <c r="D44" s="72">
        <v>3666</v>
      </c>
      <c r="E44" s="61">
        <f t="shared" si="0"/>
        <v>3482.7</v>
      </c>
      <c r="F44" s="79">
        <v>300</v>
      </c>
      <c r="G44" s="61">
        <f t="shared" si="1"/>
        <v>3182.7</v>
      </c>
      <c r="H44" s="48" t="str">
        <f t="shared" si="2"/>
        <v>时尚创意椅</v>
      </c>
      <c r="I44" s="57" t="s">
        <v>28</v>
      </c>
      <c r="J44" s="48">
        <f t="shared" si="3"/>
        <v>499</v>
      </c>
    </row>
    <row r="45" ht="24.75" spans="1:10">
      <c r="A45" s="74"/>
      <c r="B45" s="4"/>
      <c r="C45" s="4" t="s">
        <v>67</v>
      </c>
      <c r="D45" s="67">
        <v>3666</v>
      </c>
      <c r="E45" s="61">
        <f t="shared" si="0"/>
        <v>3482.7</v>
      </c>
      <c r="F45" s="68">
        <v>300</v>
      </c>
      <c r="G45" s="61">
        <f t="shared" si="1"/>
        <v>3182.7</v>
      </c>
      <c r="H45" s="48" t="str">
        <f t="shared" si="2"/>
        <v>时尚创意椅</v>
      </c>
      <c r="I45" t="s">
        <v>28</v>
      </c>
      <c r="J45" s="48">
        <f t="shared" si="3"/>
        <v>499</v>
      </c>
    </row>
    <row r="46" ht="24.75" spans="1:10">
      <c r="A46" s="74"/>
      <c r="B46" s="4"/>
      <c r="C46" s="4" t="s">
        <v>68</v>
      </c>
      <c r="D46" s="67">
        <v>3766</v>
      </c>
      <c r="E46" s="61">
        <f t="shared" si="0"/>
        <v>3577.7</v>
      </c>
      <c r="F46" s="68">
        <v>300</v>
      </c>
      <c r="G46" s="61">
        <f t="shared" si="1"/>
        <v>3277.7</v>
      </c>
      <c r="H46" s="48" t="str">
        <f t="shared" si="2"/>
        <v>时尚创意椅</v>
      </c>
      <c r="I46" t="s">
        <v>28</v>
      </c>
      <c r="J46" s="48">
        <f t="shared" si="3"/>
        <v>499</v>
      </c>
    </row>
    <row r="47" ht="24.75" spans="1:10">
      <c r="A47" s="75"/>
      <c r="B47" s="54"/>
      <c r="C47" s="54" t="s">
        <v>69</v>
      </c>
      <c r="D47" s="76">
        <v>3999</v>
      </c>
      <c r="E47" s="78">
        <f t="shared" si="0"/>
        <v>3799.05</v>
      </c>
      <c r="F47" s="80">
        <v>300</v>
      </c>
      <c r="G47" s="61">
        <f t="shared" si="1"/>
        <v>3499.05</v>
      </c>
      <c r="H47" s="48" t="str">
        <f t="shared" si="2"/>
        <v>时尚创意椅</v>
      </c>
      <c r="I47" s="58" t="s">
        <v>28</v>
      </c>
      <c r="J47" s="48">
        <f t="shared" si="3"/>
        <v>499</v>
      </c>
    </row>
    <row r="48" ht="15" spans="1:10">
      <c r="A48" s="70" t="s">
        <v>70</v>
      </c>
      <c r="B48" s="71">
        <v>41341345025</v>
      </c>
      <c r="C48" s="48" t="s">
        <v>71</v>
      </c>
      <c r="D48" s="72">
        <v>4399</v>
      </c>
      <c r="E48" s="61">
        <f t="shared" si="0"/>
        <v>4179.05</v>
      </c>
      <c r="F48" s="79">
        <v>300</v>
      </c>
      <c r="G48" s="61">
        <f t="shared" si="1"/>
        <v>3879.05</v>
      </c>
      <c r="H48" s="48" t="str">
        <f t="shared" si="2"/>
        <v>时尚创意椅</v>
      </c>
      <c r="I48" s="57" t="s">
        <v>28</v>
      </c>
      <c r="J48" s="48">
        <f t="shared" si="3"/>
        <v>499</v>
      </c>
    </row>
    <row r="49" ht="15" spans="1:10">
      <c r="A49" s="74"/>
      <c r="B49" s="81"/>
      <c r="C49" s="4" t="s">
        <v>72</v>
      </c>
      <c r="D49" s="67">
        <v>4399</v>
      </c>
      <c r="E49" s="61">
        <f t="shared" si="0"/>
        <v>4179.05</v>
      </c>
      <c r="F49" s="68">
        <v>300</v>
      </c>
      <c r="G49" s="61">
        <f t="shared" si="1"/>
        <v>3879.05</v>
      </c>
      <c r="H49" s="48" t="str">
        <f t="shared" si="2"/>
        <v>时尚创意椅</v>
      </c>
      <c r="I49" t="s">
        <v>28</v>
      </c>
      <c r="J49" s="48">
        <f t="shared" si="3"/>
        <v>499</v>
      </c>
    </row>
    <row r="50" ht="15" spans="1:10">
      <c r="A50" s="82" t="s">
        <v>73</v>
      </c>
      <c r="B50" s="71">
        <v>43520156203</v>
      </c>
      <c r="C50" s="48" t="s">
        <v>74</v>
      </c>
      <c r="D50" s="72">
        <v>666</v>
      </c>
      <c r="E50" s="61">
        <v>666</v>
      </c>
      <c r="F50" s="48">
        <v>50</v>
      </c>
      <c r="G50" s="61">
        <f t="shared" si="1"/>
        <v>616</v>
      </c>
      <c r="H50" s="48">
        <f t="shared" si="2"/>
        <v>0</v>
      </c>
      <c r="I50" s="57"/>
      <c r="J50" s="48">
        <f t="shared" si="3"/>
        <v>50</v>
      </c>
    </row>
    <row r="51" ht="15" spans="1:10">
      <c r="A51" s="84"/>
      <c r="B51" s="54"/>
      <c r="C51" s="54" t="s">
        <v>75</v>
      </c>
      <c r="D51" s="76">
        <v>666</v>
      </c>
      <c r="E51" s="78">
        <v>666</v>
      </c>
      <c r="F51" s="54">
        <v>50</v>
      </c>
      <c r="G51" s="61">
        <f t="shared" si="1"/>
        <v>616</v>
      </c>
      <c r="H51" s="48">
        <f t="shared" si="2"/>
        <v>0</v>
      </c>
      <c r="I51" s="58"/>
      <c r="J51" s="48">
        <f t="shared" si="3"/>
        <v>50</v>
      </c>
    </row>
    <row r="52" ht="24.75" spans="1:10">
      <c r="A52" s="86" t="s">
        <v>76</v>
      </c>
      <c r="B52" s="170" t="s">
        <v>77</v>
      </c>
      <c r="C52" s="65" t="s">
        <v>161</v>
      </c>
      <c r="D52" s="88">
        <v>4599</v>
      </c>
      <c r="E52" s="78">
        <f t="shared" ref="E52:E56" si="4">D52*0.95</f>
        <v>4369.05</v>
      </c>
      <c r="F52" s="90">
        <v>300</v>
      </c>
      <c r="G52" s="61">
        <f t="shared" si="1"/>
        <v>4069.05</v>
      </c>
      <c r="H52" s="48" t="str">
        <f t="shared" si="2"/>
        <v>时尚创意椅</v>
      </c>
      <c r="I52" s="66" t="s">
        <v>28</v>
      </c>
      <c r="J52" s="48">
        <f t="shared" si="3"/>
        <v>499</v>
      </c>
    </row>
    <row r="53" ht="24.75" spans="1:10">
      <c r="A53" s="70" t="s">
        <v>79</v>
      </c>
      <c r="B53" s="169" t="s">
        <v>80</v>
      </c>
      <c r="C53" s="48" t="s">
        <v>81</v>
      </c>
      <c r="D53" s="72">
        <v>766</v>
      </c>
      <c r="E53" s="61">
        <f t="shared" si="4"/>
        <v>727.7</v>
      </c>
      <c r="F53" s="48">
        <v>50</v>
      </c>
      <c r="G53" s="61">
        <f t="shared" si="1"/>
        <v>677.7</v>
      </c>
      <c r="H53" s="48">
        <f t="shared" si="2"/>
        <v>0</v>
      </c>
      <c r="I53" s="57"/>
      <c r="J53" s="48">
        <f t="shared" si="3"/>
        <v>50</v>
      </c>
    </row>
    <row r="54" ht="24.75" spans="1:10">
      <c r="A54" s="74"/>
      <c r="B54" s="4"/>
      <c r="C54" s="4" t="s">
        <v>82</v>
      </c>
      <c r="D54" s="67">
        <v>766</v>
      </c>
      <c r="E54" s="61">
        <f t="shared" si="4"/>
        <v>727.7</v>
      </c>
      <c r="F54" s="4">
        <v>50</v>
      </c>
      <c r="G54" s="61">
        <f t="shared" si="1"/>
        <v>677.7</v>
      </c>
      <c r="H54" s="48">
        <f t="shared" si="2"/>
        <v>0</v>
      </c>
      <c r="J54" s="48">
        <f t="shared" si="3"/>
        <v>50</v>
      </c>
    </row>
    <row r="55" ht="24.75" spans="1:10">
      <c r="A55" s="74"/>
      <c r="B55" s="4"/>
      <c r="C55" s="4" t="s">
        <v>83</v>
      </c>
      <c r="D55" s="67">
        <v>966</v>
      </c>
      <c r="E55" s="61">
        <f t="shared" si="4"/>
        <v>917.7</v>
      </c>
      <c r="F55" s="4">
        <v>50</v>
      </c>
      <c r="G55" s="61">
        <f t="shared" si="1"/>
        <v>867.7</v>
      </c>
      <c r="H55" s="48">
        <f t="shared" si="2"/>
        <v>0</v>
      </c>
      <c r="J55" s="48">
        <f t="shared" si="3"/>
        <v>50</v>
      </c>
    </row>
    <row r="56" ht="24.75" spans="1:10">
      <c r="A56" s="75"/>
      <c r="B56" s="54"/>
      <c r="C56" s="54" t="s">
        <v>84</v>
      </c>
      <c r="D56" s="76">
        <v>1099</v>
      </c>
      <c r="E56" s="78">
        <f t="shared" si="4"/>
        <v>1044.05</v>
      </c>
      <c r="F56" s="54">
        <v>100</v>
      </c>
      <c r="G56" s="61">
        <f t="shared" si="1"/>
        <v>944.05</v>
      </c>
      <c r="H56" s="48" t="str">
        <f t="shared" si="2"/>
        <v>头套</v>
      </c>
      <c r="I56" s="58" t="s">
        <v>46</v>
      </c>
      <c r="J56" s="48">
        <f t="shared" si="3"/>
        <v>188</v>
      </c>
    </row>
    <row r="57" ht="24.75" spans="1:10">
      <c r="A57" s="91" t="s">
        <v>85</v>
      </c>
      <c r="B57" s="170" t="s">
        <v>86</v>
      </c>
      <c r="C57" s="65" t="s">
        <v>87</v>
      </c>
      <c r="D57" s="88">
        <v>1188</v>
      </c>
      <c r="E57" s="78">
        <v>1188</v>
      </c>
      <c r="F57" s="65">
        <v>100</v>
      </c>
      <c r="G57" s="61">
        <f t="shared" si="1"/>
        <v>1088</v>
      </c>
      <c r="H57" s="48" t="str">
        <f t="shared" si="2"/>
        <v>头套</v>
      </c>
      <c r="I57" s="66" t="s">
        <v>46</v>
      </c>
      <c r="J57" s="48">
        <f t="shared" si="3"/>
        <v>188</v>
      </c>
    </row>
    <row r="58" ht="36.75" spans="1:10">
      <c r="A58" s="70" t="s">
        <v>88</v>
      </c>
      <c r="B58" s="169" t="s">
        <v>89</v>
      </c>
      <c r="C58" s="48" t="s">
        <v>90</v>
      </c>
      <c r="D58" s="72">
        <v>1499</v>
      </c>
      <c r="E58" s="61">
        <f t="shared" ref="E58:E68" si="5">D58*0.95</f>
        <v>1424.05</v>
      </c>
      <c r="F58" s="65">
        <v>100</v>
      </c>
      <c r="G58" s="61">
        <f t="shared" si="1"/>
        <v>1324.05</v>
      </c>
      <c r="H58" s="48" t="str">
        <f t="shared" si="2"/>
        <v>头套</v>
      </c>
      <c r="I58" s="57" t="s">
        <v>46</v>
      </c>
      <c r="J58" s="48">
        <f t="shared" si="3"/>
        <v>188</v>
      </c>
    </row>
    <row r="59" ht="24.75" spans="1:10">
      <c r="A59" s="74"/>
      <c r="B59" s="4"/>
      <c r="C59" s="4" t="s">
        <v>91</v>
      </c>
      <c r="D59" s="67">
        <v>1119</v>
      </c>
      <c r="E59" s="61">
        <f t="shared" si="5"/>
        <v>1063.05</v>
      </c>
      <c r="F59" s="54">
        <v>100</v>
      </c>
      <c r="G59" s="61">
        <f t="shared" si="1"/>
        <v>963.05</v>
      </c>
      <c r="H59" s="48" t="str">
        <f t="shared" si="2"/>
        <v>头套</v>
      </c>
      <c r="I59" t="s">
        <v>46</v>
      </c>
      <c r="J59" s="48">
        <f t="shared" si="3"/>
        <v>188</v>
      </c>
    </row>
    <row r="60" ht="24.75" spans="1:10">
      <c r="A60" s="74"/>
      <c r="B60" s="4"/>
      <c r="C60" s="4" t="s">
        <v>92</v>
      </c>
      <c r="D60" s="67">
        <v>1318</v>
      </c>
      <c r="E60" s="61">
        <f t="shared" si="5"/>
        <v>1252.1</v>
      </c>
      <c r="F60" s="54">
        <v>100</v>
      </c>
      <c r="G60" s="61">
        <f t="shared" si="1"/>
        <v>1152.1</v>
      </c>
      <c r="H60" s="48" t="str">
        <f t="shared" si="2"/>
        <v>头套</v>
      </c>
      <c r="I60" t="s">
        <v>46</v>
      </c>
      <c r="J60" s="48">
        <f t="shared" si="3"/>
        <v>188</v>
      </c>
    </row>
    <row r="61" ht="36.75" spans="1:10">
      <c r="A61" s="74"/>
      <c r="B61" s="4"/>
      <c r="C61" s="4" t="s">
        <v>93</v>
      </c>
      <c r="D61" s="67">
        <v>1318</v>
      </c>
      <c r="E61" s="61">
        <f t="shared" si="5"/>
        <v>1252.1</v>
      </c>
      <c r="F61" s="54">
        <v>100</v>
      </c>
      <c r="G61" s="61">
        <f t="shared" si="1"/>
        <v>1152.1</v>
      </c>
      <c r="H61" s="48" t="str">
        <f t="shared" si="2"/>
        <v>头套</v>
      </c>
      <c r="I61" t="s">
        <v>46</v>
      </c>
      <c r="J61" s="48">
        <f t="shared" si="3"/>
        <v>188</v>
      </c>
    </row>
    <row r="62" ht="24.75" spans="1:10">
      <c r="A62" s="74"/>
      <c r="B62" s="4"/>
      <c r="C62" s="4" t="s">
        <v>94</v>
      </c>
      <c r="D62" s="67">
        <v>1119</v>
      </c>
      <c r="E62" s="61">
        <f t="shared" si="5"/>
        <v>1063.05</v>
      </c>
      <c r="F62" s="54">
        <v>100</v>
      </c>
      <c r="G62" s="61">
        <f t="shared" si="1"/>
        <v>963.05</v>
      </c>
      <c r="H62" s="48" t="str">
        <f t="shared" si="2"/>
        <v>头套</v>
      </c>
      <c r="I62" t="s">
        <v>46</v>
      </c>
      <c r="J62" s="48">
        <f t="shared" si="3"/>
        <v>188</v>
      </c>
    </row>
    <row r="63" ht="24.75" spans="1:10">
      <c r="A63" s="74"/>
      <c r="B63" s="4"/>
      <c r="C63" s="4" t="s">
        <v>95</v>
      </c>
      <c r="D63" s="67">
        <v>1099</v>
      </c>
      <c r="E63" s="61">
        <f t="shared" si="5"/>
        <v>1044.05</v>
      </c>
      <c r="F63" s="54">
        <v>100</v>
      </c>
      <c r="G63" s="61">
        <f t="shared" si="1"/>
        <v>944.05</v>
      </c>
      <c r="H63" s="48" t="str">
        <f t="shared" si="2"/>
        <v>头套</v>
      </c>
      <c r="I63" t="s">
        <v>46</v>
      </c>
      <c r="J63" s="48">
        <f t="shared" si="3"/>
        <v>188</v>
      </c>
    </row>
    <row r="64" ht="24.75" spans="1:10">
      <c r="A64" s="75"/>
      <c r="B64" s="54"/>
      <c r="C64" s="54" t="s">
        <v>96</v>
      </c>
      <c r="D64" s="76">
        <v>1099</v>
      </c>
      <c r="E64" s="78">
        <f t="shared" si="5"/>
        <v>1044.05</v>
      </c>
      <c r="F64" s="54">
        <v>100</v>
      </c>
      <c r="G64" s="61">
        <f t="shared" si="1"/>
        <v>944.05</v>
      </c>
      <c r="H64" s="48" t="str">
        <f t="shared" si="2"/>
        <v>头套</v>
      </c>
      <c r="I64" s="58" t="s">
        <v>46</v>
      </c>
      <c r="J64" s="48">
        <f t="shared" si="3"/>
        <v>188</v>
      </c>
    </row>
    <row r="65" ht="24.75" spans="1:10">
      <c r="A65" s="70">
        <v>601</v>
      </c>
      <c r="B65" s="169" t="s">
        <v>97</v>
      </c>
      <c r="C65" s="48" t="s">
        <v>87</v>
      </c>
      <c r="D65" s="72">
        <v>1499</v>
      </c>
      <c r="E65" s="61">
        <f t="shared" si="5"/>
        <v>1424.05</v>
      </c>
      <c r="F65" s="65">
        <v>100</v>
      </c>
      <c r="G65" s="61">
        <f t="shared" si="1"/>
        <v>1324.05</v>
      </c>
      <c r="H65" s="48" t="str">
        <f t="shared" si="2"/>
        <v>头套</v>
      </c>
      <c r="I65" s="57" t="s">
        <v>46</v>
      </c>
      <c r="J65" s="48">
        <f t="shared" si="3"/>
        <v>188</v>
      </c>
    </row>
    <row r="66" ht="15" spans="1:10">
      <c r="A66" s="74"/>
      <c r="B66" s="4"/>
      <c r="C66" s="4" t="s">
        <v>98</v>
      </c>
      <c r="D66" s="67">
        <v>1499</v>
      </c>
      <c r="E66" s="61">
        <f t="shared" si="5"/>
        <v>1424.05</v>
      </c>
      <c r="F66" s="54">
        <v>100</v>
      </c>
      <c r="G66" s="61">
        <f t="shared" ref="G66:G121" si="6">E66-F66</f>
        <v>1324.05</v>
      </c>
      <c r="H66" s="48" t="str">
        <f t="shared" ref="H66:H121" si="7">_xlfn.IFS(E66&lt;1000,0,E66&lt;2000,"头套",E66&lt;3000,"座套",E66&lt;5000,"时尚创意椅",E66&gt;=5000,"脚踏")</f>
        <v>头套</v>
      </c>
      <c r="I66" t="s">
        <v>46</v>
      </c>
      <c r="J66" s="48">
        <f t="shared" ref="J66:J121" si="8">F66+IFERROR(_xlfn.IFS(H66="头套",88,H66="座套",188,H66="时尚创意椅",199,H66="脚踏",399),0)</f>
        <v>188</v>
      </c>
    </row>
    <row r="67" ht="15" spans="1:10">
      <c r="A67" s="74"/>
      <c r="B67" s="4"/>
      <c r="C67" s="4" t="s">
        <v>99</v>
      </c>
      <c r="D67" s="67">
        <v>999</v>
      </c>
      <c r="E67" s="61">
        <f t="shared" si="5"/>
        <v>949.05</v>
      </c>
      <c r="F67" s="4">
        <v>50</v>
      </c>
      <c r="G67" s="61">
        <f t="shared" si="6"/>
        <v>899.05</v>
      </c>
      <c r="H67" s="48">
        <f t="shared" si="7"/>
        <v>0</v>
      </c>
      <c r="J67" s="48">
        <f t="shared" si="8"/>
        <v>50</v>
      </c>
    </row>
    <row r="68" ht="15" spans="1:10">
      <c r="A68" s="75"/>
      <c r="B68" s="54"/>
      <c r="C68" s="54" t="s">
        <v>100</v>
      </c>
      <c r="D68" s="76">
        <v>999</v>
      </c>
      <c r="E68" s="78">
        <f t="shared" si="5"/>
        <v>949.05</v>
      </c>
      <c r="F68" s="54">
        <v>50</v>
      </c>
      <c r="G68" s="61">
        <f t="shared" si="6"/>
        <v>899.05</v>
      </c>
      <c r="H68" s="48">
        <f t="shared" si="7"/>
        <v>0</v>
      </c>
      <c r="I68" s="58"/>
      <c r="J68" s="48">
        <f t="shared" si="8"/>
        <v>50</v>
      </c>
    </row>
    <row r="69" ht="24.75" spans="1:10">
      <c r="A69" s="82" t="s">
        <v>101</v>
      </c>
      <c r="B69" s="169" t="s">
        <v>102</v>
      </c>
      <c r="C69" s="48" t="s">
        <v>103</v>
      </c>
      <c r="D69" s="72">
        <v>1399</v>
      </c>
      <c r="E69" s="61">
        <v>1399</v>
      </c>
      <c r="F69" s="65">
        <v>100</v>
      </c>
      <c r="G69" s="61">
        <f t="shared" si="6"/>
        <v>1299</v>
      </c>
      <c r="H69" s="48" t="str">
        <f t="shared" si="7"/>
        <v>头套</v>
      </c>
      <c r="I69" s="57" t="s">
        <v>46</v>
      </c>
      <c r="J69" s="48">
        <f t="shared" si="8"/>
        <v>188</v>
      </c>
    </row>
    <row r="70" ht="15" spans="1:10">
      <c r="A70" s="97"/>
      <c r="B70" s="4"/>
      <c r="C70" s="4" t="s">
        <v>104</v>
      </c>
      <c r="D70" s="67">
        <v>1399</v>
      </c>
      <c r="E70" s="61">
        <v>1399</v>
      </c>
      <c r="F70" s="54">
        <v>100</v>
      </c>
      <c r="G70" s="61">
        <f t="shared" si="6"/>
        <v>1299</v>
      </c>
      <c r="H70" s="48" t="str">
        <f t="shared" si="7"/>
        <v>头套</v>
      </c>
      <c r="I70" t="s">
        <v>46</v>
      </c>
      <c r="J70" s="48">
        <f t="shared" si="8"/>
        <v>188</v>
      </c>
    </row>
    <row r="71" ht="15" spans="1:10">
      <c r="A71" s="97"/>
      <c r="B71" s="4"/>
      <c r="C71" s="4" t="s">
        <v>105</v>
      </c>
      <c r="D71" s="67">
        <v>1399</v>
      </c>
      <c r="E71" s="61">
        <v>1399</v>
      </c>
      <c r="F71" s="54">
        <v>100</v>
      </c>
      <c r="G71" s="61">
        <f t="shared" si="6"/>
        <v>1299</v>
      </c>
      <c r="H71" s="48" t="str">
        <f t="shared" si="7"/>
        <v>头套</v>
      </c>
      <c r="I71" t="s">
        <v>46</v>
      </c>
      <c r="J71" s="48">
        <f t="shared" si="8"/>
        <v>188</v>
      </c>
    </row>
    <row r="72" ht="15" spans="1:10">
      <c r="A72" s="84"/>
      <c r="B72" s="54"/>
      <c r="C72" s="54" t="s">
        <v>106</v>
      </c>
      <c r="D72" s="76">
        <v>1666</v>
      </c>
      <c r="E72" s="78">
        <v>1666</v>
      </c>
      <c r="F72" s="54">
        <v>100</v>
      </c>
      <c r="G72" s="61">
        <f t="shared" si="6"/>
        <v>1566</v>
      </c>
      <c r="H72" s="48" t="str">
        <f t="shared" si="7"/>
        <v>头套</v>
      </c>
      <c r="I72" s="58" t="s">
        <v>46</v>
      </c>
      <c r="J72" s="48">
        <f t="shared" si="8"/>
        <v>188</v>
      </c>
    </row>
    <row r="73" ht="24.75" spans="1:10">
      <c r="A73" s="70">
        <v>166</v>
      </c>
      <c r="B73" s="169" t="s">
        <v>107</v>
      </c>
      <c r="C73" s="48" t="s">
        <v>108</v>
      </c>
      <c r="D73" s="72">
        <v>2199</v>
      </c>
      <c r="E73" s="61">
        <f t="shared" ref="E73:E113" si="9">D73*0.95</f>
        <v>2089.05</v>
      </c>
      <c r="F73" s="48">
        <v>200</v>
      </c>
      <c r="G73" s="61">
        <f t="shared" si="6"/>
        <v>1889.05</v>
      </c>
      <c r="H73" s="48" t="str">
        <f t="shared" si="7"/>
        <v>座套</v>
      </c>
      <c r="I73" s="57" t="s">
        <v>14</v>
      </c>
      <c r="J73" s="48">
        <f t="shared" si="8"/>
        <v>388</v>
      </c>
    </row>
    <row r="74" ht="15" spans="1:10">
      <c r="A74" s="75"/>
      <c r="B74" s="54"/>
      <c r="C74" s="54" t="s">
        <v>109</v>
      </c>
      <c r="D74" s="76">
        <v>2088</v>
      </c>
      <c r="E74" s="78">
        <f t="shared" si="9"/>
        <v>1983.6</v>
      </c>
      <c r="F74" s="54">
        <v>100</v>
      </c>
      <c r="G74" s="61">
        <f t="shared" si="6"/>
        <v>1883.6</v>
      </c>
      <c r="H74" s="48" t="str">
        <f t="shared" si="7"/>
        <v>头套</v>
      </c>
      <c r="I74" s="58" t="s">
        <v>46</v>
      </c>
      <c r="J74" s="48">
        <f t="shared" si="8"/>
        <v>188</v>
      </c>
    </row>
    <row r="75" ht="24.75" spans="1:10">
      <c r="A75" s="86" t="s">
        <v>110</v>
      </c>
      <c r="B75" s="87">
        <v>41362042431</v>
      </c>
      <c r="C75" s="65" t="s">
        <v>111</v>
      </c>
      <c r="D75" s="88">
        <v>2399</v>
      </c>
      <c r="E75" s="78">
        <f t="shared" si="9"/>
        <v>2279.05</v>
      </c>
      <c r="F75" s="65">
        <v>200</v>
      </c>
      <c r="G75" s="61">
        <f t="shared" si="6"/>
        <v>2079.05</v>
      </c>
      <c r="H75" s="48" t="str">
        <f t="shared" si="7"/>
        <v>座套</v>
      </c>
      <c r="I75" s="66" t="s">
        <v>14</v>
      </c>
      <c r="J75" s="48">
        <f t="shared" si="8"/>
        <v>388</v>
      </c>
    </row>
    <row r="76" ht="36.75" spans="1:10">
      <c r="A76" s="70" t="s">
        <v>162</v>
      </c>
      <c r="B76" s="71">
        <v>40468035856</v>
      </c>
      <c r="C76" s="48" t="s">
        <v>113</v>
      </c>
      <c r="D76" s="72">
        <v>1666</v>
      </c>
      <c r="E76" s="61">
        <f t="shared" si="9"/>
        <v>1582.7</v>
      </c>
      <c r="F76" s="65">
        <v>100</v>
      </c>
      <c r="G76" s="61">
        <f t="shared" si="6"/>
        <v>1482.7</v>
      </c>
      <c r="H76" s="48" t="str">
        <f t="shared" si="7"/>
        <v>头套</v>
      </c>
      <c r="I76" s="57" t="s">
        <v>46</v>
      </c>
      <c r="J76" s="48">
        <f t="shared" si="8"/>
        <v>188</v>
      </c>
    </row>
    <row r="77" ht="36.75" spans="1:10">
      <c r="A77" s="74"/>
      <c r="B77" s="4"/>
      <c r="C77" s="4" t="s">
        <v>114</v>
      </c>
      <c r="D77" s="67">
        <v>1666</v>
      </c>
      <c r="E77" s="61">
        <f t="shared" si="9"/>
        <v>1582.7</v>
      </c>
      <c r="F77" s="54">
        <v>100</v>
      </c>
      <c r="G77" s="61">
        <f t="shared" si="6"/>
        <v>1482.7</v>
      </c>
      <c r="H77" s="48" t="str">
        <f t="shared" si="7"/>
        <v>头套</v>
      </c>
      <c r="I77" t="s">
        <v>46</v>
      </c>
      <c r="J77" s="48">
        <f t="shared" si="8"/>
        <v>188</v>
      </c>
    </row>
    <row r="78" ht="24.75" spans="1:10">
      <c r="A78" s="74"/>
      <c r="B78" s="4"/>
      <c r="C78" s="4" t="s">
        <v>115</v>
      </c>
      <c r="D78" s="67">
        <v>1566</v>
      </c>
      <c r="E78" s="61">
        <f t="shared" si="9"/>
        <v>1487.7</v>
      </c>
      <c r="F78" s="54">
        <v>100</v>
      </c>
      <c r="G78" s="61">
        <f t="shared" si="6"/>
        <v>1387.7</v>
      </c>
      <c r="H78" s="48" t="str">
        <f t="shared" si="7"/>
        <v>头套</v>
      </c>
      <c r="I78" t="s">
        <v>46</v>
      </c>
      <c r="J78" s="48">
        <f t="shared" si="8"/>
        <v>188</v>
      </c>
    </row>
    <row r="79" ht="36.75" spans="1:10">
      <c r="A79" s="74"/>
      <c r="B79" s="4"/>
      <c r="C79" s="4" t="s">
        <v>116</v>
      </c>
      <c r="D79" s="67">
        <v>1666</v>
      </c>
      <c r="E79" s="61">
        <f t="shared" si="9"/>
        <v>1582.7</v>
      </c>
      <c r="F79" s="54">
        <v>100</v>
      </c>
      <c r="G79" s="61">
        <f t="shared" si="6"/>
        <v>1482.7</v>
      </c>
      <c r="H79" s="48" t="str">
        <f t="shared" si="7"/>
        <v>头套</v>
      </c>
      <c r="I79" t="s">
        <v>46</v>
      </c>
      <c r="J79" s="48">
        <f t="shared" si="8"/>
        <v>188</v>
      </c>
    </row>
    <row r="80" ht="24.75" spans="1:10">
      <c r="A80" s="74"/>
      <c r="B80" s="4"/>
      <c r="C80" s="4" t="s">
        <v>117</v>
      </c>
      <c r="D80" s="67">
        <v>1566</v>
      </c>
      <c r="E80" s="61">
        <f t="shared" si="9"/>
        <v>1487.7</v>
      </c>
      <c r="F80" s="54">
        <v>100</v>
      </c>
      <c r="G80" s="61">
        <f t="shared" si="6"/>
        <v>1387.7</v>
      </c>
      <c r="H80" s="48" t="str">
        <f t="shared" si="7"/>
        <v>头套</v>
      </c>
      <c r="I80" t="s">
        <v>46</v>
      </c>
      <c r="J80" s="48">
        <f t="shared" si="8"/>
        <v>188</v>
      </c>
    </row>
    <row r="81" ht="24.75" spans="1:10">
      <c r="A81" s="74"/>
      <c r="B81" s="4"/>
      <c r="C81" s="4" t="s">
        <v>118</v>
      </c>
      <c r="D81" s="67">
        <v>1566</v>
      </c>
      <c r="E81" s="61">
        <f t="shared" si="9"/>
        <v>1487.7</v>
      </c>
      <c r="F81" s="54">
        <v>100</v>
      </c>
      <c r="G81" s="61">
        <f t="shared" si="6"/>
        <v>1387.7</v>
      </c>
      <c r="H81" s="48" t="str">
        <f t="shared" si="7"/>
        <v>头套</v>
      </c>
      <c r="I81" t="s">
        <v>46</v>
      </c>
      <c r="J81" s="48">
        <f t="shared" si="8"/>
        <v>188</v>
      </c>
    </row>
    <row r="82" ht="24.75" spans="1:10">
      <c r="A82" s="74"/>
      <c r="B82" s="4"/>
      <c r="C82" s="4" t="s">
        <v>119</v>
      </c>
      <c r="D82" s="67">
        <v>1566</v>
      </c>
      <c r="E82" s="61">
        <f t="shared" si="9"/>
        <v>1487.7</v>
      </c>
      <c r="F82" s="54">
        <v>100</v>
      </c>
      <c r="G82" s="61">
        <f t="shared" si="6"/>
        <v>1387.7</v>
      </c>
      <c r="H82" s="48" t="str">
        <f t="shared" si="7"/>
        <v>头套</v>
      </c>
      <c r="I82" t="s">
        <v>46</v>
      </c>
      <c r="J82" s="48">
        <f t="shared" si="8"/>
        <v>188</v>
      </c>
    </row>
    <row r="83" ht="24.75" spans="1:10">
      <c r="A83" s="74"/>
      <c r="B83" s="4"/>
      <c r="C83" s="4" t="s">
        <v>120</v>
      </c>
      <c r="D83" s="67">
        <v>988</v>
      </c>
      <c r="E83" s="61">
        <f t="shared" si="9"/>
        <v>938.6</v>
      </c>
      <c r="F83" s="4">
        <v>50</v>
      </c>
      <c r="G83" s="61">
        <f t="shared" si="6"/>
        <v>888.6</v>
      </c>
      <c r="H83" s="48">
        <f t="shared" si="7"/>
        <v>0</v>
      </c>
      <c r="J83" s="48">
        <f t="shared" si="8"/>
        <v>50</v>
      </c>
    </row>
    <row r="84" ht="15" spans="1:10">
      <c r="A84" s="74"/>
      <c r="B84" s="4"/>
      <c r="C84" s="4" t="s">
        <v>121</v>
      </c>
      <c r="D84" s="67">
        <v>988</v>
      </c>
      <c r="E84" s="61">
        <f t="shared" si="9"/>
        <v>938.6</v>
      </c>
      <c r="F84" s="4">
        <v>50</v>
      </c>
      <c r="G84" s="61">
        <f t="shared" si="6"/>
        <v>888.6</v>
      </c>
      <c r="H84" s="48">
        <f t="shared" si="7"/>
        <v>0</v>
      </c>
      <c r="J84" s="48">
        <f t="shared" si="8"/>
        <v>50</v>
      </c>
    </row>
    <row r="85" ht="15" spans="1:10">
      <c r="A85" s="74"/>
      <c r="B85" s="4"/>
      <c r="C85" s="4" t="s">
        <v>122</v>
      </c>
      <c r="D85" s="67">
        <v>1099</v>
      </c>
      <c r="E85" s="61">
        <f t="shared" si="9"/>
        <v>1044.05</v>
      </c>
      <c r="F85" s="54">
        <v>100</v>
      </c>
      <c r="G85" s="61">
        <f t="shared" si="6"/>
        <v>944.05</v>
      </c>
      <c r="H85" s="48" t="str">
        <f t="shared" si="7"/>
        <v>头套</v>
      </c>
      <c r="I85" t="s">
        <v>46</v>
      </c>
      <c r="J85" s="48">
        <f t="shared" si="8"/>
        <v>188</v>
      </c>
    </row>
    <row r="86" ht="15" spans="1:10">
      <c r="A86" s="75"/>
      <c r="B86" s="54"/>
      <c r="C86" s="54" t="s">
        <v>123</v>
      </c>
      <c r="D86" s="76">
        <v>1199</v>
      </c>
      <c r="E86" s="78">
        <f t="shared" si="9"/>
        <v>1139.05</v>
      </c>
      <c r="F86" s="54">
        <v>100</v>
      </c>
      <c r="G86" s="61">
        <f t="shared" si="6"/>
        <v>1039.05</v>
      </c>
      <c r="H86" s="48" t="str">
        <f t="shared" si="7"/>
        <v>头套</v>
      </c>
      <c r="I86" s="58" t="s">
        <v>46</v>
      </c>
      <c r="J86" s="48">
        <f t="shared" si="8"/>
        <v>188</v>
      </c>
    </row>
    <row r="87" ht="24.75" spans="1:10">
      <c r="A87" s="70" t="s">
        <v>124</v>
      </c>
      <c r="B87" s="71">
        <v>41347887305</v>
      </c>
      <c r="C87" s="48" t="s">
        <v>125</v>
      </c>
      <c r="D87" s="72">
        <v>3666</v>
      </c>
      <c r="E87" s="61">
        <f t="shared" si="9"/>
        <v>3482.7</v>
      </c>
      <c r="F87" s="79">
        <v>300</v>
      </c>
      <c r="G87" s="61">
        <f t="shared" si="6"/>
        <v>3182.7</v>
      </c>
      <c r="H87" s="48" t="str">
        <f t="shared" si="7"/>
        <v>时尚创意椅</v>
      </c>
      <c r="I87" s="57" t="s">
        <v>28</v>
      </c>
      <c r="J87" s="48">
        <f t="shared" si="8"/>
        <v>499</v>
      </c>
    </row>
    <row r="88" ht="24.75" spans="1:10">
      <c r="A88" s="74"/>
      <c r="B88" s="4"/>
      <c r="C88" s="4" t="s">
        <v>126</v>
      </c>
      <c r="D88" s="67">
        <v>3666</v>
      </c>
      <c r="E88" s="61">
        <f t="shared" si="9"/>
        <v>3482.7</v>
      </c>
      <c r="F88" s="68">
        <v>300</v>
      </c>
      <c r="G88" s="61">
        <f t="shared" si="6"/>
        <v>3182.7</v>
      </c>
      <c r="H88" s="48" t="str">
        <f t="shared" si="7"/>
        <v>时尚创意椅</v>
      </c>
      <c r="I88" t="s">
        <v>28</v>
      </c>
      <c r="J88" s="48">
        <f t="shared" si="8"/>
        <v>499</v>
      </c>
    </row>
    <row r="89" ht="24.75" spans="1:10">
      <c r="A89" s="74"/>
      <c r="B89" s="4"/>
      <c r="C89" s="4" t="s">
        <v>127</v>
      </c>
      <c r="D89" s="67">
        <v>3499</v>
      </c>
      <c r="E89" s="61">
        <f t="shared" si="9"/>
        <v>3324.05</v>
      </c>
      <c r="F89" s="68">
        <v>300</v>
      </c>
      <c r="G89" s="61">
        <f t="shared" si="6"/>
        <v>3024.05</v>
      </c>
      <c r="H89" s="48" t="str">
        <f t="shared" si="7"/>
        <v>时尚创意椅</v>
      </c>
      <c r="I89" t="s">
        <v>28</v>
      </c>
      <c r="J89" s="48">
        <f t="shared" si="8"/>
        <v>499</v>
      </c>
    </row>
    <row r="90" ht="24.75" spans="1:10">
      <c r="A90" s="74"/>
      <c r="B90" s="4"/>
      <c r="C90" s="4" t="s">
        <v>128</v>
      </c>
      <c r="D90" s="67">
        <v>3499</v>
      </c>
      <c r="E90" s="61">
        <f t="shared" si="9"/>
        <v>3324.05</v>
      </c>
      <c r="F90" s="68">
        <v>300</v>
      </c>
      <c r="G90" s="61">
        <f t="shared" si="6"/>
        <v>3024.05</v>
      </c>
      <c r="H90" s="48" t="str">
        <f t="shared" si="7"/>
        <v>时尚创意椅</v>
      </c>
      <c r="I90" t="s">
        <v>28</v>
      </c>
      <c r="J90" s="48">
        <f t="shared" si="8"/>
        <v>499</v>
      </c>
    </row>
    <row r="91" ht="24.75" spans="1:10">
      <c r="A91" s="75"/>
      <c r="B91" s="54"/>
      <c r="C91" s="54" t="s">
        <v>129</v>
      </c>
      <c r="D91" s="76">
        <v>3288</v>
      </c>
      <c r="E91" s="78">
        <f t="shared" si="9"/>
        <v>3123.6</v>
      </c>
      <c r="F91" s="80">
        <v>300</v>
      </c>
      <c r="G91" s="61">
        <f t="shared" si="6"/>
        <v>2823.6</v>
      </c>
      <c r="H91" s="48" t="str">
        <f t="shared" si="7"/>
        <v>时尚创意椅</v>
      </c>
      <c r="I91" s="58" t="s">
        <v>28</v>
      </c>
      <c r="J91" s="48">
        <f t="shared" si="8"/>
        <v>499</v>
      </c>
    </row>
    <row r="92" ht="24.75" spans="1:10">
      <c r="A92" s="70" t="s">
        <v>130</v>
      </c>
      <c r="B92" s="71">
        <v>43249779004</v>
      </c>
      <c r="C92" s="48" t="s">
        <v>131</v>
      </c>
      <c r="D92" s="72">
        <v>1088</v>
      </c>
      <c r="E92" s="61">
        <f t="shared" si="9"/>
        <v>1033.6</v>
      </c>
      <c r="F92" s="65">
        <v>100</v>
      </c>
      <c r="G92" s="61">
        <f t="shared" si="6"/>
        <v>933.6</v>
      </c>
      <c r="H92" s="48" t="str">
        <f t="shared" si="7"/>
        <v>头套</v>
      </c>
      <c r="I92" s="57" t="s">
        <v>46</v>
      </c>
      <c r="J92" s="48">
        <f t="shared" si="8"/>
        <v>188</v>
      </c>
    </row>
    <row r="93" ht="24.75" spans="1:10">
      <c r="A93" s="74"/>
      <c r="B93" s="4"/>
      <c r="C93" s="4" t="s">
        <v>132</v>
      </c>
      <c r="D93" s="67">
        <v>1088</v>
      </c>
      <c r="E93" s="61">
        <f t="shared" si="9"/>
        <v>1033.6</v>
      </c>
      <c r="F93" s="54">
        <v>100</v>
      </c>
      <c r="G93" s="61">
        <f t="shared" si="6"/>
        <v>933.6</v>
      </c>
      <c r="H93" s="48" t="str">
        <f t="shared" si="7"/>
        <v>头套</v>
      </c>
      <c r="I93" t="s">
        <v>46</v>
      </c>
      <c r="J93" s="48">
        <f t="shared" si="8"/>
        <v>188</v>
      </c>
    </row>
    <row r="94" ht="24.75" spans="1:10">
      <c r="A94" s="74"/>
      <c r="B94" s="4"/>
      <c r="C94" s="4" t="s">
        <v>133</v>
      </c>
      <c r="D94" s="67">
        <v>1566</v>
      </c>
      <c r="E94" s="61">
        <f t="shared" si="9"/>
        <v>1487.7</v>
      </c>
      <c r="F94" s="54">
        <v>100</v>
      </c>
      <c r="G94" s="61">
        <f t="shared" si="6"/>
        <v>1387.7</v>
      </c>
      <c r="H94" s="48" t="str">
        <f t="shared" si="7"/>
        <v>头套</v>
      </c>
      <c r="I94" t="s">
        <v>46</v>
      </c>
      <c r="J94" s="48">
        <f t="shared" si="8"/>
        <v>188</v>
      </c>
    </row>
    <row r="95" ht="36.75" spans="1:10">
      <c r="A95" s="74"/>
      <c r="B95" s="4"/>
      <c r="C95" s="4" t="s">
        <v>134</v>
      </c>
      <c r="D95" s="67">
        <v>1088</v>
      </c>
      <c r="E95" s="61">
        <f t="shared" si="9"/>
        <v>1033.6</v>
      </c>
      <c r="F95" s="54">
        <v>100</v>
      </c>
      <c r="G95" s="61">
        <f t="shared" si="6"/>
        <v>933.6</v>
      </c>
      <c r="H95" s="48" t="str">
        <f t="shared" si="7"/>
        <v>头套</v>
      </c>
      <c r="I95" t="s">
        <v>46</v>
      </c>
      <c r="J95" s="48">
        <f t="shared" si="8"/>
        <v>188</v>
      </c>
    </row>
    <row r="96" ht="36.75" spans="1:10">
      <c r="A96" s="74"/>
      <c r="B96" s="4"/>
      <c r="C96" s="4" t="s">
        <v>135</v>
      </c>
      <c r="D96" s="67">
        <v>1088</v>
      </c>
      <c r="E96" s="61">
        <f t="shared" si="9"/>
        <v>1033.6</v>
      </c>
      <c r="F96" s="54">
        <v>100</v>
      </c>
      <c r="G96" s="61">
        <f t="shared" si="6"/>
        <v>933.6</v>
      </c>
      <c r="H96" s="48" t="str">
        <f t="shared" si="7"/>
        <v>头套</v>
      </c>
      <c r="I96" t="s">
        <v>46</v>
      </c>
      <c r="J96" s="48">
        <f t="shared" si="8"/>
        <v>188</v>
      </c>
    </row>
    <row r="97" ht="36.75" spans="1:10">
      <c r="A97" s="74"/>
      <c r="B97" s="4"/>
      <c r="C97" s="4" t="s">
        <v>136</v>
      </c>
      <c r="D97" s="67">
        <v>1088</v>
      </c>
      <c r="E97" s="61">
        <f t="shared" si="9"/>
        <v>1033.6</v>
      </c>
      <c r="F97" s="54">
        <v>100</v>
      </c>
      <c r="G97" s="61">
        <f t="shared" si="6"/>
        <v>933.6</v>
      </c>
      <c r="H97" s="48" t="str">
        <f t="shared" si="7"/>
        <v>头套</v>
      </c>
      <c r="I97" t="s">
        <v>46</v>
      </c>
      <c r="J97" s="48">
        <f t="shared" si="8"/>
        <v>188</v>
      </c>
    </row>
    <row r="98" ht="24.75" spans="1:10">
      <c r="A98" s="74"/>
      <c r="B98" s="4"/>
      <c r="C98" s="4" t="s">
        <v>137</v>
      </c>
      <c r="D98" s="67">
        <v>1088</v>
      </c>
      <c r="E98" s="61">
        <f t="shared" si="9"/>
        <v>1033.6</v>
      </c>
      <c r="F98" s="54">
        <v>100</v>
      </c>
      <c r="G98" s="61">
        <f t="shared" si="6"/>
        <v>933.6</v>
      </c>
      <c r="H98" s="48" t="str">
        <f t="shared" si="7"/>
        <v>头套</v>
      </c>
      <c r="I98" t="s">
        <v>46</v>
      </c>
      <c r="J98" s="48">
        <f t="shared" si="8"/>
        <v>188</v>
      </c>
    </row>
    <row r="99" ht="24.75" spans="1:10">
      <c r="A99" s="74"/>
      <c r="B99" s="4"/>
      <c r="C99" s="4" t="s">
        <v>138</v>
      </c>
      <c r="D99" s="67">
        <v>1088</v>
      </c>
      <c r="E99" s="61">
        <f t="shared" si="9"/>
        <v>1033.6</v>
      </c>
      <c r="F99" s="54">
        <v>100</v>
      </c>
      <c r="G99" s="61">
        <f t="shared" si="6"/>
        <v>933.6</v>
      </c>
      <c r="H99" s="48" t="str">
        <f t="shared" si="7"/>
        <v>头套</v>
      </c>
      <c r="I99" t="s">
        <v>46</v>
      </c>
      <c r="J99" s="48">
        <f t="shared" si="8"/>
        <v>188</v>
      </c>
    </row>
    <row r="100" ht="24.75" spans="1:10">
      <c r="A100" s="74"/>
      <c r="B100" s="4"/>
      <c r="C100" s="4" t="s">
        <v>139</v>
      </c>
      <c r="D100" s="67">
        <v>1088</v>
      </c>
      <c r="E100" s="61">
        <f t="shared" si="9"/>
        <v>1033.6</v>
      </c>
      <c r="F100" s="54">
        <v>100</v>
      </c>
      <c r="G100" s="61">
        <f t="shared" si="6"/>
        <v>933.6</v>
      </c>
      <c r="H100" s="48" t="str">
        <f t="shared" si="7"/>
        <v>头套</v>
      </c>
      <c r="I100" t="s">
        <v>46</v>
      </c>
      <c r="J100" s="48">
        <f t="shared" si="8"/>
        <v>188</v>
      </c>
    </row>
    <row r="101" ht="36.75" spans="1:10">
      <c r="A101" s="75"/>
      <c r="B101" s="54"/>
      <c r="C101" s="54" t="s">
        <v>140</v>
      </c>
      <c r="D101" s="76">
        <v>1088</v>
      </c>
      <c r="E101" s="78">
        <f t="shared" si="9"/>
        <v>1033.6</v>
      </c>
      <c r="F101" s="54">
        <v>100</v>
      </c>
      <c r="G101" s="61">
        <f t="shared" si="6"/>
        <v>933.6</v>
      </c>
      <c r="H101" s="48" t="str">
        <f t="shared" si="7"/>
        <v>头套</v>
      </c>
      <c r="I101" s="58" t="s">
        <v>46</v>
      </c>
      <c r="J101" s="48">
        <f t="shared" si="8"/>
        <v>188</v>
      </c>
    </row>
    <row r="102" ht="15" spans="1:10">
      <c r="A102" s="70" t="s">
        <v>141</v>
      </c>
      <c r="B102" s="71">
        <v>41672434587</v>
      </c>
      <c r="C102" s="48" t="s">
        <v>106</v>
      </c>
      <c r="D102" s="72">
        <v>866</v>
      </c>
      <c r="E102" s="61">
        <f t="shared" si="9"/>
        <v>822.7</v>
      </c>
      <c r="F102" s="48">
        <v>50</v>
      </c>
      <c r="G102" s="61">
        <f t="shared" si="6"/>
        <v>772.7</v>
      </c>
      <c r="H102" s="48">
        <f t="shared" si="7"/>
        <v>0</v>
      </c>
      <c r="I102" s="57"/>
      <c r="J102" s="48">
        <f t="shared" si="8"/>
        <v>50</v>
      </c>
    </row>
    <row r="103" ht="15" spans="1:10">
      <c r="A103" s="74"/>
      <c r="B103" s="4"/>
      <c r="C103" s="4" t="s">
        <v>142</v>
      </c>
      <c r="D103" s="67">
        <v>866</v>
      </c>
      <c r="E103" s="61">
        <f t="shared" si="9"/>
        <v>822.7</v>
      </c>
      <c r="F103" s="4">
        <v>50</v>
      </c>
      <c r="G103" s="61">
        <f t="shared" si="6"/>
        <v>772.7</v>
      </c>
      <c r="H103" s="48">
        <f t="shared" si="7"/>
        <v>0</v>
      </c>
      <c r="J103" s="48">
        <f t="shared" si="8"/>
        <v>50</v>
      </c>
    </row>
    <row r="104" ht="15" spans="1:10">
      <c r="A104" s="74"/>
      <c r="B104" s="4"/>
      <c r="C104" s="4" t="s">
        <v>143</v>
      </c>
      <c r="D104" s="67">
        <v>866</v>
      </c>
      <c r="E104" s="61">
        <f t="shared" si="9"/>
        <v>822.7</v>
      </c>
      <c r="F104" s="4">
        <v>50</v>
      </c>
      <c r="G104" s="61">
        <f t="shared" si="6"/>
        <v>772.7</v>
      </c>
      <c r="H104" s="48">
        <f t="shared" si="7"/>
        <v>0</v>
      </c>
      <c r="J104" s="48">
        <f t="shared" si="8"/>
        <v>50</v>
      </c>
    </row>
    <row r="105" ht="15" spans="1:10">
      <c r="A105" s="74"/>
      <c r="B105" s="4"/>
      <c r="C105" s="4" t="s">
        <v>144</v>
      </c>
      <c r="D105" s="67">
        <v>749</v>
      </c>
      <c r="E105" s="61">
        <f t="shared" si="9"/>
        <v>711.55</v>
      </c>
      <c r="F105" s="4">
        <v>50</v>
      </c>
      <c r="G105" s="61">
        <f t="shared" si="6"/>
        <v>661.55</v>
      </c>
      <c r="H105" s="48">
        <f t="shared" si="7"/>
        <v>0</v>
      </c>
      <c r="J105" s="48">
        <f t="shared" si="8"/>
        <v>50</v>
      </c>
    </row>
    <row r="106" ht="15" spans="1:10">
      <c r="A106" s="74"/>
      <c r="B106" s="4"/>
      <c r="C106" s="4" t="s">
        <v>145</v>
      </c>
      <c r="D106" s="67">
        <v>749</v>
      </c>
      <c r="E106" s="61">
        <f t="shared" si="9"/>
        <v>711.55</v>
      </c>
      <c r="F106" s="4">
        <v>50</v>
      </c>
      <c r="G106" s="61">
        <f t="shared" si="6"/>
        <v>661.55</v>
      </c>
      <c r="H106" s="48">
        <f t="shared" si="7"/>
        <v>0</v>
      </c>
      <c r="J106" s="48">
        <f t="shared" si="8"/>
        <v>50</v>
      </c>
    </row>
    <row r="107" ht="15" spans="1:10">
      <c r="A107" s="74"/>
      <c r="B107" s="4"/>
      <c r="C107" s="4" t="s">
        <v>146</v>
      </c>
      <c r="D107" s="67">
        <v>749</v>
      </c>
      <c r="E107" s="61">
        <f t="shared" si="9"/>
        <v>711.55</v>
      </c>
      <c r="F107" s="4">
        <v>50</v>
      </c>
      <c r="G107" s="61">
        <f t="shared" si="6"/>
        <v>661.55</v>
      </c>
      <c r="H107" s="48">
        <f t="shared" si="7"/>
        <v>0</v>
      </c>
      <c r="J107" s="48">
        <f t="shared" si="8"/>
        <v>50</v>
      </c>
    </row>
    <row r="108" ht="15" spans="1:10">
      <c r="A108" s="74"/>
      <c r="B108" s="4"/>
      <c r="C108" s="4" t="s">
        <v>104</v>
      </c>
      <c r="D108" s="67">
        <v>666</v>
      </c>
      <c r="E108" s="61">
        <f t="shared" si="9"/>
        <v>632.7</v>
      </c>
      <c r="F108" s="4">
        <v>50</v>
      </c>
      <c r="G108" s="61">
        <f t="shared" si="6"/>
        <v>582.7</v>
      </c>
      <c r="H108" s="48">
        <f t="shared" si="7"/>
        <v>0</v>
      </c>
      <c r="J108" s="48">
        <f t="shared" si="8"/>
        <v>50</v>
      </c>
    </row>
    <row r="109" ht="15" spans="1:10">
      <c r="A109" s="74"/>
      <c r="B109" s="4"/>
      <c r="C109" s="4" t="s">
        <v>105</v>
      </c>
      <c r="D109" s="67">
        <v>666</v>
      </c>
      <c r="E109" s="61">
        <f t="shared" si="9"/>
        <v>632.7</v>
      </c>
      <c r="F109" s="4">
        <v>50</v>
      </c>
      <c r="G109" s="61">
        <f t="shared" si="6"/>
        <v>582.7</v>
      </c>
      <c r="H109" s="48">
        <f t="shared" si="7"/>
        <v>0</v>
      </c>
      <c r="J109" s="48">
        <f t="shared" si="8"/>
        <v>50</v>
      </c>
    </row>
    <row r="110" ht="15" spans="1:10">
      <c r="A110" s="74"/>
      <c r="B110" s="4"/>
      <c r="C110" s="4" t="s">
        <v>103</v>
      </c>
      <c r="D110" s="67">
        <v>666</v>
      </c>
      <c r="E110" s="61">
        <f t="shared" si="9"/>
        <v>632.7</v>
      </c>
      <c r="F110" s="4">
        <v>50</v>
      </c>
      <c r="G110" s="61">
        <f t="shared" si="6"/>
        <v>582.7</v>
      </c>
      <c r="H110" s="48">
        <f t="shared" si="7"/>
        <v>0</v>
      </c>
      <c r="J110" s="48">
        <f t="shared" si="8"/>
        <v>50</v>
      </c>
    </row>
    <row r="111" ht="15" spans="1:10">
      <c r="A111" s="74"/>
      <c r="B111" s="4"/>
      <c r="C111" s="4" t="s">
        <v>147</v>
      </c>
      <c r="D111" s="67">
        <v>666</v>
      </c>
      <c r="E111" s="61">
        <f t="shared" si="9"/>
        <v>632.7</v>
      </c>
      <c r="F111" s="4">
        <v>50</v>
      </c>
      <c r="G111" s="61">
        <f t="shared" si="6"/>
        <v>582.7</v>
      </c>
      <c r="H111" s="48">
        <f t="shared" si="7"/>
        <v>0</v>
      </c>
      <c r="J111" s="48">
        <f t="shared" si="8"/>
        <v>50</v>
      </c>
    </row>
    <row r="112" ht="15" spans="1:10">
      <c r="A112" s="74"/>
      <c r="B112" s="4"/>
      <c r="C112" s="4" t="s">
        <v>148</v>
      </c>
      <c r="D112" s="67">
        <v>749</v>
      </c>
      <c r="E112" s="61">
        <f t="shared" si="9"/>
        <v>711.55</v>
      </c>
      <c r="F112" s="4">
        <v>50</v>
      </c>
      <c r="G112" s="61">
        <f t="shared" si="6"/>
        <v>661.55</v>
      </c>
      <c r="H112" s="48">
        <f t="shared" si="7"/>
        <v>0</v>
      </c>
      <c r="J112" s="48">
        <f t="shared" si="8"/>
        <v>50</v>
      </c>
    </row>
    <row r="113" ht="15" spans="1:10">
      <c r="A113" s="75"/>
      <c r="B113" s="54"/>
      <c r="C113" s="54" t="s">
        <v>149</v>
      </c>
      <c r="D113" s="76">
        <v>866</v>
      </c>
      <c r="E113" s="78">
        <f t="shared" si="9"/>
        <v>822.7</v>
      </c>
      <c r="F113" s="54">
        <v>50</v>
      </c>
      <c r="G113" s="61">
        <f t="shared" si="6"/>
        <v>772.7</v>
      </c>
      <c r="H113" s="48">
        <f t="shared" si="7"/>
        <v>0</v>
      </c>
      <c r="I113" s="58"/>
      <c r="J113" s="48">
        <f t="shared" si="8"/>
        <v>50</v>
      </c>
    </row>
    <row r="114" ht="24.75" spans="1:10">
      <c r="A114" s="99" t="s">
        <v>150</v>
      </c>
      <c r="B114" s="169" t="s">
        <v>151</v>
      </c>
      <c r="C114" s="48" t="s">
        <v>152</v>
      </c>
      <c r="D114" s="72">
        <v>1999</v>
      </c>
      <c r="E114" s="61">
        <v>1999</v>
      </c>
      <c r="F114" s="65">
        <v>200</v>
      </c>
      <c r="G114" s="61">
        <f t="shared" si="6"/>
        <v>1799</v>
      </c>
      <c r="H114" s="48" t="str">
        <f t="shared" si="7"/>
        <v>头套</v>
      </c>
      <c r="I114" s="57" t="s">
        <v>46</v>
      </c>
      <c r="J114" s="48">
        <f t="shared" si="8"/>
        <v>288</v>
      </c>
    </row>
    <row r="115" ht="24.75" spans="1:10">
      <c r="A115" s="100"/>
      <c r="B115" s="4"/>
      <c r="C115" s="4" t="s">
        <v>153</v>
      </c>
      <c r="D115" s="67">
        <v>1999</v>
      </c>
      <c r="E115" s="61">
        <v>1999</v>
      </c>
      <c r="F115" s="65">
        <v>200</v>
      </c>
      <c r="G115" s="61">
        <f t="shared" si="6"/>
        <v>1799</v>
      </c>
      <c r="H115" s="48" t="str">
        <f t="shared" si="7"/>
        <v>头套</v>
      </c>
      <c r="I115" t="s">
        <v>46</v>
      </c>
      <c r="J115" s="48">
        <f t="shared" si="8"/>
        <v>288</v>
      </c>
    </row>
    <row r="116" ht="24.75" spans="1:10">
      <c r="A116" s="100"/>
      <c r="B116" s="4"/>
      <c r="C116" s="4" t="s">
        <v>154</v>
      </c>
      <c r="D116" s="67">
        <v>1999</v>
      </c>
      <c r="E116" s="61">
        <v>1999</v>
      </c>
      <c r="F116" s="65">
        <v>200</v>
      </c>
      <c r="G116" s="61">
        <f t="shared" si="6"/>
        <v>1799</v>
      </c>
      <c r="H116" s="48" t="str">
        <f t="shared" si="7"/>
        <v>头套</v>
      </c>
      <c r="I116" t="s">
        <v>46</v>
      </c>
      <c r="J116" s="48">
        <f t="shared" si="8"/>
        <v>288</v>
      </c>
    </row>
    <row r="117" ht="24.75" spans="1:10">
      <c r="A117" s="100"/>
      <c r="B117" s="4"/>
      <c r="C117" s="4" t="s">
        <v>155</v>
      </c>
      <c r="D117" s="67">
        <v>1899</v>
      </c>
      <c r="E117" s="61">
        <v>1899</v>
      </c>
      <c r="F117" s="65">
        <v>100</v>
      </c>
      <c r="G117" s="61">
        <f t="shared" si="6"/>
        <v>1799</v>
      </c>
      <c r="H117" s="48" t="str">
        <f t="shared" si="7"/>
        <v>头套</v>
      </c>
      <c r="I117" t="s">
        <v>46</v>
      </c>
      <c r="J117" s="48">
        <f t="shared" si="8"/>
        <v>188</v>
      </c>
    </row>
    <row r="118" ht="24.75" spans="1:10">
      <c r="A118" s="100"/>
      <c r="B118" s="4"/>
      <c r="C118" s="4" t="s">
        <v>156</v>
      </c>
      <c r="D118" s="67">
        <v>1999</v>
      </c>
      <c r="E118" s="61">
        <v>1999</v>
      </c>
      <c r="F118" s="65">
        <v>200</v>
      </c>
      <c r="G118" s="61">
        <f t="shared" si="6"/>
        <v>1799</v>
      </c>
      <c r="H118" s="48" t="str">
        <f t="shared" si="7"/>
        <v>头套</v>
      </c>
      <c r="I118" t="s">
        <v>46</v>
      </c>
      <c r="J118" s="48">
        <f t="shared" si="8"/>
        <v>288</v>
      </c>
    </row>
    <row r="119" ht="24.75" spans="1:10">
      <c r="A119" s="100"/>
      <c r="B119" s="4"/>
      <c r="C119" s="4" t="s">
        <v>157</v>
      </c>
      <c r="D119" s="67">
        <v>1999</v>
      </c>
      <c r="E119" s="61">
        <v>1999</v>
      </c>
      <c r="F119" s="65">
        <v>200</v>
      </c>
      <c r="G119" s="61">
        <f t="shared" si="6"/>
        <v>1799</v>
      </c>
      <c r="H119" s="48" t="str">
        <f t="shared" si="7"/>
        <v>头套</v>
      </c>
      <c r="I119" t="s">
        <v>46</v>
      </c>
      <c r="J119" s="48">
        <f t="shared" si="8"/>
        <v>288</v>
      </c>
    </row>
    <row r="120" ht="24.75" spans="1:10">
      <c r="A120" s="100"/>
      <c r="B120" s="4"/>
      <c r="C120" s="4" t="s">
        <v>158</v>
      </c>
      <c r="D120" s="67">
        <v>1999</v>
      </c>
      <c r="E120" s="61">
        <v>1999</v>
      </c>
      <c r="F120" s="65">
        <v>200</v>
      </c>
      <c r="G120" s="61">
        <f t="shared" si="6"/>
        <v>1799</v>
      </c>
      <c r="H120" s="48" t="str">
        <f t="shared" si="7"/>
        <v>头套</v>
      </c>
      <c r="I120" t="s">
        <v>46</v>
      </c>
      <c r="J120" s="48">
        <f t="shared" si="8"/>
        <v>288</v>
      </c>
    </row>
    <row r="121" ht="24.75" spans="1:10">
      <c r="A121" s="101"/>
      <c r="B121" s="54"/>
      <c r="C121" s="54" t="s">
        <v>159</v>
      </c>
      <c r="D121" s="76">
        <v>1999</v>
      </c>
      <c r="E121" s="78">
        <v>1999</v>
      </c>
      <c r="F121" s="65">
        <v>200</v>
      </c>
      <c r="G121" s="61">
        <f t="shared" si="6"/>
        <v>1799</v>
      </c>
      <c r="H121" s="48" t="str">
        <f t="shared" si="7"/>
        <v>头套</v>
      </c>
      <c r="I121" s="58" t="s">
        <v>46</v>
      </c>
      <c r="J121" s="48">
        <f t="shared" si="8"/>
        <v>288</v>
      </c>
    </row>
  </sheetData>
  <mergeCells count="19">
    <mergeCell ref="A2:A9"/>
    <mergeCell ref="A10:A12"/>
    <mergeCell ref="A13:A28"/>
    <mergeCell ref="A29:A32"/>
    <mergeCell ref="A33:A36"/>
    <mergeCell ref="A37:A43"/>
    <mergeCell ref="A44:A47"/>
    <mergeCell ref="A48:A49"/>
    <mergeCell ref="A50:A51"/>
    <mergeCell ref="A53:A56"/>
    <mergeCell ref="A58:A64"/>
    <mergeCell ref="A65:A68"/>
    <mergeCell ref="A69:A72"/>
    <mergeCell ref="A73:A74"/>
    <mergeCell ref="A76:A86"/>
    <mergeCell ref="A87:A91"/>
    <mergeCell ref="A92:A101"/>
    <mergeCell ref="A102:A113"/>
    <mergeCell ref="A114:A12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0"/>
  <sheetViews>
    <sheetView tabSelected="1" workbookViewId="0">
      <pane xSplit="1" ySplit="1" topLeftCell="B53" activePane="bottomRight" state="frozen"/>
      <selection/>
      <selection pane="topRight"/>
      <selection pane="bottomLeft"/>
      <selection pane="bottomRight" activeCell="L98" sqref="L98"/>
    </sheetView>
  </sheetViews>
  <sheetFormatPr defaultColWidth="9" defaultRowHeight="14.25"/>
  <cols>
    <col min="1" max="1" width="9" style="102"/>
    <col min="2" max="2" width="12.75" style="102" customWidth="1"/>
    <col min="3" max="3" width="13.5" customWidth="1"/>
    <col min="5" max="5" width="9" customWidth="1"/>
    <col min="6" max="6" width="13.125" style="103" customWidth="1"/>
    <col min="7" max="7" width="9" style="135" customWidth="1"/>
    <col min="8" max="8" width="9" hidden="1" customWidth="1"/>
    <col min="9" max="9" width="19.875" style="68" customWidth="1"/>
    <col min="10" max="10" width="14.75" style="103" customWidth="1"/>
  </cols>
  <sheetData>
    <row r="1" ht="78" customHeight="1" spans="1:18">
      <c r="A1" s="104" t="s">
        <v>0</v>
      </c>
      <c r="B1" s="104" t="s">
        <v>1</v>
      </c>
      <c r="C1" s="4" t="s">
        <v>2</v>
      </c>
      <c r="D1" s="67" t="s">
        <v>3</v>
      </c>
      <c r="E1" s="60" t="s">
        <v>163</v>
      </c>
      <c r="F1" s="67" t="s">
        <v>5</v>
      </c>
      <c r="G1" s="136" t="s">
        <v>7</v>
      </c>
      <c r="H1" s="4" t="s">
        <v>10</v>
      </c>
      <c r="I1" s="92" t="s">
        <v>164</v>
      </c>
      <c r="J1" s="107" t="s">
        <v>165</v>
      </c>
      <c r="L1" s="120" t="s">
        <v>166</v>
      </c>
      <c r="M1" s="121"/>
      <c r="N1" s="121"/>
      <c r="O1" s="121"/>
      <c r="P1" s="121"/>
      <c r="Q1" s="121"/>
      <c r="R1" s="128"/>
    </row>
    <row r="2" ht="15" spans="1:18">
      <c r="A2" s="108" t="s">
        <v>11</v>
      </c>
      <c r="B2" s="171" t="s">
        <v>12</v>
      </c>
      <c r="C2" s="48" t="s">
        <v>13</v>
      </c>
      <c r="D2" s="72">
        <v>2599</v>
      </c>
      <c r="E2" s="61">
        <f t="shared" ref="E2:E49" si="0">D2*0.95</f>
        <v>2469.05</v>
      </c>
      <c r="F2" s="72">
        <v>200</v>
      </c>
      <c r="G2" s="138">
        <f t="shared" ref="G2:G65" si="1">E2-F2</f>
        <v>2269.05</v>
      </c>
      <c r="H2" s="48" t="str">
        <f t="shared" ref="H2:H65" si="2">_xlfn.IFS(E2&lt;1000,0,E2&lt;2000,"头套",E2&lt;3000,"座套",E2&lt;5000,"时尚创意椅",E2&gt;=5000,"脚踏")</f>
        <v>座套</v>
      </c>
      <c r="I2" s="48" t="s">
        <v>167</v>
      </c>
      <c r="J2" s="72">
        <v>875</v>
      </c>
      <c r="L2" s="145" t="s">
        <v>168</v>
      </c>
      <c r="M2" s="79"/>
      <c r="N2" s="79"/>
      <c r="O2" s="79"/>
      <c r="P2" s="79"/>
      <c r="Q2" s="79"/>
      <c r="R2" s="157"/>
    </row>
    <row r="3" ht="15" spans="1:18">
      <c r="A3" s="111"/>
      <c r="B3" s="104"/>
      <c r="C3" s="4" t="s">
        <v>15</v>
      </c>
      <c r="D3" s="67">
        <v>2599</v>
      </c>
      <c r="E3" s="61">
        <f t="shared" si="0"/>
        <v>2469.05</v>
      </c>
      <c r="F3" s="72">
        <v>200</v>
      </c>
      <c r="G3" s="138">
        <f t="shared" si="1"/>
        <v>2269.05</v>
      </c>
      <c r="H3" s="48" t="str">
        <f t="shared" si="2"/>
        <v>座套</v>
      </c>
      <c r="I3" s="48" t="s">
        <v>167</v>
      </c>
      <c r="J3" s="72">
        <v>875</v>
      </c>
      <c r="L3" s="51"/>
      <c r="M3" s="68"/>
      <c r="N3" s="68"/>
      <c r="O3" s="68"/>
      <c r="P3" s="68"/>
      <c r="Q3" s="68"/>
      <c r="R3" s="158"/>
    </row>
    <row r="4" ht="15" spans="1:18">
      <c r="A4" s="111"/>
      <c r="B4" s="104"/>
      <c r="C4" s="4" t="s">
        <v>16</v>
      </c>
      <c r="D4" s="67">
        <v>2599</v>
      </c>
      <c r="E4" s="61">
        <f t="shared" si="0"/>
        <v>2469.05</v>
      </c>
      <c r="F4" s="72">
        <v>200</v>
      </c>
      <c r="G4" s="138">
        <f t="shared" si="1"/>
        <v>2269.05</v>
      </c>
      <c r="H4" s="48" t="str">
        <f t="shared" si="2"/>
        <v>座套</v>
      </c>
      <c r="I4" s="48" t="s">
        <v>167</v>
      </c>
      <c r="J4" s="72">
        <v>875</v>
      </c>
      <c r="L4" s="51"/>
      <c r="M4" s="68"/>
      <c r="N4" s="68"/>
      <c r="O4" s="68"/>
      <c r="P4" s="68"/>
      <c r="Q4" s="68"/>
      <c r="R4" s="158"/>
    </row>
    <row r="5" ht="15" spans="1:18">
      <c r="A5" s="111"/>
      <c r="B5" s="104"/>
      <c r="C5" s="4" t="s">
        <v>17</v>
      </c>
      <c r="D5" s="67">
        <v>2688</v>
      </c>
      <c r="E5" s="61">
        <f t="shared" si="0"/>
        <v>2553.6</v>
      </c>
      <c r="F5" s="72">
        <v>200</v>
      </c>
      <c r="G5" s="138">
        <f t="shared" si="1"/>
        <v>2353.6</v>
      </c>
      <c r="H5" s="48" t="str">
        <f t="shared" si="2"/>
        <v>座套</v>
      </c>
      <c r="I5" s="48" t="s">
        <v>167</v>
      </c>
      <c r="J5" s="72">
        <v>875</v>
      </c>
      <c r="L5" s="51"/>
      <c r="M5" s="68"/>
      <c r="N5" s="68"/>
      <c r="O5" s="68"/>
      <c r="P5" s="68"/>
      <c r="Q5" s="68"/>
      <c r="R5" s="158"/>
    </row>
    <row r="6" ht="15" spans="1:18">
      <c r="A6" s="111"/>
      <c r="B6" s="104"/>
      <c r="C6" s="4" t="s">
        <v>18</v>
      </c>
      <c r="D6" s="67">
        <v>2688</v>
      </c>
      <c r="E6" s="61">
        <f t="shared" si="0"/>
        <v>2553.6</v>
      </c>
      <c r="F6" s="72">
        <v>200</v>
      </c>
      <c r="G6" s="138">
        <f t="shared" si="1"/>
        <v>2353.6</v>
      </c>
      <c r="H6" s="48" t="str">
        <f t="shared" si="2"/>
        <v>座套</v>
      </c>
      <c r="I6" s="48" t="s">
        <v>167</v>
      </c>
      <c r="J6" s="72">
        <v>875</v>
      </c>
      <c r="L6" s="51"/>
      <c r="M6" s="68"/>
      <c r="N6" s="68"/>
      <c r="O6" s="68"/>
      <c r="P6" s="68"/>
      <c r="Q6" s="68"/>
      <c r="R6" s="158"/>
    </row>
    <row r="7" ht="15" spans="1:18">
      <c r="A7" s="111"/>
      <c r="B7" s="104"/>
      <c r="C7" s="4" t="s">
        <v>19</v>
      </c>
      <c r="D7" s="67">
        <v>2688</v>
      </c>
      <c r="E7" s="61">
        <f t="shared" si="0"/>
        <v>2553.6</v>
      </c>
      <c r="F7" s="72">
        <v>200</v>
      </c>
      <c r="G7" s="138">
        <f t="shared" si="1"/>
        <v>2353.6</v>
      </c>
      <c r="H7" s="48" t="str">
        <f t="shared" si="2"/>
        <v>座套</v>
      </c>
      <c r="I7" s="48" t="s">
        <v>167</v>
      </c>
      <c r="J7" s="72">
        <v>875</v>
      </c>
      <c r="L7" s="51"/>
      <c r="M7" s="68"/>
      <c r="N7" s="68"/>
      <c r="O7" s="68"/>
      <c r="P7" s="68"/>
      <c r="Q7" s="68"/>
      <c r="R7" s="158"/>
    </row>
    <row r="8" ht="15" spans="1:18">
      <c r="A8" s="111"/>
      <c r="B8" s="104"/>
      <c r="C8" s="4" t="s">
        <v>20</v>
      </c>
      <c r="D8" s="67">
        <v>2599</v>
      </c>
      <c r="E8" s="61">
        <f t="shared" si="0"/>
        <v>2469.05</v>
      </c>
      <c r="F8" s="72">
        <v>200</v>
      </c>
      <c r="G8" s="138">
        <f t="shared" si="1"/>
        <v>2269.05</v>
      </c>
      <c r="H8" s="48" t="str">
        <f t="shared" si="2"/>
        <v>座套</v>
      </c>
      <c r="I8" s="48" t="s">
        <v>167</v>
      </c>
      <c r="J8" s="72">
        <v>875</v>
      </c>
      <c r="L8" s="51"/>
      <c r="M8" s="68"/>
      <c r="N8" s="68"/>
      <c r="O8" s="68"/>
      <c r="P8" s="68"/>
      <c r="Q8" s="68"/>
      <c r="R8" s="158"/>
    </row>
    <row r="9" ht="15" spans="1:18">
      <c r="A9" s="112"/>
      <c r="B9" s="139"/>
      <c r="C9" s="54" t="s">
        <v>21</v>
      </c>
      <c r="D9" s="76">
        <v>2599</v>
      </c>
      <c r="E9" s="61">
        <f t="shared" si="0"/>
        <v>2469.05</v>
      </c>
      <c r="F9" s="88">
        <v>200</v>
      </c>
      <c r="G9" s="138">
        <f t="shared" si="1"/>
        <v>2269.05</v>
      </c>
      <c r="H9" s="48" t="str">
        <f t="shared" si="2"/>
        <v>座套</v>
      </c>
      <c r="I9" s="48" t="s">
        <v>167</v>
      </c>
      <c r="J9" s="72">
        <v>875</v>
      </c>
      <c r="L9" s="51"/>
      <c r="M9" s="68"/>
      <c r="N9" s="68"/>
      <c r="O9" s="68"/>
      <c r="P9" s="68"/>
      <c r="Q9" s="68"/>
      <c r="R9" s="158"/>
    </row>
    <row r="10" ht="15" spans="1:18">
      <c r="A10" s="108" t="s">
        <v>22</v>
      </c>
      <c r="B10" s="171" t="s">
        <v>23</v>
      </c>
      <c r="C10" s="48" t="s">
        <v>24</v>
      </c>
      <c r="D10" s="72">
        <v>599</v>
      </c>
      <c r="E10" s="61">
        <f t="shared" si="0"/>
        <v>569.05</v>
      </c>
      <c r="F10" s="72">
        <v>20</v>
      </c>
      <c r="G10" s="138">
        <f t="shared" si="1"/>
        <v>549.05</v>
      </c>
      <c r="H10" s="48">
        <f t="shared" si="2"/>
        <v>0</v>
      </c>
      <c r="I10" s="48">
        <v>0</v>
      </c>
      <c r="J10" s="72">
        <f t="shared" ref="J3:J34" si="3">F10+IFERROR(_xlfn.IFS(H10="头套",88,H10="座套",188,H10="时尚创意椅",199,H10="脚踏",399),0)</f>
        <v>20</v>
      </c>
      <c r="L10" s="51"/>
      <c r="M10" s="68"/>
      <c r="N10" s="68"/>
      <c r="O10" s="68"/>
      <c r="P10" s="68"/>
      <c r="Q10" s="68"/>
      <c r="R10" s="158"/>
    </row>
    <row r="11" ht="15" spans="1:18">
      <c r="A11" s="111"/>
      <c r="B11" s="104"/>
      <c r="C11" s="4" t="s">
        <v>25</v>
      </c>
      <c r="D11" s="67">
        <v>718</v>
      </c>
      <c r="E11" s="61">
        <f t="shared" si="0"/>
        <v>682.1</v>
      </c>
      <c r="F11" s="67">
        <v>50</v>
      </c>
      <c r="G11" s="138">
        <f t="shared" si="1"/>
        <v>632.1</v>
      </c>
      <c r="H11" s="48">
        <f t="shared" si="2"/>
        <v>0</v>
      </c>
      <c r="I11" s="4">
        <v>0</v>
      </c>
      <c r="J11" s="72">
        <f t="shared" si="3"/>
        <v>50</v>
      </c>
      <c r="L11" s="51"/>
      <c r="M11" s="68"/>
      <c r="N11" s="68"/>
      <c r="O11" s="68"/>
      <c r="P11" s="68"/>
      <c r="Q11" s="68"/>
      <c r="R11" s="158"/>
    </row>
    <row r="12" ht="15" spans="1:18">
      <c r="A12" s="112"/>
      <c r="B12" s="139"/>
      <c r="C12" s="54" t="s">
        <v>26</v>
      </c>
      <c r="D12" s="76">
        <v>818</v>
      </c>
      <c r="E12" s="61">
        <f t="shared" si="0"/>
        <v>777.1</v>
      </c>
      <c r="F12" s="76">
        <v>50</v>
      </c>
      <c r="G12" s="138">
        <f t="shared" si="1"/>
        <v>727.1</v>
      </c>
      <c r="H12" s="48">
        <f t="shared" si="2"/>
        <v>0</v>
      </c>
      <c r="I12" s="54">
        <v>0</v>
      </c>
      <c r="J12" s="72">
        <f t="shared" si="3"/>
        <v>50</v>
      </c>
      <c r="L12" s="51"/>
      <c r="M12" s="68"/>
      <c r="N12" s="68"/>
      <c r="O12" s="68"/>
      <c r="P12" s="68"/>
      <c r="Q12" s="68"/>
      <c r="R12" s="158"/>
    </row>
    <row r="13" ht="15" spans="1:18">
      <c r="A13" s="108">
        <v>801</v>
      </c>
      <c r="B13" s="137">
        <v>40828297709</v>
      </c>
      <c r="C13" s="48" t="s">
        <v>27</v>
      </c>
      <c r="D13" s="72">
        <v>3288</v>
      </c>
      <c r="E13" s="61">
        <f t="shared" si="0"/>
        <v>3123.6</v>
      </c>
      <c r="F13" s="72">
        <v>300</v>
      </c>
      <c r="G13" s="138">
        <f t="shared" si="1"/>
        <v>2823.6</v>
      </c>
      <c r="H13" s="48" t="str">
        <f t="shared" si="2"/>
        <v>时尚创意椅</v>
      </c>
      <c r="I13" s="48" t="s">
        <v>28</v>
      </c>
      <c r="J13" s="72">
        <f t="shared" si="3"/>
        <v>499</v>
      </c>
      <c r="L13" s="51"/>
      <c r="M13" s="68"/>
      <c r="N13" s="68"/>
      <c r="O13" s="68"/>
      <c r="P13" s="68"/>
      <c r="Q13" s="68"/>
      <c r="R13" s="158"/>
    </row>
    <row r="14" ht="15" spans="1:18">
      <c r="A14" s="111"/>
      <c r="B14" s="104"/>
      <c r="C14" s="4" t="s">
        <v>29</v>
      </c>
      <c r="D14" s="67">
        <v>3166</v>
      </c>
      <c r="E14" s="61">
        <f t="shared" si="0"/>
        <v>3007.7</v>
      </c>
      <c r="F14" s="67">
        <v>300</v>
      </c>
      <c r="G14" s="138">
        <f t="shared" si="1"/>
        <v>2707.7</v>
      </c>
      <c r="H14" s="48" t="str">
        <f t="shared" si="2"/>
        <v>时尚创意椅</v>
      </c>
      <c r="I14" s="4" t="s">
        <v>28</v>
      </c>
      <c r="J14" s="72">
        <f t="shared" si="3"/>
        <v>499</v>
      </c>
      <c r="L14" s="53"/>
      <c r="M14" s="80"/>
      <c r="N14" s="80"/>
      <c r="O14" s="80"/>
      <c r="P14" s="80"/>
      <c r="Q14" s="80"/>
      <c r="R14" s="159"/>
    </row>
    <row r="15" ht="15" spans="1:18">
      <c r="A15" s="111"/>
      <c r="B15" s="104"/>
      <c r="C15" s="4" t="s">
        <v>30</v>
      </c>
      <c r="D15" s="67">
        <v>3166</v>
      </c>
      <c r="E15" s="61">
        <f t="shared" si="0"/>
        <v>3007.7</v>
      </c>
      <c r="F15" s="67">
        <v>300</v>
      </c>
      <c r="G15" s="138">
        <f t="shared" si="1"/>
        <v>2707.7</v>
      </c>
      <c r="H15" s="48" t="str">
        <f t="shared" si="2"/>
        <v>时尚创意椅</v>
      </c>
      <c r="I15" s="4" t="s">
        <v>28</v>
      </c>
      <c r="J15" s="72">
        <f t="shared" si="3"/>
        <v>499</v>
      </c>
      <c r="L15" s="122" t="s">
        <v>169</v>
      </c>
      <c r="M15" s="146"/>
      <c r="N15" s="146"/>
      <c r="O15" s="146"/>
      <c r="P15" s="146"/>
      <c r="Q15" s="146"/>
      <c r="R15" s="160"/>
    </row>
    <row r="16" ht="15" spans="1:18">
      <c r="A16" s="111"/>
      <c r="B16" s="104"/>
      <c r="C16" s="4" t="s">
        <v>31</v>
      </c>
      <c r="D16" s="67">
        <v>3166</v>
      </c>
      <c r="E16" s="61">
        <f t="shared" si="0"/>
        <v>3007.7</v>
      </c>
      <c r="F16" s="67">
        <v>300</v>
      </c>
      <c r="G16" s="138">
        <f t="shared" si="1"/>
        <v>2707.7</v>
      </c>
      <c r="H16" s="48" t="str">
        <f t="shared" si="2"/>
        <v>时尚创意椅</v>
      </c>
      <c r="I16" s="4" t="s">
        <v>28</v>
      </c>
      <c r="J16" s="72">
        <f t="shared" si="3"/>
        <v>499</v>
      </c>
      <c r="L16" s="147"/>
      <c r="M16" s="148"/>
      <c r="N16" s="148"/>
      <c r="O16" s="148"/>
      <c r="P16" s="148"/>
      <c r="Q16" s="148"/>
      <c r="R16" s="161"/>
    </row>
    <row r="17" ht="24.75" spans="1:18">
      <c r="A17" s="111"/>
      <c r="B17" s="104"/>
      <c r="C17" s="4" t="s">
        <v>32</v>
      </c>
      <c r="D17" s="67">
        <v>3666</v>
      </c>
      <c r="E17" s="61">
        <f t="shared" si="0"/>
        <v>3482.7</v>
      </c>
      <c r="F17" s="67">
        <v>300</v>
      </c>
      <c r="G17" s="138">
        <f t="shared" si="1"/>
        <v>3182.7</v>
      </c>
      <c r="H17" s="48" t="str">
        <f t="shared" si="2"/>
        <v>时尚创意椅</v>
      </c>
      <c r="I17" s="4" t="s">
        <v>28</v>
      </c>
      <c r="J17" s="72">
        <f t="shared" si="3"/>
        <v>499</v>
      </c>
      <c r="L17" s="147"/>
      <c r="M17" s="148"/>
      <c r="N17" s="148"/>
      <c r="O17" s="148"/>
      <c r="P17" s="148"/>
      <c r="Q17" s="148"/>
      <c r="R17" s="161"/>
    </row>
    <row r="18" ht="15" spans="1:18">
      <c r="A18" s="111"/>
      <c r="B18" s="104"/>
      <c r="C18" s="4" t="s">
        <v>33</v>
      </c>
      <c r="D18" s="67">
        <v>3166</v>
      </c>
      <c r="E18" s="61">
        <f t="shared" si="0"/>
        <v>3007.7</v>
      </c>
      <c r="F18" s="67">
        <v>300</v>
      </c>
      <c r="G18" s="138">
        <f t="shared" si="1"/>
        <v>2707.7</v>
      </c>
      <c r="H18" s="48" t="str">
        <f t="shared" si="2"/>
        <v>时尚创意椅</v>
      </c>
      <c r="I18" s="4" t="s">
        <v>28</v>
      </c>
      <c r="J18" s="72">
        <f t="shared" si="3"/>
        <v>499</v>
      </c>
      <c r="L18" s="147"/>
      <c r="M18" s="148"/>
      <c r="N18" s="148"/>
      <c r="O18" s="148"/>
      <c r="P18" s="148"/>
      <c r="Q18" s="148"/>
      <c r="R18" s="161"/>
    </row>
    <row r="19" ht="15" spans="1:18">
      <c r="A19" s="111"/>
      <c r="B19" s="104"/>
      <c r="C19" s="4" t="s">
        <v>34</v>
      </c>
      <c r="D19" s="67">
        <v>2966</v>
      </c>
      <c r="E19" s="61">
        <f t="shared" si="0"/>
        <v>2817.7</v>
      </c>
      <c r="F19" s="72">
        <v>200</v>
      </c>
      <c r="G19" s="138">
        <f t="shared" si="1"/>
        <v>2617.7</v>
      </c>
      <c r="H19" s="48" t="str">
        <f t="shared" si="2"/>
        <v>座套</v>
      </c>
      <c r="I19" s="4" t="s">
        <v>14</v>
      </c>
      <c r="J19" s="72">
        <f t="shared" si="3"/>
        <v>388</v>
      </c>
      <c r="L19" s="149"/>
      <c r="M19" s="150"/>
      <c r="N19" s="150"/>
      <c r="O19" s="150"/>
      <c r="P19" s="150"/>
      <c r="Q19" s="150"/>
      <c r="R19" s="162"/>
    </row>
    <row r="20" ht="15" spans="1:18">
      <c r="A20" s="111"/>
      <c r="B20" s="104"/>
      <c r="C20" s="4" t="s">
        <v>35</v>
      </c>
      <c r="D20" s="67">
        <v>2966</v>
      </c>
      <c r="E20" s="61">
        <f t="shared" si="0"/>
        <v>2817.7</v>
      </c>
      <c r="F20" s="72">
        <v>200</v>
      </c>
      <c r="G20" s="138">
        <f t="shared" si="1"/>
        <v>2617.7</v>
      </c>
      <c r="H20" s="48" t="str">
        <f t="shared" si="2"/>
        <v>座套</v>
      </c>
      <c r="I20" s="4" t="s">
        <v>14</v>
      </c>
      <c r="J20" s="72">
        <f t="shared" si="3"/>
        <v>388</v>
      </c>
      <c r="L20" s="151" t="s">
        <v>170</v>
      </c>
      <c r="M20" s="152"/>
      <c r="N20" s="152"/>
      <c r="O20" s="152"/>
      <c r="P20" s="152"/>
      <c r="Q20" s="152"/>
      <c r="R20" s="163"/>
    </row>
    <row r="21" ht="24.75" spans="1:18">
      <c r="A21" s="111"/>
      <c r="B21" s="104"/>
      <c r="C21" s="4" t="s">
        <v>36</v>
      </c>
      <c r="D21" s="67">
        <v>3666</v>
      </c>
      <c r="E21" s="61">
        <f t="shared" si="0"/>
        <v>3482.7</v>
      </c>
      <c r="F21" s="67">
        <v>300</v>
      </c>
      <c r="G21" s="138">
        <f t="shared" si="1"/>
        <v>3182.7</v>
      </c>
      <c r="H21" s="48" t="str">
        <f t="shared" si="2"/>
        <v>时尚创意椅</v>
      </c>
      <c r="I21" s="4" t="s">
        <v>28</v>
      </c>
      <c r="J21" s="72">
        <f t="shared" si="3"/>
        <v>499</v>
      </c>
      <c r="L21" s="153"/>
      <c r="M21" s="154"/>
      <c r="N21" s="154"/>
      <c r="O21" s="154"/>
      <c r="P21" s="154"/>
      <c r="Q21" s="154"/>
      <c r="R21" s="164"/>
    </row>
    <row r="22" ht="15" spans="1:18">
      <c r="A22" s="111"/>
      <c r="B22" s="104"/>
      <c r="C22" s="4" t="s">
        <v>37</v>
      </c>
      <c r="D22" s="67">
        <v>2966</v>
      </c>
      <c r="E22" s="61">
        <f t="shared" si="0"/>
        <v>2817.7</v>
      </c>
      <c r="F22" s="72">
        <v>200</v>
      </c>
      <c r="G22" s="138">
        <f t="shared" si="1"/>
        <v>2617.7</v>
      </c>
      <c r="H22" s="48" t="str">
        <f t="shared" si="2"/>
        <v>座套</v>
      </c>
      <c r="I22" s="4" t="s">
        <v>14</v>
      </c>
      <c r="J22" s="72">
        <f t="shared" si="3"/>
        <v>388</v>
      </c>
      <c r="L22" s="153"/>
      <c r="M22" s="154"/>
      <c r="N22" s="154"/>
      <c r="O22" s="154"/>
      <c r="P22" s="154"/>
      <c r="Q22" s="154"/>
      <c r="R22" s="164"/>
    </row>
    <row r="23" ht="15" spans="1:18">
      <c r="A23" s="111"/>
      <c r="B23" s="104"/>
      <c r="C23" s="4" t="s">
        <v>38</v>
      </c>
      <c r="D23" s="67">
        <v>2966</v>
      </c>
      <c r="E23" s="61">
        <f t="shared" si="0"/>
        <v>2817.7</v>
      </c>
      <c r="F23" s="72">
        <v>200</v>
      </c>
      <c r="G23" s="138">
        <f t="shared" si="1"/>
        <v>2617.7</v>
      </c>
      <c r="H23" s="48" t="str">
        <f t="shared" si="2"/>
        <v>座套</v>
      </c>
      <c r="I23" s="4" t="s">
        <v>14</v>
      </c>
      <c r="J23" s="72">
        <f t="shared" si="3"/>
        <v>388</v>
      </c>
      <c r="L23" s="153"/>
      <c r="M23" s="154"/>
      <c r="N23" s="154"/>
      <c r="O23" s="154"/>
      <c r="P23" s="154"/>
      <c r="Q23" s="154"/>
      <c r="R23" s="164"/>
    </row>
    <row r="24" ht="15" spans="1:18">
      <c r="A24" s="111"/>
      <c r="B24" s="104"/>
      <c r="C24" s="4" t="s">
        <v>39</v>
      </c>
      <c r="D24" s="67">
        <v>2966</v>
      </c>
      <c r="E24" s="61">
        <f t="shared" si="0"/>
        <v>2817.7</v>
      </c>
      <c r="F24" s="72">
        <v>200</v>
      </c>
      <c r="G24" s="138">
        <f t="shared" si="1"/>
        <v>2617.7</v>
      </c>
      <c r="H24" s="48" t="str">
        <f t="shared" si="2"/>
        <v>座套</v>
      </c>
      <c r="I24" s="4" t="s">
        <v>14</v>
      </c>
      <c r="J24" s="72">
        <f t="shared" si="3"/>
        <v>388</v>
      </c>
      <c r="L24" s="155"/>
      <c r="M24" s="156"/>
      <c r="N24" s="156"/>
      <c r="O24" s="156"/>
      <c r="P24" s="156"/>
      <c r="Q24" s="156"/>
      <c r="R24" s="165"/>
    </row>
    <row r="25" ht="36.75" spans="1:10">
      <c r="A25" s="111"/>
      <c r="B25" s="104"/>
      <c r="C25" s="4" t="s">
        <v>40</v>
      </c>
      <c r="D25" s="67">
        <v>3666</v>
      </c>
      <c r="E25" s="61">
        <f t="shared" si="0"/>
        <v>3482.7</v>
      </c>
      <c r="F25" s="76">
        <v>300</v>
      </c>
      <c r="G25" s="138">
        <f t="shared" si="1"/>
        <v>3182.7</v>
      </c>
      <c r="H25" s="48" t="str">
        <f t="shared" si="2"/>
        <v>时尚创意椅</v>
      </c>
      <c r="I25" s="54" t="s">
        <v>28</v>
      </c>
      <c r="J25" s="72">
        <f t="shared" si="3"/>
        <v>499</v>
      </c>
    </row>
    <row r="26" ht="15" spans="1:10">
      <c r="A26" s="111"/>
      <c r="B26" s="104"/>
      <c r="C26" s="4" t="s">
        <v>41</v>
      </c>
      <c r="D26" s="67">
        <v>3166</v>
      </c>
      <c r="E26" s="61">
        <f t="shared" si="0"/>
        <v>3007.7</v>
      </c>
      <c r="F26" s="72">
        <v>300</v>
      </c>
      <c r="G26" s="138">
        <f t="shared" si="1"/>
        <v>2707.7</v>
      </c>
      <c r="H26" s="48" t="str">
        <f t="shared" si="2"/>
        <v>时尚创意椅</v>
      </c>
      <c r="I26" s="48" t="s">
        <v>28</v>
      </c>
      <c r="J26" s="72">
        <f t="shared" si="3"/>
        <v>499</v>
      </c>
    </row>
    <row r="27" ht="15" spans="1:10">
      <c r="A27" s="111"/>
      <c r="B27" s="104"/>
      <c r="C27" s="4" t="s">
        <v>42</v>
      </c>
      <c r="D27" s="67">
        <v>2966</v>
      </c>
      <c r="E27" s="61">
        <f t="shared" si="0"/>
        <v>2817.7</v>
      </c>
      <c r="F27" s="72">
        <v>200</v>
      </c>
      <c r="G27" s="138">
        <f t="shared" si="1"/>
        <v>2617.7</v>
      </c>
      <c r="H27" s="48" t="str">
        <f t="shared" si="2"/>
        <v>座套</v>
      </c>
      <c r="I27" s="4" t="s">
        <v>14</v>
      </c>
      <c r="J27" s="72">
        <f t="shared" si="3"/>
        <v>388</v>
      </c>
    </row>
    <row r="28" ht="36.75" spans="1:10">
      <c r="A28" s="112"/>
      <c r="B28" s="139"/>
      <c r="C28" s="54" t="s">
        <v>43</v>
      </c>
      <c r="D28" s="76">
        <v>3999</v>
      </c>
      <c r="E28" s="78">
        <f t="shared" si="0"/>
        <v>3799.05</v>
      </c>
      <c r="F28" s="76">
        <v>300</v>
      </c>
      <c r="G28" s="138">
        <f t="shared" si="1"/>
        <v>3499.05</v>
      </c>
      <c r="H28" s="48" t="str">
        <f t="shared" si="2"/>
        <v>时尚创意椅</v>
      </c>
      <c r="I28" s="54" t="s">
        <v>28</v>
      </c>
      <c r="J28" s="72">
        <f t="shared" si="3"/>
        <v>499</v>
      </c>
    </row>
    <row r="29" ht="15" spans="1:10">
      <c r="A29" s="108" t="s">
        <v>44</v>
      </c>
      <c r="B29" s="171" t="s">
        <v>45</v>
      </c>
      <c r="C29" s="48" t="s">
        <v>44</v>
      </c>
      <c r="D29" s="72">
        <v>1188</v>
      </c>
      <c r="E29" s="61">
        <f t="shared" si="0"/>
        <v>1128.6</v>
      </c>
      <c r="F29" s="88">
        <v>100</v>
      </c>
      <c r="G29" s="138">
        <f t="shared" si="1"/>
        <v>1028.6</v>
      </c>
      <c r="H29" s="48" t="str">
        <f t="shared" si="2"/>
        <v>头套</v>
      </c>
      <c r="I29" s="65" t="s">
        <v>46</v>
      </c>
      <c r="J29" s="72">
        <f t="shared" si="3"/>
        <v>188</v>
      </c>
    </row>
    <row r="30" ht="15" spans="1:10">
      <c r="A30" s="111"/>
      <c r="B30" s="104"/>
      <c r="C30" s="4" t="s">
        <v>47</v>
      </c>
      <c r="D30" s="67">
        <v>1088</v>
      </c>
      <c r="E30" s="61">
        <f t="shared" si="0"/>
        <v>1033.6</v>
      </c>
      <c r="F30" s="72">
        <v>100</v>
      </c>
      <c r="G30" s="138">
        <f t="shared" si="1"/>
        <v>933.6</v>
      </c>
      <c r="H30" s="48" t="str">
        <f t="shared" si="2"/>
        <v>头套</v>
      </c>
      <c r="I30" s="48" t="s">
        <v>46</v>
      </c>
      <c r="J30" s="72">
        <f t="shared" si="3"/>
        <v>188</v>
      </c>
    </row>
    <row r="31" ht="15" spans="1:10">
      <c r="A31" s="111"/>
      <c r="B31" s="104"/>
      <c r="C31" s="4" t="s">
        <v>48</v>
      </c>
      <c r="D31" s="67">
        <v>988</v>
      </c>
      <c r="E31" s="61">
        <f t="shared" si="0"/>
        <v>938.6</v>
      </c>
      <c r="F31" s="67">
        <v>50</v>
      </c>
      <c r="G31" s="138">
        <f t="shared" si="1"/>
        <v>888.6</v>
      </c>
      <c r="H31" s="48">
        <f t="shared" si="2"/>
        <v>0</v>
      </c>
      <c r="I31" s="4">
        <v>0</v>
      </c>
      <c r="J31" s="72">
        <f t="shared" si="3"/>
        <v>50</v>
      </c>
    </row>
    <row r="32" ht="15" spans="1:10">
      <c r="A32" s="112"/>
      <c r="B32" s="139"/>
      <c r="C32" s="54" t="s">
        <v>49</v>
      </c>
      <c r="D32" s="76">
        <v>966</v>
      </c>
      <c r="E32" s="78">
        <f t="shared" si="0"/>
        <v>917.7</v>
      </c>
      <c r="F32" s="76">
        <v>50</v>
      </c>
      <c r="G32" s="138">
        <f t="shared" si="1"/>
        <v>867.7</v>
      </c>
      <c r="H32" s="48">
        <f t="shared" si="2"/>
        <v>0</v>
      </c>
      <c r="I32" s="54">
        <v>0</v>
      </c>
      <c r="J32" s="72">
        <f t="shared" si="3"/>
        <v>50</v>
      </c>
    </row>
    <row r="33" ht="24.75" spans="1:10">
      <c r="A33" s="108" t="s">
        <v>50</v>
      </c>
      <c r="B33" s="171" t="s">
        <v>51</v>
      </c>
      <c r="C33" s="48" t="s">
        <v>52</v>
      </c>
      <c r="D33" s="72">
        <v>6599</v>
      </c>
      <c r="E33" s="61">
        <f t="shared" si="0"/>
        <v>6269.05</v>
      </c>
      <c r="F33" s="88">
        <v>300</v>
      </c>
      <c r="G33" s="138">
        <f t="shared" si="1"/>
        <v>5969.05</v>
      </c>
      <c r="H33" s="48" t="str">
        <f t="shared" si="2"/>
        <v>脚踏</v>
      </c>
      <c r="I33" s="65" t="s">
        <v>53</v>
      </c>
      <c r="J33" s="72">
        <f t="shared" si="3"/>
        <v>699</v>
      </c>
    </row>
    <row r="34" ht="15" spans="1:10">
      <c r="A34" s="111"/>
      <c r="B34" s="104"/>
      <c r="C34" s="4" t="s">
        <v>54</v>
      </c>
      <c r="D34" s="67">
        <v>6888</v>
      </c>
      <c r="E34" s="61">
        <f t="shared" si="0"/>
        <v>6543.6</v>
      </c>
      <c r="F34" s="72">
        <v>300</v>
      </c>
      <c r="G34" s="138">
        <f t="shared" si="1"/>
        <v>6243.6</v>
      </c>
      <c r="H34" s="48" t="str">
        <f t="shared" si="2"/>
        <v>脚踏</v>
      </c>
      <c r="I34" s="48" t="s">
        <v>53</v>
      </c>
      <c r="J34" s="72">
        <f t="shared" si="3"/>
        <v>699</v>
      </c>
    </row>
    <row r="35" ht="15" spans="1:10">
      <c r="A35" s="111"/>
      <c r="B35" s="104"/>
      <c r="C35" s="4" t="s">
        <v>55</v>
      </c>
      <c r="D35" s="67">
        <v>6888</v>
      </c>
      <c r="E35" s="61">
        <f t="shared" si="0"/>
        <v>6543.6</v>
      </c>
      <c r="F35" s="67">
        <v>300</v>
      </c>
      <c r="G35" s="138">
        <f t="shared" si="1"/>
        <v>6243.6</v>
      </c>
      <c r="H35" s="48" t="str">
        <f t="shared" si="2"/>
        <v>脚踏</v>
      </c>
      <c r="I35" s="4" t="s">
        <v>53</v>
      </c>
      <c r="J35" s="72">
        <f t="shared" ref="J35:J71" si="4">F35+IFERROR(_xlfn.IFS(H35="头套",88,H35="座套",188,H35="时尚创意椅",199,H35="脚踏",399),0)</f>
        <v>699</v>
      </c>
    </row>
    <row r="36" ht="15" spans="1:10">
      <c r="A36" s="112"/>
      <c r="B36" s="139"/>
      <c r="C36" s="54" t="s">
        <v>56</v>
      </c>
      <c r="D36" s="76">
        <v>6888</v>
      </c>
      <c r="E36" s="78">
        <f t="shared" si="0"/>
        <v>6543.6</v>
      </c>
      <c r="F36" s="76">
        <v>300</v>
      </c>
      <c r="G36" s="138">
        <f t="shared" si="1"/>
        <v>6243.6</v>
      </c>
      <c r="H36" s="48" t="str">
        <f t="shared" si="2"/>
        <v>脚踏</v>
      </c>
      <c r="I36" s="54" t="s">
        <v>53</v>
      </c>
      <c r="J36" s="72">
        <f t="shared" si="4"/>
        <v>699</v>
      </c>
    </row>
    <row r="37" ht="15" spans="1:10">
      <c r="A37" s="108">
        <v>521</v>
      </c>
      <c r="B37" s="137">
        <v>41276609195</v>
      </c>
      <c r="C37" s="48" t="s">
        <v>57</v>
      </c>
      <c r="D37" s="72">
        <v>1366</v>
      </c>
      <c r="E37" s="61">
        <f t="shared" si="0"/>
        <v>1297.7</v>
      </c>
      <c r="F37" s="72">
        <v>100</v>
      </c>
      <c r="G37" s="138">
        <f t="shared" si="1"/>
        <v>1197.7</v>
      </c>
      <c r="H37" s="48" t="str">
        <f t="shared" si="2"/>
        <v>头套</v>
      </c>
      <c r="I37" s="48" t="s">
        <v>46</v>
      </c>
      <c r="J37" s="72">
        <f t="shared" si="4"/>
        <v>188</v>
      </c>
    </row>
    <row r="38" ht="24" spans="1:10">
      <c r="A38" s="111"/>
      <c r="B38" s="104"/>
      <c r="C38" s="4" t="s">
        <v>58</v>
      </c>
      <c r="D38" s="67">
        <v>2088</v>
      </c>
      <c r="E38" s="61">
        <f t="shared" si="0"/>
        <v>1983.6</v>
      </c>
      <c r="F38" s="76">
        <v>100</v>
      </c>
      <c r="G38" s="138">
        <f t="shared" si="1"/>
        <v>1883.6</v>
      </c>
      <c r="H38" s="48" t="str">
        <f t="shared" si="2"/>
        <v>头套</v>
      </c>
      <c r="I38" s="54" t="s">
        <v>46</v>
      </c>
      <c r="J38" s="72">
        <f t="shared" si="4"/>
        <v>188</v>
      </c>
    </row>
    <row r="39" ht="15" spans="1:10">
      <c r="A39" s="111"/>
      <c r="B39" s="104"/>
      <c r="C39" s="4" t="s">
        <v>59</v>
      </c>
      <c r="D39" s="67">
        <v>2088</v>
      </c>
      <c r="E39" s="61">
        <f t="shared" si="0"/>
        <v>1983.6</v>
      </c>
      <c r="F39" s="76">
        <v>100</v>
      </c>
      <c r="G39" s="138">
        <f t="shared" si="1"/>
        <v>1883.6</v>
      </c>
      <c r="H39" s="48" t="str">
        <f t="shared" si="2"/>
        <v>头套</v>
      </c>
      <c r="I39" s="79" t="s">
        <v>46</v>
      </c>
      <c r="J39" s="72">
        <f t="shared" si="4"/>
        <v>188</v>
      </c>
    </row>
    <row r="40" ht="15" spans="1:10">
      <c r="A40" s="111"/>
      <c r="B40" s="104"/>
      <c r="C40" s="4" t="s">
        <v>60</v>
      </c>
      <c r="D40" s="67">
        <v>2088</v>
      </c>
      <c r="E40" s="61">
        <f t="shared" si="0"/>
        <v>1983.6</v>
      </c>
      <c r="F40" s="76">
        <v>100</v>
      </c>
      <c r="G40" s="138">
        <f t="shared" si="1"/>
        <v>1883.6</v>
      </c>
      <c r="H40" s="48" t="str">
        <f t="shared" si="2"/>
        <v>头套</v>
      </c>
      <c r="I40" s="68" t="s">
        <v>46</v>
      </c>
      <c r="J40" s="72">
        <f t="shared" si="4"/>
        <v>188</v>
      </c>
    </row>
    <row r="41" ht="15" spans="1:10">
      <c r="A41" s="111"/>
      <c r="B41" s="104"/>
      <c r="C41" s="4" t="s">
        <v>61</v>
      </c>
      <c r="D41" s="67">
        <v>2088</v>
      </c>
      <c r="E41" s="61">
        <f t="shared" si="0"/>
        <v>1983.6</v>
      </c>
      <c r="F41" s="76">
        <v>100</v>
      </c>
      <c r="G41" s="138">
        <f t="shared" si="1"/>
        <v>1883.6</v>
      </c>
      <c r="H41" s="48" t="str">
        <f t="shared" si="2"/>
        <v>头套</v>
      </c>
      <c r="I41" s="68" t="s">
        <v>46</v>
      </c>
      <c r="J41" s="72">
        <f t="shared" si="4"/>
        <v>188</v>
      </c>
    </row>
    <row r="42" ht="24.75" spans="1:10">
      <c r="A42" s="111"/>
      <c r="B42" s="104"/>
      <c r="C42" s="4" t="s">
        <v>62</v>
      </c>
      <c r="D42" s="67">
        <v>2266</v>
      </c>
      <c r="E42" s="61">
        <f t="shared" si="0"/>
        <v>2152.7</v>
      </c>
      <c r="F42" s="72">
        <v>200</v>
      </c>
      <c r="G42" s="138">
        <f t="shared" si="1"/>
        <v>1952.7</v>
      </c>
      <c r="H42" s="48" t="str">
        <f t="shared" si="2"/>
        <v>座套</v>
      </c>
      <c r="I42" s="68" t="s">
        <v>14</v>
      </c>
      <c r="J42" s="72">
        <f t="shared" si="4"/>
        <v>388</v>
      </c>
    </row>
    <row r="43" ht="15" spans="1:10">
      <c r="A43" s="112"/>
      <c r="B43" s="139"/>
      <c r="C43" s="54" t="s">
        <v>63</v>
      </c>
      <c r="D43" s="76">
        <v>1466</v>
      </c>
      <c r="E43" s="78">
        <f t="shared" si="0"/>
        <v>1392.7</v>
      </c>
      <c r="F43" s="76">
        <v>100</v>
      </c>
      <c r="G43" s="138">
        <f t="shared" si="1"/>
        <v>1292.7</v>
      </c>
      <c r="H43" s="48" t="str">
        <f t="shared" si="2"/>
        <v>头套</v>
      </c>
      <c r="I43" s="80" t="s">
        <v>46</v>
      </c>
      <c r="J43" s="72">
        <f t="shared" si="4"/>
        <v>188</v>
      </c>
    </row>
    <row r="44" ht="24.75" spans="1:10">
      <c r="A44" s="108" t="s">
        <v>64</v>
      </c>
      <c r="B44" s="171" t="s">
        <v>65</v>
      </c>
      <c r="C44" s="48" t="s">
        <v>66</v>
      </c>
      <c r="D44" s="72">
        <v>3666</v>
      </c>
      <c r="E44" s="61">
        <f t="shared" si="0"/>
        <v>3482.7</v>
      </c>
      <c r="F44" s="114">
        <v>300</v>
      </c>
      <c r="G44" s="138">
        <f t="shared" si="1"/>
        <v>3182.7</v>
      </c>
      <c r="H44" s="48" t="str">
        <f t="shared" si="2"/>
        <v>时尚创意椅</v>
      </c>
      <c r="I44" s="79" t="s">
        <v>28</v>
      </c>
      <c r="J44" s="72">
        <f t="shared" si="4"/>
        <v>499</v>
      </c>
    </row>
    <row r="45" ht="24.75" spans="1:10">
      <c r="A45" s="111"/>
      <c r="B45" s="104"/>
      <c r="C45" s="4" t="s">
        <v>67</v>
      </c>
      <c r="D45" s="67">
        <v>3666</v>
      </c>
      <c r="E45" s="61">
        <f t="shared" si="0"/>
        <v>3482.7</v>
      </c>
      <c r="F45" s="115">
        <v>300</v>
      </c>
      <c r="G45" s="138">
        <f t="shared" si="1"/>
        <v>3182.7</v>
      </c>
      <c r="H45" s="48" t="str">
        <f t="shared" si="2"/>
        <v>时尚创意椅</v>
      </c>
      <c r="I45" s="68" t="s">
        <v>28</v>
      </c>
      <c r="J45" s="72">
        <f t="shared" si="4"/>
        <v>499</v>
      </c>
    </row>
    <row r="46" ht="24.75" spans="1:10">
      <c r="A46" s="111"/>
      <c r="B46" s="104"/>
      <c r="C46" s="4" t="s">
        <v>68</v>
      </c>
      <c r="D46" s="67">
        <v>3766</v>
      </c>
      <c r="E46" s="61">
        <f t="shared" si="0"/>
        <v>3577.7</v>
      </c>
      <c r="F46" s="115">
        <v>300</v>
      </c>
      <c r="G46" s="138">
        <f t="shared" si="1"/>
        <v>3277.7</v>
      </c>
      <c r="H46" s="48" t="str">
        <f t="shared" si="2"/>
        <v>时尚创意椅</v>
      </c>
      <c r="I46" s="68" t="s">
        <v>28</v>
      </c>
      <c r="J46" s="72">
        <f t="shared" si="4"/>
        <v>499</v>
      </c>
    </row>
    <row r="47" ht="24.75" spans="1:10">
      <c r="A47" s="112"/>
      <c r="B47" s="139"/>
      <c r="C47" s="54" t="s">
        <v>69</v>
      </c>
      <c r="D47" s="76">
        <v>3999</v>
      </c>
      <c r="E47" s="78">
        <f t="shared" si="0"/>
        <v>3799.05</v>
      </c>
      <c r="F47" s="116">
        <v>300</v>
      </c>
      <c r="G47" s="138">
        <f t="shared" si="1"/>
        <v>3499.05</v>
      </c>
      <c r="H47" s="48" t="str">
        <f t="shared" si="2"/>
        <v>时尚创意椅</v>
      </c>
      <c r="I47" s="80" t="s">
        <v>28</v>
      </c>
      <c r="J47" s="72">
        <f t="shared" si="4"/>
        <v>499</v>
      </c>
    </row>
    <row r="48" ht="15" spans="1:10">
      <c r="A48" s="108" t="s">
        <v>70</v>
      </c>
      <c r="B48" s="137">
        <v>41341345025</v>
      </c>
      <c r="C48" s="48" t="s">
        <v>71</v>
      </c>
      <c r="D48" s="72">
        <v>4399</v>
      </c>
      <c r="E48" s="61">
        <f t="shared" si="0"/>
        <v>4179.05</v>
      </c>
      <c r="F48" s="114">
        <v>300</v>
      </c>
      <c r="G48" s="138">
        <f t="shared" si="1"/>
        <v>3879.05</v>
      </c>
      <c r="H48" s="48" t="str">
        <f t="shared" si="2"/>
        <v>时尚创意椅</v>
      </c>
      <c r="I48" s="79" t="s">
        <v>28</v>
      </c>
      <c r="J48" s="72">
        <f t="shared" si="4"/>
        <v>499</v>
      </c>
    </row>
    <row r="49" ht="15" spans="1:10">
      <c r="A49" s="111"/>
      <c r="B49" s="140"/>
      <c r="C49" s="4" t="s">
        <v>72</v>
      </c>
      <c r="D49" s="67">
        <v>4399</v>
      </c>
      <c r="E49" s="61">
        <f t="shared" si="0"/>
        <v>4179.05</v>
      </c>
      <c r="F49" s="115">
        <v>300</v>
      </c>
      <c r="G49" s="138">
        <f t="shared" si="1"/>
        <v>3879.05</v>
      </c>
      <c r="H49" s="48" t="str">
        <f t="shared" si="2"/>
        <v>时尚创意椅</v>
      </c>
      <c r="I49" s="68" t="s">
        <v>28</v>
      </c>
      <c r="J49" s="72">
        <f t="shared" si="4"/>
        <v>499</v>
      </c>
    </row>
    <row r="50" ht="15" spans="1:10">
      <c r="A50" s="108" t="s">
        <v>73</v>
      </c>
      <c r="B50" s="137">
        <v>43520156203</v>
      </c>
      <c r="C50" s="48" t="s">
        <v>74</v>
      </c>
      <c r="D50" s="72">
        <v>666</v>
      </c>
      <c r="E50" s="61">
        <f t="shared" ref="E50:E57" si="5">D50*0.95</f>
        <v>632.7</v>
      </c>
      <c r="F50" s="72">
        <v>50</v>
      </c>
      <c r="G50" s="138">
        <f t="shared" si="1"/>
        <v>582.7</v>
      </c>
      <c r="H50" s="48">
        <f t="shared" si="2"/>
        <v>0</v>
      </c>
      <c r="I50" s="79">
        <v>0</v>
      </c>
      <c r="J50" s="72">
        <f t="shared" si="4"/>
        <v>50</v>
      </c>
    </row>
    <row r="51" ht="15" spans="1:10">
      <c r="A51" s="112"/>
      <c r="B51" s="139"/>
      <c r="C51" s="54" t="s">
        <v>75</v>
      </c>
      <c r="D51" s="76">
        <v>666</v>
      </c>
      <c r="E51" s="61">
        <f t="shared" si="5"/>
        <v>632.7</v>
      </c>
      <c r="F51" s="76">
        <v>50</v>
      </c>
      <c r="G51" s="138">
        <f t="shared" si="1"/>
        <v>582.7</v>
      </c>
      <c r="H51" s="48">
        <f t="shared" si="2"/>
        <v>0</v>
      </c>
      <c r="I51" s="80">
        <v>0</v>
      </c>
      <c r="J51" s="72">
        <f t="shared" si="4"/>
        <v>50</v>
      </c>
    </row>
    <row r="52" ht="15" spans="1:10">
      <c r="A52" s="117" t="s">
        <v>76</v>
      </c>
      <c r="B52" s="172" t="s">
        <v>77</v>
      </c>
      <c r="C52" s="142" t="s">
        <v>161</v>
      </c>
      <c r="D52" s="88">
        <v>4599</v>
      </c>
      <c r="E52" s="61">
        <f t="shared" si="5"/>
        <v>4369.05</v>
      </c>
      <c r="F52" s="119">
        <v>300</v>
      </c>
      <c r="G52" s="138">
        <f t="shared" si="1"/>
        <v>4069.05</v>
      </c>
      <c r="H52" s="48" t="str">
        <f t="shared" si="2"/>
        <v>时尚创意椅</v>
      </c>
      <c r="I52" s="90" t="s">
        <v>28</v>
      </c>
      <c r="J52" s="72">
        <f t="shared" si="4"/>
        <v>499</v>
      </c>
    </row>
    <row r="53" ht="15" spans="1:10">
      <c r="A53" s="108" t="s">
        <v>79</v>
      </c>
      <c r="B53" s="173" t="s">
        <v>80</v>
      </c>
      <c r="C53" s="48" t="s">
        <v>81</v>
      </c>
      <c r="D53" s="72">
        <v>766</v>
      </c>
      <c r="E53" s="61">
        <f t="shared" si="5"/>
        <v>727.7</v>
      </c>
      <c r="F53" s="72">
        <v>50</v>
      </c>
      <c r="G53" s="138">
        <f t="shared" si="1"/>
        <v>677.7</v>
      </c>
      <c r="H53" s="48">
        <f t="shared" si="2"/>
        <v>0</v>
      </c>
      <c r="I53" s="79">
        <v>0</v>
      </c>
      <c r="J53" s="72">
        <f t="shared" si="4"/>
        <v>50</v>
      </c>
    </row>
    <row r="54" ht="15" spans="1:10">
      <c r="A54" s="111"/>
      <c r="B54" s="104"/>
      <c r="C54" s="4" t="s">
        <v>82</v>
      </c>
      <c r="D54" s="67">
        <v>766</v>
      </c>
      <c r="E54" s="61">
        <f t="shared" si="5"/>
        <v>727.7</v>
      </c>
      <c r="F54" s="67">
        <v>50</v>
      </c>
      <c r="G54" s="138">
        <f t="shared" si="1"/>
        <v>677.7</v>
      </c>
      <c r="H54" s="48">
        <f t="shared" si="2"/>
        <v>0</v>
      </c>
      <c r="I54" s="68">
        <v>0</v>
      </c>
      <c r="J54" s="72">
        <f t="shared" si="4"/>
        <v>50</v>
      </c>
    </row>
    <row r="55" ht="15" spans="1:10">
      <c r="A55" s="111"/>
      <c r="B55" s="104"/>
      <c r="C55" s="4" t="s">
        <v>83</v>
      </c>
      <c r="D55" s="67">
        <v>966</v>
      </c>
      <c r="E55" s="61">
        <f t="shared" si="5"/>
        <v>917.7</v>
      </c>
      <c r="F55" s="67">
        <v>50</v>
      </c>
      <c r="G55" s="138">
        <f t="shared" si="1"/>
        <v>867.7</v>
      </c>
      <c r="H55" s="48">
        <f t="shared" si="2"/>
        <v>0</v>
      </c>
      <c r="I55" s="68">
        <v>0</v>
      </c>
      <c r="J55" s="72">
        <f t="shared" si="4"/>
        <v>50</v>
      </c>
    </row>
    <row r="56" ht="15" spans="1:10">
      <c r="A56" s="112"/>
      <c r="B56" s="139"/>
      <c r="C56" s="54" t="s">
        <v>84</v>
      </c>
      <c r="D56" s="76">
        <v>1099</v>
      </c>
      <c r="E56" s="61">
        <f t="shared" si="5"/>
        <v>1044.05</v>
      </c>
      <c r="F56" s="76">
        <v>100</v>
      </c>
      <c r="G56" s="138">
        <f t="shared" si="1"/>
        <v>944.05</v>
      </c>
      <c r="H56" s="48" t="str">
        <f t="shared" si="2"/>
        <v>头套</v>
      </c>
      <c r="I56" s="80" t="s">
        <v>46</v>
      </c>
      <c r="J56" s="72">
        <f t="shared" si="4"/>
        <v>188</v>
      </c>
    </row>
    <row r="57" ht="15" spans="1:10">
      <c r="A57" s="117" t="s">
        <v>85</v>
      </c>
      <c r="B57" s="174" t="s">
        <v>86</v>
      </c>
      <c r="C57" s="142" t="s">
        <v>87</v>
      </c>
      <c r="D57" s="88">
        <v>1188</v>
      </c>
      <c r="E57" s="61">
        <f t="shared" si="5"/>
        <v>1128.6</v>
      </c>
      <c r="F57" s="88">
        <v>100</v>
      </c>
      <c r="G57" s="138">
        <f t="shared" si="1"/>
        <v>1028.6</v>
      </c>
      <c r="H57" s="48" t="str">
        <f t="shared" si="2"/>
        <v>头套</v>
      </c>
      <c r="I57" s="90" t="s">
        <v>46</v>
      </c>
      <c r="J57" s="72">
        <f t="shared" si="4"/>
        <v>188</v>
      </c>
    </row>
    <row r="58" ht="24.75" spans="1:10">
      <c r="A58" s="108" t="s">
        <v>88</v>
      </c>
      <c r="B58" s="171" t="s">
        <v>89</v>
      </c>
      <c r="C58" s="48" t="s">
        <v>90</v>
      </c>
      <c r="D58" s="72">
        <v>1499</v>
      </c>
      <c r="E58" s="61">
        <f t="shared" ref="E58:E72" si="6">D58*0.95</f>
        <v>1424.05</v>
      </c>
      <c r="F58" s="88">
        <v>100</v>
      </c>
      <c r="G58" s="138">
        <f t="shared" si="1"/>
        <v>1324.05</v>
      </c>
      <c r="H58" s="48" t="str">
        <f t="shared" si="2"/>
        <v>头套</v>
      </c>
      <c r="I58" s="79" t="s">
        <v>46</v>
      </c>
      <c r="J58" s="72">
        <f t="shared" si="4"/>
        <v>188</v>
      </c>
    </row>
    <row r="59" ht="24.75" spans="1:10">
      <c r="A59" s="111"/>
      <c r="B59" s="104"/>
      <c r="C59" s="4" t="s">
        <v>91</v>
      </c>
      <c r="D59" s="67">
        <v>1119</v>
      </c>
      <c r="E59" s="61">
        <f t="shared" si="6"/>
        <v>1063.05</v>
      </c>
      <c r="F59" s="76">
        <v>100</v>
      </c>
      <c r="G59" s="138">
        <f t="shared" si="1"/>
        <v>963.05</v>
      </c>
      <c r="H59" s="48" t="str">
        <f t="shared" si="2"/>
        <v>头套</v>
      </c>
      <c r="I59" s="68" t="s">
        <v>46</v>
      </c>
      <c r="J59" s="72">
        <f t="shared" si="4"/>
        <v>188</v>
      </c>
    </row>
    <row r="60" ht="24.75" spans="1:10">
      <c r="A60" s="111"/>
      <c r="B60" s="104"/>
      <c r="C60" s="4" t="s">
        <v>92</v>
      </c>
      <c r="D60" s="67">
        <v>1318</v>
      </c>
      <c r="E60" s="61">
        <f t="shared" si="6"/>
        <v>1252.1</v>
      </c>
      <c r="F60" s="76">
        <v>100</v>
      </c>
      <c r="G60" s="138">
        <f t="shared" si="1"/>
        <v>1152.1</v>
      </c>
      <c r="H60" s="48" t="str">
        <f t="shared" si="2"/>
        <v>头套</v>
      </c>
      <c r="I60" s="68" t="s">
        <v>46</v>
      </c>
      <c r="J60" s="72">
        <f t="shared" si="4"/>
        <v>188</v>
      </c>
    </row>
    <row r="61" ht="24.75" spans="1:10">
      <c r="A61" s="111"/>
      <c r="B61" s="104"/>
      <c r="C61" s="4" t="s">
        <v>93</v>
      </c>
      <c r="D61" s="67">
        <v>1318</v>
      </c>
      <c r="E61" s="61">
        <f t="shared" si="6"/>
        <v>1252.1</v>
      </c>
      <c r="F61" s="76">
        <v>100</v>
      </c>
      <c r="G61" s="138">
        <f t="shared" si="1"/>
        <v>1152.1</v>
      </c>
      <c r="H61" s="48" t="str">
        <f t="shared" si="2"/>
        <v>头套</v>
      </c>
      <c r="I61" s="68" t="s">
        <v>46</v>
      </c>
      <c r="J61" s="72">
        <f t="shared" si="4"/>
        <v>188</v>
      </c>
    </row>
    <row r="62" ht="24.75" spans="1:10">
      <c r="A62" s="111"/>
      <c r="B62" s="104"/>
      <c r="C62" s="4" t="s">
        <v>94</v>
      </c>
      <c r="D62" s="67">
        <v>1119</v>
      </c>
      <c r="E62" s="61">
        <f t="shared" si="6"/>
        <v>1063.05</v>
      </c>
      <c r="F62" s="76">
        <v>100</v>
      </c>
      <c r="G62" s="138">
        <f t="shared" si="1"/>
        <v>963.05</v>
      </c>
      <c r="H62" s="48" t="str">
        <f t="shared" si="2"/>
        <v>头套</v>
      </c>
      <c r="I62" s="68" t="s">
        <v>46</v>
      </c>
      <c r="J62" s="72">
        <f t="shared" si="4"/>
        <v>188</v>
      </c>
    </row>
    <row r="63" ht="24.75" spans="1:10">
      <c r="A63" s="111"/>
      <c r="B63" s="104"/>
      <c r="C63" s="4" t="s">
        <v>95</v>
      </c>
      <c r="D63" s="67">
        <v>1099</v>
      </c>
      <c r="E63" s="61">
        <f t="shared" si="6"/>
        <v>1044.05</v>
      </c>
      <c r="F63" s="76">
        <v>100</v>
      </c>
      <c r="G63" s="138">
        <f t="shared" si="1"/>
        <v>944.05</v>
      </c>
      <c r="H63" s="48" t="str">
        <f t="shared" si="2"/>
        <v>头套</v>
      </c>
      <c r="I63" s="68" t="s">
        <v>46</v>
      </c>
      <c r="J63" s="72">
        <f t="shared" si="4"/>
        <v>188</v>
      </c>
    </row>
    <row r="64" ht="15" spans="1:10">
      <c r="A64" s="112"/>
      <c r="B64" s="139"/>
      <c r="C64" s="54" t="s">
        <v>96</v>
      </c>
      <c r="D64" s="76">
        <v>1099</v>
      </c>
      <c r="E64" s="61">
        <f t="shared" si="6"/>
        <v>1044.05</v>
      </c>
      <c r="F64" s="76">
        <v>100</v>
      </c>
      <c r="G64" s="138">
        <f t="shared" si="1"/>
        <v>944.05</v>
      </c>
      <c r="H64" s="48" t="str">
        <f t="shared" si="2"/>
        <v>头套</v>
      </c>
      <c r="I64" s="80" t="s">
        <v>46</v>
      </c>
      <c r="J64" s="72">
        <f t="shared" si="4"/>
        <v>188</v>
      </c>
    </row>
    <row r="65" ht="15" spans="1:10">
      <c r="A65" s="108">
        <v>601</v>
      </c>
      <c r="B65" s="171" t="s">
        <v>97</v>
      </c>
      <c r="C65" s="48" t="s">
        <v>87</v>
      </c>
      <c r="D65" s="72">
        <v>1499</v>
      </c>
      <c r="E65" s="61">
        <f t="shared" si="6"/>
        <v>1424.05</v>
      </c>
      <c r="F65" s="88">
        <v>100</v>
      </c>
      <c r="G65" s="138">
        <f t="shared" si="1"/>
        <v>1324.05</v>
      </c>
      <c r="H65" s="48" t="str">
        <f t="shared" si="2"/>
        <v>头套</v>
      </c>
      <c r="I65" s="79" t="s">
        <v>46</v>
      </c>
      <c r="J65" s="72">
        <f t="shared" si="4"/>
        <v>188</v>
      </c>
    </row>
    <row r="66" ht="15" spans="1:10">
      <c r="A66" s="111"/>
      <c r="B66" s="104"/>
      <c r="C66" s="4" t="s">
        <v>98</v>
      </c>
      <c r="D66" s="67">
        <v>1499</v>
      </c>
      <c r="E66" s="61">
        <f t="shared" si="6"/>
        <v>1424.05</v>
      </c>
      <c r="F66" s="76">
        <v>100</v>
      </c>
      <c r="G66" s="138">
        <f t="shared" ref="G66:G71" si="7">E66-F66</f>
        <v>1324.05</v>
      </c>
      <c r="H66" s="48" t="str">
        <f t="shared" ref="H66:H71" si="8">_xlfn.IFS(E66&lt;1000,0,E66&lt;2000,"头套",E66&lt;3000,"座套",E66&lt;5000,"时尚创意椅",E66&gt;=5000,"脚踏")</f>
        <v>头套</v>
      </c>
      <c r="I66" s="68" t="s">
        <v>46</v>
      </c>
      <c r="J66" s="72">
        <f t="shared" si="4"/>
        <v>188</v>
      </c>
    </row>
    <row r="67" ht="15" spans="1:10">
      <c r="A67" s="111"/>
      <c r="B67" s="104"/>
      <c r="C67" s="4" t="s">
        <v>99</v>
      </c>
      <c r="D67" s="67">
        <v>999</v>
      </c>
      <c r="E67" s="61">
        <f t="shared" si="6"/>
        <v>949.05</v>
      </c>
      <c r="F67" s="67">
        <v>50</v>
      </c>
      <c r="G67" s="138">
        <f t="shared" si="7"/>
        <v>899.05</v>
      </c>
      <c r="H67" s="48">
        <f t="shared" si="8"/>
        <v>0</v>
      </c>
      <c r="I67" s="68">
        <v>0</v>
      </c>
      <c r="J67" s="72">
        <f t="shared" si="4"/>
        <v>50</v>
      </c>
    </row>
    <row r="68" ht="15" spans="1:10">
      <c r="A68" s="112"/>
      <c r="B68" s="139"/>
      <c r="C68" s="54" t="s">
        <v>100</v>
      </c>
      <c r="D68" s="76">
        <v>999</v>
      </c>
      <c r="E68" s="61">
        <f t="shared" si="6"/>
        <v>949.05</v>
      </c>
      <c r="F68" s="76">
        <v>50</v>
      </c>
      <c r="G68" s="138">
        <f t="shared" si="7"/>
        <v>899.05</v>
      </c>
      <c r="H68" s="48">
        <f t="shared" si="8"/>
        <v>0</v>
      </c>
      <c r="I68" s="80">
        <v>0</v>
      </c>
      <c r="J68" s="72">
        <f t="shared" si="4"/>
        <v>50</v>
      </c>
    </row>
    <row r="69" ht="15" spans="1:10">
      <c r="A69" s="108" t="s">
        <v>101</v>
      </c>
      <c r="B69" s="171" t="s">
        <v>102</v>
      </c>
      <c r="C69" s="48" t="s">
        <v>103</v>
      </c>
      <c r="D69" s="72">
        <v>1399</v>
      </c>
      <c r="E69" s="61">
        <f t="shared" si="6"/>
        <v>1329.05</v>
      </c>
      <c r="F69" s="88">
        <v>100</v>
      </c>
      <c r="G69" s="138">
        <f t="shared" si="7"/>
        <v>1229.05</v>
      </c>
      <c r="H69" s="48" t="str">
        <f t="shared" si="8"/>
        <v>头套</v>
      </c>
      <c r="I69" s="79" t="s">
        <v>46</v>
      </c>
      <c r="J69" s="72">
        <f t="shared" si="4"/>
        <v>188</v>
      </c>
    </row>
    <row r="70" ht="15" spans="1:10">
      <c r="A70" s="111"/>
      <c r="B70" s="104"/>
      <c r="C70" s="4" t="s">
        <v>104</v>
      </c>
      <c r="D70" s="67">
        <v>1399</v>
      </c>
      <c r="E70" s="61">
        <f t="shared" si="6"/>
        <v>1329.05</v>
      </c>
      <c r="F70" s="76">
        <v>100</v>
      </c>
      <c r="G70" s="138">
        <f t="shared" si="7"/>
        <v>1229.05</v>
      </c>
      <c r="H70" s="48" t="str">
        <f t="shared" si="8"/>
        <v>头套</v>
      </c>
      <c r="I70" s="68" t="s">
        <v>46</v>
      </c>
      <c r="J70" s="72">
        <f t="shared" si="4"/>
        <v>188</v>
      </c>
    </row>
    <row r="71" ht="15" spans="1:10">
      <c r="A71" s="111"/>
      <c r="B71" s="104"/>
      <c r="C71" s="4" t="s">
        <v>105</v>
      </c>
      <c r="D71" s="67">
        <v>1399</v>
      </c>
      <c r="E71" s="61">
        <f t="shared" si="6"/>
        <v>1329.05</v>
      </c>
      <c r="F71" s="76">
        <v>100</v>
      </c>
      <c r="G71" s="138">
        <f t="shared" si="7"/>
        <v>1229.05</v>
      </c>
      <c r="H71" s="48" t="str">
        <f t="shared" si="8"/>
        <v>头套</v>
      </c>
      <c r="I71" s="68" t="s">
        <v>46</v>
      </c>
      <c r="J71" s="72">
        <f t="shared" si="4"/>
        <v>188</v>
      </c>
    </row>
    <row r="72" ht="15" spans="1:10">
      <c r="A72" s="108">
        <v>166</v>
      </c>
      <c r="B72" s="171" t="s">
        <v>107</v>
      </c>
      <c r="C72" s="48" t="s">
        <v>108</v>
      </c>
      <c r="D72" s="72">
        <v>2199</v>
      </c>
      <c r="E72" s="61">
        <f t="shared" ref="E72:E112" si="9">D72*0.95</f>
        <v>2089.05</v>
      </c>
      <c r="F72" s="72">
        <v>200</v>
      </c>
      <c r="G72" s="138">
        <f t="shared" ref="G72:G120" si="10">E72-F72</f>
        <v>1889.05</v>
      </c>
      <c r="H72" s="48" t="str">
        <f t="shared" ref="H72:H120" si="11">_xlfn.IFS(E72&lt;1000,0,E72&lt;2000,"头套",E72&lt;3000,"座套",E72&lt;5000,"时尚创意椅",E72&gt;=5000,"脚踏")</f>
        <v>座套</v>
      </c>
      <c r="I72" s="79" t="s">
        <v>14</v>
      </c>
      <c r="J72" s="72">
        <f t="shared" ref="J72:J97" si="12">F72+IFERROR(_xlfn.IFS(H72="头套",88,H72="座套",188,H72="时尚创意椅",199,H72="脚踏",399),0)</f>
        <v>388</v>
      </c>
    </row>
    <row r="73" ht="15" spans="1:10">
      <c r="A73" s="112"/>
      <c r="B73" s="139"/>
      <c r="C73" s="54" t="s">
        <v>109</v>
      </c>
      <c r="D73" s="76">
        <v>2088</v>
      </c>
      <c r="E73" s="78">
        <f t="shared" si="9"/>
        <v>1983.6</v>
      </c>
      <c r="F73" s="76">
        <v>100</v>
      </c>
      <c r="G73" s="138">
        <f t="shared" si="10"/>
        <v>1883.6</v>
      </c>
      <c r="H73" s="48" t="str">
        <f t="shared" si="11"/>
        <v>头套</v>
      </c>
      <c r="I73" s="80" t="s">
        <v>46</v>
      </c>
      <c r="J73" s="72">
        <f t="shared" si="12"/>
        <v>188</v>
      </c>
    </row>
    <row r="74" ht="15" spans="1:10">
      <c r="A74" s="117" t="s">
        <v>110</v>
      </c>
      <c r="B74" s="141">
        <v>41362042431</v>
      </c>
      <c r="C74" s="142" t="s">
        <v>111</v>
      </c>
      <c r="D74" s="88">
        <v>2399</v>
      </c>
      <c r="E74" s="78">
        <f t="shared" si="9"/>
        <v>2279.05</v>
      </c>
      <c r="F74" s="88">
        <v>200</v>
      </c>
      <c r="G74" s="138">
        <f t="shared" si="10"/>
        <v>2079.05</v>
      </c>
      <c r="H74" s="48" t="str">
        <f t="shared" si="11"/>
        <v>座套</v>
      </c>
      <c r="I74" s="90" t="s">
        <v>14</v>
      </c>
      <c r="J74" s="72">
        <f t="shared" si="12"/>
        <v>388</v>
      </c>
    </row>
    <row r="75" ht="24.75" spans="1:10">
      <c r="A75" s="108" t="s">
        <v>162</v>
      </c>
      <c r="B75" s="137">
        <v>40468035856</v>
      </c>
      <c r="C75" s="48" t="s">
        <v>113</v>
      </c>
      <c r="D75" s="72">
        <v>1666</v>
      </c>
      <c r="E75" s="61">
        <f t="shared" si="9"/>
        <v>1582.7</v>
      </c>
      <c r="F75" s="88">
        <v>100</v>
      </c>
      <c r="G75" s="138">
        <f t="shared" si="10"/>
        <v>1482.7</v>
      </c>
      <c r="H75" s="48" t="str">
        <f t="shared" si="11"/>
        <v>头套</v>
      </c>
      <c r="I75" s="79" t="s">
        <v>46</v>
      </c>
      <c r="J75" s="72">
        <f t="shared" si="12"/>
        <v>188</v>
      </c>
    </row>
    <row r="76" ht="24.75" spans="1:10">
      <c r="A76" s="111"/>
      <c r="B76" s="104"/>
      <c r="C76" s="4" t="s">
        <v>114</v>
      </c>
      <c r="D76" s="67">
        <v>1666</v>
      </c>
      <c r="E76" s="61">
        <f t="shared" si="9"/>
        <v>1582.7</v>
      </c>
      <c r="F76" s="76">
        <v>100</v>
      </c>
      <c r="G76" s="138">
        <f t="shared" si="10"/>
        <v>1482.7</v>
      </c>
      <c r="H76" s="48" t="str">
        <f t="shared" si="11"/>
        <v>头套</v>
      </c>
      <c r="I76" s="68" t="s">
        <v>46</v>
      </c>
      <c r="J76" s="72">
        <f t="shared" si="12"/>
        <v>188</v>
      </c>
    </row>
    <row r="77" ht="15" spans="1:10">
      <c r="A77" s="111"/>
      <c r="B77" s="104"/>
      <c r="C77" s="4" t="s">
        <v>115</v>
      </c>
      <c r="D77" s="67">
        <v>1566</v>
      </c>
      <c r="E77" s="61">
        <f t="shared" si="9"/>
        <v>1487.7</v>
      </c>
      <c r="F77" s="76">
        <v>100</v>
      </c>
      <c r="G77" s="138">
        <f t="shared" si="10"/>
        <v>1387.7</v>
      </c>
      <c r="H77" s="48" t="str">
        <f t="shared" si="11"/>
        <v>头套</v>
      </c>
      <c r="I77" s="68" t="s">
        <v>46</v>
      </c>
      <c r="J77" s="72">
        <f t="shared" si="12"/>
        <v>188</v>
      </c>
    </row>
    <row r="78" ht="24.75" spans="1:10">
      <c r="A78" s="111"/>
      <c r="B78" s="104"/>
      <c r="C78" s="4" t="s">
        <v>116</v>
      </c>
      <c r="D78" s="67">
        <v>1666</v>
      </c>
      <c r="E78" s="61">
        <f t="shared" si="9"/>
        <v>1582.7</v>
      </c>
      <c r="F78" s="76">
        <v>100</v>
      </c>
      <c r="G78" s="138">
        <f t="shared" si="10"/>
        <v>1482.7</v>
      </c>
      <c r="H78" s="48" t="str">
        <f t="shared" si="11"/>
        <v>头套</v>
      </c>
      <c r="I78" s="68" t="s">
        <v>46</v>
      </c>
      <c r="J78" s="72">
        <f t="shared" si="12"/>
        <v>188</v>
      </c>
    </row>
    <row r="79" ht="15" spans="1:10">
      <c r="A79" s="111"/>
      <c r="B79" s="104"/>
      <c r="C79" s="4" t="s">
        <v>117</v>
      </c>
      <c r="D79" s="67">
        <v>1566</v>
      </c>
      <c r="E79" s="61">
        <f t="shared" si="9"/>
        <v>1487.7</v>
      </c>
      <c r="F79" s="76">
        <v>100</v>
      </c>
      <c r="G79" s="138">
        <f t="shared" si="10"/>
        <v>1387.7</v>
      </c>
      <c r="H79" s="48" t="str">
        <f t="shared" si="11"/>
        <v>头套</v>
      </c>
      <c r="I79" s="68" t="s">
        <v>46</v>
      </c>
      <c r="J79" s="72">
        <f t="shared" si="12"/>
        <v>188</v>
      </c>
    </row>
    <row r="80" ht="15" spans="1:10">
      <c r="A80" s="111"/>
      <c r="B80" s="104"/>
      <c r="C80" s="4" t="s">
        <v>118</v>
      </c>
      <c r="D80" s="67">
        <v>1566</v>
      </c>
      <c r="E80" s="61">
        <f t="shared" si="9"/>
        <v>1487.7</v>
      </c>
      <c r="F80" s="76">
        <v>100</v>
      </c>
      <c r="G80" s="138">
        <f t="shared" si="10"/>
        <v>1387.7</v>
      </c>
      <c r="H80" s="48" t="str">
        <f t="shared" si="11"/>
        <v>头套</v>
      </c>
      <c r="I80" s="68" t="s">
        <v>46</v>
      </c>
      <c r="J80" s="72">
        <f t="shared" si="12"/>
        <v>188</v>
      </c>
    </row>
    <row r="81" ht="15" spans="1:10">
      <c r="A81" s="111"/>
      <c r="B81" s="104"/>
      <c r="C81" s="4" t="s">
        <v>119</v>
      </c>
      <c r="D81" s="67">
        <v>1566</v>
      </c>
      <c r="E81" s="61">
        <f t="shared" si="9"/>
        <v>1487.7</v>
      </c>
      <c r="F81" s="76">
        <v>100</v>
      </c>
      <c r="G81" s="138">
        <f t="shared" si="10"/>
        <v>1387.7</v>
      </c>
      <c r="H81" s="48" t="str">
        <f t="shared" si="11"/>
        <v>头套</v>
      </c>
      <c r="I81" s="68" t="s">
        <v>46</v>
      </c>
      <c r="J81" s="72">
        <f t="shared" si="12"/>
        <v>188</v>
      </c>
    </row>
    <row r="82" ht="15" spans="1:10">
      <c r="A82" s="111"/>
      <c r="B82" s="104"/>
      <c r="C82" s="4" t="s">
        <v>120</v>
      </c>
      <c r="D82" s="67">
        <v>988</v>
      </c>
      <c r="E82" s="61">
        <f t="shared" si="9"/>
        <v>938.6</v>
      </c>
      <c r="F82" s="67">
        <v>50</v>
      </c>
      <c r="G82" s="138">
        <f t="shared" si="10"/>
        <v>888.6</v>
      </c>
      <c r="H82" s="48">
        <f t="shared" si="11"/>
        <v>0</v>
      </c>
      <c r="I82" s="68">
        <v>0</v>
      </c>
      <c r="J82" s="72">
        <f t="shared" si="12"/>
        <v>50</v>
      </c>
    </row>
    <row r="83" ht="15" spans="1:10">
      <c r="A83" s="111"/>
      <c r="B83" s="104"/>
      <c r="C83" s="4" t="s">
        <v>121</v>
      </c>
      <c r="D83" s="67">
        <v>988</v>
      </c>
      <c r="E83" s="61">
        <f t="shared" si="9"/>
        <v>938.6</v>
      </c>
      <c r="F83" s="67">
        <v>50</v>
      </c>
      <c r="G83" s="138">
        <f t="shared" si="10"/>
        <v>888.6</v>
      </c>
      <c r="H83" s="48">
        <f t="shared" si="11"/>
        <v>0</v>
      </c>
      <c r="I83" s="68">
        <v>0</v>
      </c>
      <c r="J83" s="72">
        <f t="shared" si="12"/>
        <v>50</v>
      </c>
    </row>
    <row r="84" ht="15" spans="1:10">
      <c r="A84" s="111"/>
      <c r="B84" s="104"/>
      <c r="C84" s="4" t="s">
        <v>122</v>
      </c>
      <c r="D84" s="67">
        <v>1099</v>
      </c>
      <c r="E84" s="61">
        <f t="shared" si="9"/>
        <v>1044.05</v>
      </c>
      <c r="F84" s="76">
        <v>100</v>
      </c>
      <c r="G84" s="138">
        <f t="shared" si="10"/>
        <v>944.05</v>
      </c>
      <c r="H84" s="48" t="str">
        <f t="shared" si="11"/>
        <v>头套</v>
      </c>
      <c r="I84" s="68" t="s">
        <v>46</v>
      </c>
      <c r="J84" s="72">
        <f t="shared" si="12"/>
        <v>188</v>
      </c>
    </row>
    <row r="85" ht="15" spans="1:10">
      <c r="A85" s="112"/>
      <c r="B85" s="139"/>
      <c r="C85" s="54" t="s">
        <v>123</v>
      </c>
      <c r="D85" s="76">
        <v>1199</v>
      </c>
      <c r="E85" s="78">
        <f t="shared" si="9"/>
        <v>1139.05</v>
      </c>
      <c r="F85" s="76">
        <v>100</v>
      </c>
      <c r="G85" s="138">
        <f t="shared" si="10"/>
        <v>1039.05</v>
      </c>
      <c r="H85" s="48" t="str">
        <f t="shared" si="11"/>
        <v>头套</v>
      </c>
      <c r="I85" s="80" t="s">
        <v>46</v>
      </c>
      <c r="J85" s="72">
        <f t="shared" si="12"/>
        <v>188</v>
      </c>
    </row>
    <row r="86" ht="15" spans="1:10">
      <c r="A86" s="108" t="s">
        <v>124</v>
      </c>
      <c r="B86" s="137">
        <v>41347887305</v>
      </c>
      <c r="C86" s="48" t="s">
        <v>125</v>
      </c>
      <c r="D86" s="72">
        <v>3666</v>
      </c>
      <c r="E86" s="61">
        <f t="shared" si="9"/>
        <v>3482.7</v>
      </c>
      <c r="F86" s="114">
        <v>300</v>
      </c>
      <c r="G86" s="138">
        <f t="shared" si="10"/>
        <v>3182.7</v>
      </c>
      <c r="H86" s="48" t="str">
        <f t="shared" si="11"/>
        <v>时尚创意椅</v>
      </c>
      <c r="I86" s="79" t="s">
        <v>28</v>
      </c>
      <c r="J86" s="72">
        <f t="shared" si="12"/>
        <v>499</v>
      </c>
    </row>
    <row r="87" ht="15" spans="1:10">
      <c r="A87" s="111"/>
      <c r="B87" s="104"/>
      <c r="C87" s="4" t="s">
        <v>126</v>
      </c>
      <c r="D87" s="67">
        <v>3666</v>
      </c>
      <c r="E87" s="61">
        <f t="shared" si="9"/>
        <v>3482.7</v>
      </c>
      <c r="F87" s="115">
        <v>300</v>
      </c>
      <c r="G87" s="138">
        <f t="shared" si="10"/>
        <v>3182.7</v>
      </c>
      <c r="H87" s="48" t="str">
        <f t="shared" si="11"/>
        <v>时尚创意椅</v>
      </c>
      <c r="I87" s="68" t="s">
        <v>28</v>
      </c>
      <c r="J87" s="72">
        <f t="shared" si="12"/>
        <v>499</v>
      </c>
    </row>
    <row r="88" ht="24.75" spans="1:10">
      <c r="A88" s="111"/>
      <c r="B88" s="104"/>
      <c r="C88" s="4" t="s">
        <v>127</v>
      </c>
      <c r="D88" s="67">
        <v>3499</v>
      </c>
      <c r="E88" s="61">
        <f t="shared" si="9"/>
        <v>3324.05</v>
      </c>
      <c r="F88" s="115">
        <v>300</v>
      </c>
      <c r="G88" s="138">
        <f t="shared" si="10"/>
        <v>3024.05</v>
      </c>
      <c r="H88" s="48" t="str">
        <f t="shared" si="11"/>
        <v>时尚创意椅</v>
      </c>
      <c r="I88" s="68" t="s">
        <v>28</v>
      </c>
      <c r="J88" s="72">
        <f t="shared" si="12"/>
        <v>499</v>
      </c>
    </row>
    <row r="89" ht="15" spans="1:10">
      <c r="A89" s="111"/>
      <c r="B89" s="104"/>
      <c r="C89" s="4" t="s">
        <v>128</v>
      </c>
      <c r="D89" s="67">
        <v>3499</v>
      </c>
      <c r="E89" s="61">
        <f t="shared" si="9"/>
        <v>3324.05</v>
      </c>
      <c r="F89" s="115">
        <v>300</v>
      </c>
      <c r="G89" s="138">
        <f t="shared" si="10"/>
        <v>3024.05</v>
      </c>
      <c r="H89" s="48" t="str">
        <f t="shared" si="11"/>
        <v>时尚创意椅</v>
      </c>
      <c r="I89" s="68" t="s">
        <v>28</v>
      </c>
      <c r="J89" s="72">
        <f t="shared" si="12"/>
        <v>499</v>
      </c>
    </row>
    <row r="90" ht="15" spans="1:10">
      <c r="A90" s="112"/>
      <c r="B90" s="139"/>
      <c r="C90" s="54" t="s">
        <v>129</v>
      </c>
      <c r="D90" s="76">
        <v>3288</v>
      </c>
      <c r="E90" s="78">
        <f t="shared" si="9"/>
        <v>3123.6</v>
      </c>
      <c r="F90" s="116">
        <v>300</v>
      </c>
      <c r="G90" s="138">
        <f t="shared" si="10"/>
        <v>2823.6</v>
      </c>
      <c r="H90" s="48" t="str">
        <f t="shared" si="11"/>
        <v>时尚创意椅</v>
      </c>
      <c r="I90" s="80" t="s">
        <v>28</v>
      </c>
      <c r="J90" s="72">
        <f t="shared" si="12"/>
        <v>499</v>
      </c>
    </row>
    <row r="91" ht="24.75" spans="1:10">
      <c r="A91" s="108" t="s">
        <v>130</v>
      </c>
      <c r="B91" s="137">
        <v>43249779004</v>
      </c>
      <c r="C91" s="48" t="s">
        <v>131</v>
      </c>
      <c r="D91" s="72">
        <v>1088</v>
      </c>
      <c r="E91" s="61">
        <f t="shared" si="9"/>
        <v>1033.6</v>
      </c>
      <c r="F91" s="88">
        <v>100</v>
      </c>
      <c r="G91" s="138">
        <f t="shared" si="10"/>
        <v>933.6</v>
      </c>
      <c r="H91" s="48" t="str">
        <f t="shared" si="11"/>
        <v>头套</v>
      </c>
      <c r="I91" s="79" t="s">
        <v>46</v>
      </c>
      <c r="J91" s="72">
        <f t="shared" si="12"/>
        <v>188</v>
      </c>
    </row>
    <row r="92" ht="15" spans="1:10">
      <c r="A92" s="111"/>
      <c r="B92" s="104"/>
      <c r="C92" s="4" t="s">
        <v>132</v>
      </c>
      <c r="D92" s="67">
        <v>1088</v>
      </c>
      <c r="E92" s="61">
        <f t="shared" si="9"/>
        <v>1033.6</v>
      </c>
      <c r="F92" s="76">
        <v>100</v>
      </c>
      <c r="G92" s="138">
        <f t="shared" si="10"/>
        <v>933.6</v>
      </c>
      <c r="H92" s="48" t="str">
        <f t="shared" si="11"/>
        <v>头套</v>
      </c>
      <c r="I92" s="68" t="s">
        <v>46</v>
      </c>
      <c r="J92" s="72">
        <f t="shared" si="12"/>
        <v>188</v>
      </c>
    </row>
    <row r="93" ht="24.75" spans="1:10">
      <c r="A93" s="111"/>
      <c r="C93" s="4" t="s">
        <v>133</v>
      </c>
      <c r="D93" s="67">
        <v>1566</v>
      </c>
      <c r="E93" s="61">
        <f t="shared" si="9"/>
        <v>1487.7</v>
      </c>
      <c r="F93" s="76">
        <v>100</v>
      </c>
      <c r="G93" s="138">
        <f t="shared" si="10"/>
        <v>1387.7</v>
      </c>
      <c r="H93" s="48" t="str">
        <f t="shared" si="11"/>
        <v>头套</v>
      </c>
      <c r="I93" s="68" t="s">
        <v>46</v>
      </c>
      <c r="J93" s="72">
        <f t="shared" si="12"/>
        <v>188</v>
      </c>
    </row>
    <row r="94" ht="24.75" spans="1:10">
      <c r="A94" s="111"/>
      <c r="B94" s="104"/>
      <c r="C94" s="4" t="s">
        <v>134</v>
      </c>
      <c r="D94" s="67">
        <v>1088</v>
      </c>
      <c r="E94" s="61">
        <f t="shared" si="9"/>
        <v>1033.6</v>
      </c>
      <c r="F94" s="76">
        <v>100</v>
      </c>
      <c r="G94" s="138">
        <f t="shared" si="10"/>
        <v>933.6</v>
      </c>
      <c r="H94" s="48" t="str">
        <f t="shared" si="11"/>
        <v>头套</v>
      </c>
      <c r="I94" s="68" t="s">
        <v>46</v>
      </c>
      <c r="J94" s="72">
        <f t="shared" si="12"/>
        <v>188</v>
      </c>
    </row>
    <row r="95" ht="24.75" spans="1:10">
      <c r="A95" s="111"/>
      <c r="B95" s="104"/>
      <c r="C95" s="4" t="s">
        <v>135</v>
      </c>
      <c r="D95" s="67">
        <v>1088</v>
      </c>
      <c r="E95" s="61">
        <f t="shared" si="9"/>
        <v>1033.6</v>
      </c>
      <c r="F95" s="76">
        <v>100</v>
      </c>
      <c r="G95" s="138">
        <f t="shared" si="10"/>
        <v>933.6</v>
      </c>
      <c r="H95" s="48" t="str">
        <f t="shared" si="11"/>
        <v>头套</v>
      </c>
      <c r="I95" s="68" t="s">
        <v>46</v>
      </c>
      <c r="J95" s="72">
        <f t="shared" si="12"/>
        <v>188</v>
      </c>
    </row>
    <row r="96" ht="24.75" spans="1:10">
      <c r="A96" s="111"/>
      <c r="B96" s="104"/>
      <c r="C96" s="4" t="s">
        <v>136</v>
      </c>
      <c r="D96" s="67">
        <v>1088</v>
      </c>
      <c r="E96" s="61">
        <f t="shared" si="9"/>
        <v>1033.6</v>
      </c>
      <c r="F96" s="76">
        <v>100</v>
      </c>
      <c r="G96" s="138">
        <f t="shared" si="10"/>
        <v>933.6</v>
      </c>
      <c r="H96" s="48" t="str">
        <f t="shared" si="11"/>
        <v>头套</v>
      </c>
      <c r="I96" s="68" t="s">
        <v>46</v>
      </c>
      <c r="J96" s="72">
        <f t="shared" si="12"/>
        <v>188</v>
      </c>
    </row>
    <row r="97" ht="24.75" spans="1:10">
      <c r="A97" s="111"/>
      <c r="B97" s="104"/>
      <c r="C97" s="4" t="s">
        <v>137</v>
      </c>
      <c r="D97" s="67">
        <v>1088</v>
      </c>
      <c r="E97" s="61">
        <f t="shared" si="9"/>
        <v>1033.6</v>
      </c>
      <c r="F97" s="76">
        <v>100</v>
      </c>
      <c r="G97" s="138">
        <f t="shared" si="10"/>
        <v>933.6</v>
      </c>
      <c r="H97" s="48" t="str">
        <f t="shared" si="11"/>
        <v>头套</v>
      </c>
      <c r="I97" s="68" t="s">
        <v>46</v>
      </c>
      <c r="J97" s="72">
        <f t="shared" si="12"/>
        <v>188</v>
      </c>
    </row>
    <row r="98" ht="24.75" spans="1:10">
      <c r="A98" s="111"/>
      <c r="B98" s="104"/>
      <c r="C98" s="4" t="s">
        <v>138</v>
      </c>
      <c r="D98" s="67">
        <v>1088</v>
      </c>
      <c r="E98" s="61">
        <f t="shared" si="9"/>
        <v>1033.6</v>
      </c>
      <c r="F98" s="76">
        <v>100</v>
      </c>
      <c r="G98" s="138">
        <f t="shared" si="10"/>
        <v>933.6</v>
      </c>
      <c r="H98" s="48" t="str">
        <f t="shared" si="11"/>
        <v>头套</v>
      </c>
      <c r="I98" s="68" t="s">
        <v>46</v>
      </c>
      <c r="J98" s="72">
        <f t="shared" ref="J98:J120" si="13">F98+IFERROR(_xlfn.IFS(H98="头套",88,H98="座套",188,H98="时尚创意椅",199,H98="脚踏",399),0)</f>
        <v>188</v>
      </c>
    </row>
    <row r="99" ht="24.75" spans="1:10">
      <c r="A99" s="111"/>
      <c r="B99" s="104"/>
      <c r="C99" s="4" t="s">
        <v>139</v>
      </c>
      <c r="D99" s="67">
        <v>1088</v>
      </c>
      <c r="E99" s="61">
        <f t="shared" si="9"/>
        <v>1033.6</v>
      </c>
      <c r="F99" s="76">
        <v>100</v>
      </c>
      <c r="G99" s="138">
        <f t="shared" si="10"/>
        <v>933.6</v>
      </c>
      <c r="H99" s="48" t="str">
        <f t="shared" si="11"/>
        <v>头套</v>
      </c>
      <c r="I99" s="68" t="s">
        <v>46</v>
      </c>
      <c r="J99" s="72">
        <f t="shared" si="13"/>
        <v>188</v>
      </c>
    </row>
    <row r="100" ht="24.75" spans="1:10">
      <c r="A100" s="112"/>
      <c r="B100" s="139"/>
      <c r="C100" s="54" t="s">
        <v>140</v>
      </c>
      <c r="D100" s="76">
        <v>1088</v>
      </c>
      <c r="E100" s="78">
        <f t="shared" si="9"/>
        <v>1033.6</v>
      </c>
      <c r="F100" s="76">
        <v>100</v>
      </c>
      <c r="G100" s="138">
        <f t="shared" si="10"/>
        <v>933.6</v>
      </c>
      <c r="H100" s="48" t="str">
        <f t="shared" si="11"/>
        <v>头套</v>
      </c>
      <c r="I100" s="80" t="s">
        <v>46</v>
      </c>
      <c r="J100" s="72">
        <f t="shared" si="13"/>
        <v>188</v>
      </c>
    </row>
    <row r="101" ht="15" spans="1:10">
      <c r="A101" s="108" t="s">
        <v>141</v>
      </c>
      <c r="B101" s="137">
        <v>41672434587</v>
      </c>
      <c r="C101" s="48" t="s">
        <v>106</v>
      </c>
      <c r="D101" s="72">
        <v>866</v>
      </c>
      <c r="E101" s="61">
        <f t="shared" si="9"/>
        <v>822.7</v>
      </c>
      <c r="F101" s="72">
        <v>50</v>
      </c>
      <c r="G101" s="138">
        <f t="shared" si="10"/>
        <v>772.7</v>
      </c>
      <c r="H101" s="48">
        <f t="shared" si="11"/>
        <v>0</v>
      </c>
      <c r="I101" s="79">
        <v>0</v>
      </c>
      <c r="J101" s="72">
        <f t="shared" si="13"/>
        <v>50</v>
      </c>
    </row>
    <row r="102" ht="15" spans="1:10">
      <c r="A102" s="111"/>
      <c r="B102" s="104"/>
      <c r="C102" s="4" t="s">
        <v>142</v>
      </c>
      <c r="D102" s="67">
        <v>866</v>
      </c>
      <c r="E102" s="61">
        <f t="shared" si="9"/>
        <v>822.7</v>
      </c>
      <c r="F102" s="67">
        <v>50</v>
      </c>
      <c r="G102" s="138">
        <f t="shared" si="10"/>
        <v>772.7</v>
      </c>
      <c r="H102" s="48">
        <f t="shared" si="11"/>
        <v>0</v>
      </c>
      <c r="I102" s="68">
        <v>0</v>
      </c>
      <c r="J102" s="72">
        <f t="shared" si="13"/>
        <v>50</v>
      </c>
    </row>
    <row r="103" ht="15" spans="1:10">
      <c r="A103" s="111"/>
      <c r="B103" s="104"/>
      <c r="C103" s="4" t="s">
        <v>143</v>
      </c>
      <c r="D103" s="67">
        <v>866</v>
      </c>
      <c r="E103" s="61">
        <f t="shared" si="9"/>
        <v>822.7</v>
      </c>
      <c r="F103" s="67">
        <v>50</v>
      </c>
      <c r="G103" s="138">
        <f t="shared" si="10"/>
        <v>772.7</v>
      </c>
      <c r="H103" s="48">
        <f t="shared" si="11"/>
        <v>0</v>
      </c>
      <c r="I103" s="68">
        <v>0</v>
      </c>
      <c r="J103" s="72">
        <f t="shared" si="13"/>
        <v>50</v>
      </c>
    </row>
    <row r="104" ht="15" spans="1:10">
      <c r="A104" s="111"/>
      <c r="B104" s="104"/>
      <c r="C104" s="4" t="s">
        <v>144</v>
      </c>
      <c r="D104" s="67">
        <v>749</v>
      </c>
      <c r="E104" s="61">
        <f t="shared" si="9"/>
        <v>711.55</v>
      </c>
      <c r="F104" s="67">
        <v>50</v>
      </c>
      <c r="G104" s="138">
        <f t="shared" si="10"/>
        <v>661.55</v>
      </c>
      <c r="H104" s="48">
        <f t="shared" si="11"/>
        <v>0</v>
      </c>
      <c r="I104" s="68">
        <v>0</v>
      </c>
      <c r="J104" s="72">
        <f t="shared" si="13"/>
        <v>50</v>
      </c>
    </row>
    <row r="105" ht="15" spans="1:10">
      <c r="A105" s="111"/>
      <c r="B105" s="104"/>
      <c r="C105" s="4" t="s">
        <v>145</v>
      </c>
      <c r="D105" s="67">
        <v>749</v>
      </c>
      <c r="E105" s="61">
        <f t="shared" si="9"/>
        <v>711.55</v>
      </c>
      <c r="F105" s="67">
        <v>50</v>
      </c>
      <c r="G105" s="138">
        <f t="shared" si="10"/>
        <v>661.55</v>
      </c>
      <c r="H105" s="48">
        <f t="shared" si="11"/>
        <v>0</v>
      </c>
      <c r="I105" s="68">
        <v>0</v>
      </c>
      <c r="J105" s="72">
        <f t="shared" si="13"/>
        <v>50</v>
      </c>
    </row>
    <row r="106" ht="15" spans="1:10">
      <c r="A106" s="111"/>
      <c r="B106" s="104"/>
      <c r="C106" s="4" t="s">
        <v>146</v>
      </c>
      <c r="D106" s="67">
        <v>749</v>
      </c>
      <c r="E106" s="61">
        <f t="shared" si="9"/>
        <v>711.55</v>
      </c>
      <c r="F106" s="67">
        <v>50</v>
      </c>
      <c r="G106" s="138">
        <f t="shared" si="10"/>
        <v>661.55</v>
      </c>
      <c r="H106" s="48">
        <f t="shared" si="11"/>
        <v>0</v>
      </c>
      <c r="I106" s="68">
        <v>0</v>
      </c>
      <c r="J106" s="72">
        <f t="shared" si="13"/>
        <v>50</v>
      </c>
    </row>
    <row r="107" ht="15" spans="1:10">
      <c r="A107" s="111"/>
      <c r="B107" s="104"/>
      <c r="C107" s="4" t="s">
        <v>104</v>
      </c>
      <c r="D107" s="67">
        <v>666</v>
      </c>
      <c r="E107" s="61">
        <f t="shared" si="9"/>
        <v>632.7</v>
      </c>
      <c r="F107" s="67">
        <v>50</v>
      </c>
      <c r="G107" s="138">
        <f t="shared" si="10"/>
        <v>582.7</v>
      </c>
      <c r="H107" s="48">
        <f t="shared" si="11"/>
        <v>0</v>
      </c>
      <c r="I107" s="68">
        <v>0</v>
      </c>
      <c r="J107" s="72">
        <f t="shared" si="13"/>
        <v>50</v>
      </c>
    </row>
    <row r="108" ht="15" spans="1:10">
      <c r="A108" s="111"/>
      <c r="B108" s="104"/>
      <c r="C108" s="4" t="s">
        <v>105</v>
      </c>
      <c r="D108" s="67">
        <v>666</v>
      </c>
      <c r="E108" s="61">
        <f t="shared" si="9"/>
        <v>632.7</v>
      </c>
      <c r="F108" s="67">
        <v>50</v>
      </c>
      <c r="G108" s="138">
        <f t="shared" si="10"/>
        <v>582.7</v>
      </c>
      <c r="H108" s="48">
        <f t="shared" si="11"/>
        <v>0</v>
      </c>
      <c r="I108" s="68">
        <v>0</v>
      </c>
      <c r="J108" s="72">
        <f t="shared" si="13"/>
        <v>50</v>
      </c>
    </row>
    <row r="109" ht="15" spans="1:10">
      <c r="A109" s="111"/>
      <c r="B109" s="104"/>
      <c r="C109" s="4" t="s">
        <v>103</v>
      </c>
      <c r="D109" s="67">
        <v>666</v>
      </c>
      <c r="E109" s="61">
        <f t="shared" si="9"/>
        <v>632.7</v>
      </c>
      <c r="F109" s="67">
        <v>50</v>
      </c>
      <c r="G109" s="138">
        <f t="shared" si="10"/>
        <v>582.7</v>
      </c>
      <c r="H109" s="48">
        <f t="shared" si="11"/>
        <v>0</v>
      </c>
      <c r="I109" s="68">
        <v>0</v>
      </c>
      <c r="J109" s="72">
        <f t="shared" si="13"/>
        <v>50</v>
      </c>
    </row>
    <row r="110" ht="15" spans="1:10">
      <c r="A110" s="111"/>
      <c r="B110" s="104"/>
      <c r="C110" s="4" t="s">
        <v>147</v>
      </c>
      <c r="D110" s="67">
        <v>666</v>
      </c>
      <c r="E110" s="61">
        <f t="shared" si="9"/>
        <v>632.7</v>
      </c>
      <c r="F110" s="67">
        <v>50</v>
      </c>
      <c r="G110" s="138">
        <f t="shared" si="10"/>
        <v>582.7</v>
      </c>
      <c r="H110" s="48">
        <f t="shared" si="11"/>
        <v>0</v>
      </c>
      <c r="I110" s="68">
        <v>0</v>
      </c>
      <c r="J110" s="72">
        <f t="shared" si="13"/>
        <v>50</v>
      </c>
    </row>
    <row r="111" ht="15" spans="1:10">
      <c r="A111" s="111"/>
      <c r="B111" s="104"/>
      <c r="C111" s="4" t="s">
        <v>148</v>
      </c>
      <c r="D111" s="67">
        <v>749</v>
      </c>
      <c r="E111" s="61">
        <f t="shared" si="9"/>
        <v>711.55</v>
      </c>
      <c r="F111" s="67">
        <v>50</v>
      </c>
      <c r="G111" s="138">
        <f t="shared" si="10"/>
        <v>661.55</v>
      </c>
      <c r="H111" s="48">
        <f t="shared" si="11"/>
        <v>0</v>
      </c>
      <c r="I111" s="68">
        <v>0</v>
      </c>
      <c r="J111" s="72">
        <f t="shared" si="13"/>
        <v>50</v>
      </c>
    </row>
    <row r="112" ht="15" spans="1:10">
      <c r="A112" s="112"/>
      <c r="B112" s="139"/>
      <c r="C112" s="54" t="s">
        <v>149</v>
      </c>
      <c r="D112" s="76">
        <v>866</v>
      </c>
      <c r="E112" s="78">
        <f t="shared" si="9"/>
        <v>822.7</v>
      </c>
      <c r="F112" s="76">
        <v>50</v>
      </c>
      <c r="G112" s="138">
        <f t="shared" si="10"/>
        <v>772.7</v>
      </c>
      <c r="H112" s="48">
        <f t="shared" si="11"/>
        <v>0</v>
      </c>
      <c r="I112" s="80">
        <v>0</v>
      </c>
      <c r="J112" s="72">
        <f t="shared" si="13"/>
        <v>50</v>
      </c>
    </row>
    <row r="113" ht="15" spans="1:10">
      <c r="A113" s="132" t="s">
        <v>150</v>
      </c>
      <c r="B113" s="171" t="s">
        <v>151</v>
      </c>
      <c r="C113" s="48" t="s">
        <v>152</v>
      </c>
      <c r="D113" s="72">
        <v>1999</v>
      </c>
      <c r="E113" s="61">
        <v>1999</v>
      </c>
      <c r="F113" s="88">
        <v>200</v>
      </c>
      <c r="G113" s="138">
        <f t="shared" si="10"/>
        <v>1799</v>
      </c>
      <c r="H113" s="48" t="str">
        <f t="shared" si="11"/>
        <v>头套</v>
      </c>
      <c r="I113" s="79" t="s">
        <v>171</v>
      </c>
      <c r="J113" s="72">
        <f>F113+IFERROR(_xlfn.IFS(H113="头套",88,H113="座套",188,H113="时尚创意椅",199,H113="脚踏",399),0)+188</f>
        <v>476</v>
      </c>
    </row>
    <row r="114" ht="15" spans="1:10">
      <c r="A114" s="133"/>
      <c r="B114" s="104"/>
      <c r="C114" s="4" t="s">
        <v>153</v>
      </c>
      <c r="D114" s="67">
        <v>1999</v>
      </c>
      <c r="E114" s="61">
        <v>1999</v>
      </c>
      <c r="F114" s="88">
        <v>200</v>
      </c>
      <c r="G114" s="138">
        <f t="shared" si="10"/>
        <v>1799</v>
      </c>
      <c r="H114" s="48" t="str">
        <f t="shared" si="11"/>
        <v>头套</v>
      </c>
      <c r="I114" s="79" t="s">
        <v>171</v>
      </c>
      <c r="J114" s="72">
        <f t="shared" ref="J114:J120" si="14">F114+IFERROR(_xlfn.IFS(H114="头套",88,H114="座套",188,H114="时尚创意椅",199,H114="脚踏",399),0)+188</f>
        <v>476</v>
      </c>
    </row>
    <row r="115" ht="15" spans="1:10">
      <c r="A115" s="133"/>
      <c r="B115" s="104"/>
      <c r="C115" s="4" t="s">
        <v>154</v>
      </c>
      <c r="D115" s="67">
        <v>1999</v>
      </c>
      <c r="E115" s="61">
        <v>1999</v>
      </c>
      <c r="F115" s="88">
        <v>200</v>
      </c>
      <c r="G115" s="138">
        <f t="shared" si="10"/>
        <v>1799</v>
      </c>
      <c r="H115" s="48" t="str">
        <f t="shared" si="11"/>
        <v>头套</v>
      </c>
      <c r="I115" s="79" t="s">
        <v>171</v>
      </c>
      <c r="J115" s="72">
        <f t="shared" si="14"/>
        <v>476</v>
      </c>
    </row>
    <row r="116" ht="24.75" spans="1:10">
      <c r="A116" s="133"/>
      <c r="B116" s="104"/>
      <c r="C116" s="4" t="s">
        <v>155</v>
      </c>
      <c r="D116" s="67">
        <v>1899</v>
      </c>
      <c r="E116" s="61">
        <f>D116*0.95</f>
        <v>1804.05</v>
      </c>
      <c r="F116" s="88">
        <v>100</v>
      </c>
      <c r="G116" s="138">
        <f t="shared" si="10"/>
        <v>1704.05</v>
      </c>
      <c r="H116" s="48" t="str">
        <f t="shared" si="11"/>
        <v>头套</v>
      </c>
      <c r="I116" s="79" t="s">
        <v>171</v>
      </c>
      <c r="J116" s="72">
        <v>288</v>
      </c>
    </row>
    <row r="117" ht="24.75" spans="1:10">
      <c r="A117" s="133"/>
      <c r="B117" s="104"/>
      <c r="C117" s="4" t="s">
        <v>156</v>
      </c>
      <c r="D117" s="67">
        <v>1999</v>
      </c>
      <c r="E117" s="61">
        <v>1999</v>
      </c>
      <c r="F117" s="88">
        <v>200</v>
      </c>
      <c r="G117" s="138">
        <f t="shared" si="10"/>
        <v>1799</v>
      </c>
      <c r="H117" s="48" t="str">
        <f t="shared" si="11"/>
        <v>头套</v>
      </c>
      <c r="I117" s="79" t="s">
        <v>171</v>
      </c>
      <c r="J117" s="72">
        <f t="shared" si="14"/>
        <v>476</v>
      </c>
    </row>
    <row r="118" ht="15" spans="1:10">
      <c r="A118" s="133"/>
      <c r="B118" s="104"/>
      <c r="C118" s="4" t="s">
        <v>157</v>
      </c>
      <c r="D118" s="67">
        <v>1999</v>
      </c>
      <c r="E118" s="61">
        <v>1999</v>
      </c>
      <c r="F118" s="88">
        <v>200</v>
      </c>
      <c r="G118" s="138">
        <f t="shared" si="10"/>
        <v>1799</v>
      </c>
      <c r="H118" s="48" t="str">
        <f t="shared" si="11"/>
        <v>头套</v>
      </c>
      <c r="I118" s="79" t="s">
        <v>171</v>
      </c>
      <c r="J118" s="72">
        <f t="shared" si="14"/>
        <v>476</v>
      </c>
    </row>
    <row r="119" ht="15" spans="1:10">
      <c r="A119" s="133"/>
      <c r="B119" s="104"/>
      <c r="C119" s="4" t="s">
        <v>158</v>
      </c>
      <c r="D119" s="67">
        <v>1999</v>
      </c>
      <c r="E119" s="61">
        <v>1999</v>
      </c>
      <c r="F119" s="88">
        <v>200</v>
      </c>
      <c r="G119" s="138">
        <f t="shared" si="10"/>
        <v>1799</v>
      </c>
      <c r="H119" s="48" t="str">
        <f t="shared" si="11"/>
        <v>头套</v>
      </c>
      <c r="I119" s="79" t="s">
        <v>171</v>
      </c>
      <c r="J119" s="72">
        <f t="shared" si="14"/>
        <v>476</v>
      </c>
    </row>
    <row r="120" ht="15" spans="1:10">
      <c r="A120" s="134"/>
      <c r="B120" s="139"/>
      <c r="C120" s="54" t="s">
        <v>159</v>
      </c>
      <c r="D120" s="76">
        <v>1999</v>
      </c>
      <c r="E120" s="78">
        <v>1999</v>
      </c>
      <c r="F120" s="88">
        <v>200</v>
      </c>
      <c r="G120" s="138">
        <f t="shared" si="10"/>
        <v>1799</v>
      </c>
      <c r="H120" s="48" t="str">
        <f t="shared" si="11"/>
        <v>头套</v>
      </c>
      <c r="I120" s="79" t="s">
        <v>171</v>
      </c>
      <c r="J120" s="72">
        <f t="shared" si="14"/>
        <v>476</v>
      </c>
    </row>
  </sheetData>
  <mergeCells count="23">
    <mergeCell ref="L1:R1"/>
    <mergeCell ref="A2:A9"/>
    <mergeCell ref="A10:A12"/>
    <mergeCell ref="A13:A28"/>
    <mergeCell ref="A29:A32"/>
    <mergeCell ref="A33:A36"/>
    <mergeCell ref="A37:A43"/>
    <mergeCell ref="A44:A47"/>
    <mergeCell ref="A48:A49"/>
    <mergeCell ref="A50:A51"/>
    <mergeCell ref="A53:A56"/>
    <mergeCell ref="A58:A64"/>
    <mergeCell ref="A65:A68"/>
    <mergeCell ref="A69:A71"/>
    <mergeCell ref="A72:A73"/>
    <mergeCell ref="A75:A85"/>
    <mergeCell ref="A86:A90"/>
    <mergeCell ref="A91:A100"/>
    <mergeCell ref="A101:A112"/>
    <mergeCell ref="A113:A120"/>
    <mergeCell ref="L2:R14"/>
    <mergeCell ref="L15:R19"/>
    <mergeCell ref="L20:R2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0"/>
  <sheetViews>
    <sheetView topLeftCell="A89" workbookViewId="0">
      <selection activeCell="K10" sqref="K10"/>
    </sheetView>
  </sheetViews>
  <sheetFormatPr defaultColWidth="9" defaultRowHeight="14.25"/>
  <cols>
    <col min="1" max="1" width="9" style="102"/>
    <col min="2" max="2" width="10.875" customWidth="1"/>
    <col min="5" max="5" width="9" style="103"/>
    <col min="6" max="6" width="12.125" style="103" customWidth="1"/>
    <col min="7" max="7" width="9" style="103"/>
    <col min="8" max="8" width="18.25" style="103" customWidth="1"/>
    <col min="9" max="9" width="9" style="103"/>
    <col min="10" max="10" width="13.875" style="103" customWidth="1"/>
  </cols>
  <sheetData>
    <row r="1" ht="84.75" spans="1:18">
      <c r="A1" s="104" t="s">
        <v>0</v>
      </c>
      <c r="B1" s="4" t="s">
        <v>1</v>
      </c>
      <c r="C1" s="4" t="s">
        <v>2</v>
      </c>
      <c r="D1" s="105" t="s">
        <v>172</v>
      </c>
      <c r="E1" s="106" t="s">
        <v>173</v>
      </c>
      <c r="F1" s="107" t="s">
        <v>174</v>
      </c>
      <c r="G1" s="67" t="s">
        <v>175</v>
      </c>
      <c r="H1" s="107" t="s">
        <v>176</v>
      </c>
      <c r="I1" s="106" t="s">
        <v>7</v>
      </c>
      <c r="J1" s="107" t="s">
        <v>165</v>
      </c>
      <c r="L1" s="120" t="s">
        <v>177</v>
      </c>
      <c r="M1" s="121"/>
      <c r="N1" s="121"/>
      <c r="O1" s="121"/>
      <c r="P1" s="121"/>
      <c r="Q1" s="121"/>
      <c r="R1" s="128"/>
    </row>
    <row r="2" ht="24.75" spans="1:18">
      <c r="A2" s="108" t="s">
        <v>11</v>
      </c>
      <c r="B2" s="169" t="s">
        <v>12</v>
      </c>
      <c r="C2" s="48" t="s">
        <v>13</v>
      </c>
      <c r="D2" s="109">
        <v>2599</v>
      </c>
      <c r="E2" s="110">
        <f>D2</f>
        <v>2599</v>
      </c>
      <c r="F2" s="72">
        <v>200</v>
      </c>
      <c r="G2" s="72">
        <f>IF(E2&gt;=2000,500,0)</f>
        <v>500</v>
      </c>
      <c r="H2" s="48" t="s">
        <v>167</v>
      </c>
      <c r="I2" s="110">
        <f>E2-IF(G2&gt;F2,G2,F2)</f>
        <v>2099</v>
      </c>
      <c r="J2" s="72">
        <f>IF(G2&gt;F2,G2,F2)+IFERROR(_xlfn.IFS(H2="头套",88,H2="座套",188,H2="时尚创意椅",199,H2="脚踏",399),0)+675</f>
        <v>1175</v>
      </c>
      <c r="L2" s="122" t="s">
        <v>178</v>
      </c>
      <c r="M2" s="123"/>
      <c r="N2" s="123"/>
      <c r="O2" s="123"/>
      <c r="P2" s="123"/>
      <c r="Q2" s="123"/>
      <c r="R2" s="129"/>
    </row>
    <row r="3" ht="15" spans="1:18">
      <c r="A3" s="111"/>
      <c r="B3" s="4"/>
      <c r="C3" s="4" t="s">
        <v>15</v>
      </c>
      <c r="D3" s="105">
        <v>2599</v>
      </c>
      <c r="E3" s="110">
        <f t="shared" ref="E3:E34" si="0">D3</f>
        <v>2599</v>
      </c>
      <c r="F3" s="72">
        <v>200</v>
      </c>
      <c r="G3" s="72">
        <f t="shared" ref="G3:G34" si="1">IF(E3&gt;=2000,500,0)</f>
        <v>500</v>
      </c>
      <c r="H3" s="48" t="s">
        <v>167</v>
      </c>
      <c r="I3" s="110">
        <f t="shared" ref="I3:I34" si="2">E3-IF(G3&gt;F3,G3,F3)</f>
        <v>2099</v>
      </c>
      <c r="J3" s="72">
        <f t="shared" ref="J3:J9" si="3">IF(G3&gt;F3,G3,F3)+IFERROR(_xlfn.IFS(H3="头套",88,H3="座套",188,H3="时尚创意椅",199,H3="脚踏",399),0)+675</f>
        <v>1175</v>
      </c>
      <c r="L3" s="124"/>
      <c r="M3" s="125"/>
      <c r="N3" s="125"/>
      <c r="O3" s="125"/>
      <c r="P3" s="125"/>
      <c r="Q3" s="125"/>
      <c r="R3" s="130"/>
    </row>
    <row r="4" ht="15" spans="1:18">
      <c r="A4" s="111"/>
      <c r="B4" s="4"/>
      <c r="C4" s="4" t="s">
        <v>16</v>
      </c>
      <c r="D4" s="105">
        <v>2599</v>
      </c>
      <c r="E4" s="110">
        <f t="shared" si="0"/>
        <v>2599</v>
      </c>
      <c r="F4" s="72">
        <v>200</v>
      </c>
      <c r="G4" s="72">
        <f t="shared" si="1"/>
        <v>500</v>
      </c>
      <c r="H4" s="48" t="s">
        <v>167</v>
      </c>
      <c r="I4" s="110">
        <f t="shared" si="2"/>
        <v>2099</v>
      </c>
      <c r="J4" s="72">
        <f t="shared" si="3"/>
        <v>1175</v>
      </c>
      <c r="L4" s="124"/>
      <c r="M4" s="125"/>
      <c r="N4" s="125"/>
      <c r="O4" s="125"/>
      <c r="P4" s="125"/>
      <c r="Q4" s="125"/>
      <c r="R4" s="130"/>
    </row>
    <row r="5" ht="15" spans="1:18">
      <c r="A5" s="111"/>
      <c r="B5" s="4"/>
      <c r="C5" s="4" t="s">
        <v>17</v>
      </c>
      <c r="D5" s="105">
        <v>2688</v>
      </c>
      <c r="E5" s="110">
        <f t="shared" si="0"/>
        <v>2688</v>
      </c>
      <c r="F5" s="72">
        <v>200</v>
      </c>
      <c r="G5" s="72">
        <f t="shared" si="1"/>
        <v>500</v>
      </c>
      <c r="H5" s="48" t="s">
        <v>167</v>
      </c>
      <c r="I5" s="110">
        <f t="shared" si="2"/>
        <v>2188</v>
      </c>
      <c r="J5" s="72">
        <f t="shared" si="3"/>
        <v>1175</v>
      </c>
      <c r="L5" s="124"/>
      <c r="M5" s="125"/>
      <c r="N5" s="125"/>
      <c r="O5" s="125"/>
      <c r="P5" s="125"/>
      <c r="Q5" s="125"/>
      <c r="R5" s="130"/>
    </row>
    <row r="6" ht="15" spans="1:18">
      <c r="A6" s="111"/>
      <c r="B6" s="4"/>
      <c r="C6" s="4" t="s">
        <v>18</v>
      </c>
      <c r="D6" s="105">
        <v>2688</v>
      </c>
      <c r="E6" s="110">
        <f t="shared" si="0"/>
        <v>2688</v>
      </c>
      <c r="F6" s="72">
        <v>200</v>
      </c>
      <c r="G6" s="72">
        <f t="shared" si="1"/>
        <v>500</v>
      </c>
      <c r="H6" s="48" t="s">
        <v>167</v>
      </c>
      <c r="I6" s="110">
        <f t="shared" si="2"/>
        <v>2188</v>
      </c>
      <c r="J6" s="72">
        <f t="shared" si="3"/>
        <v>1175</v>
      </c>
      <c r="L6" s="124"/>
      <c r="M6" s="125"/>
      <c r="N6" s="125"/>
      <c r="O6" s="125"/>
      <c r="P6" s="125"/>
      <c r="Q6" s="125"/>
      <c r="R6" s="130"/>
    </row>
    <row r="7" ht="15" spans="1:18">
      <c r="A7" s="111"/>
      <c r="B7" s="4"/>
      <c r="C7" s="4" t="s">
        <v>19</v>
      </c>
      <c r="D7" s="105">
        <v>2688</v>
      </c>
      <c r="E7" s="110">
        <f t="shared" si="0"/>
        <v>2688</v>
      </c>
      <c r="F7" s="72">
        <v>200</v>
      </c>
      <c r="G7" s="72">
        <f t="shared" si="1"/>
        <v>500</v>
      </c>
      <c r="H7" s="48" t="s">
        <v>167</v>
      </c>
      <c r="I7" s="110">
        <f t="shared" si="2"/>
        <v>2188</v>
      </c>
      <c r="J7" s="72">
        <f t="shared" si="3"/>
        <v>1175</v>
      </c>
      <c r="L7" s="124"/>
      <c r="M7" s="125"/>
      <c r="N7" s="125"/>
      <c r="O7" s="125"/>
      <c r="P7" s="125"/>
      <c r="Q7" s="125"/>
      <c r="R7" s="130"/>
    </row>
    <row r="8" ht="15" spans="1:18">
      <c r="A8" s="111"/>
      <c r="B8" s="4"/>
      <c r="C8" s="4" t="s">
        <v>20</v>
      </c>
      <c r="D8" s="105">
        <v>2599</v>
      </c>
      <c r="E8" s="110">
        <f t="shared" si="0"/>
        <v>2599</v>
      </c>
      <c r="F8" s="72">
        <v>200</v>
      </c>
      <c r="G8" s="72">
        <f t="shared" si="1"/>
        <v>500</v>
      </c>
      <c r="H8" s="48" t="s">
        <v>167</v>
      </c>
      <c r="I8" s="110">
        <f t="shared" si="2"/>
        <v>2099</v>
      </c>
      <c r="J8" s="72">
        <f t="shared" si="3"/>
        <v>1175</v>
      </c>
      <c r="L8" s="124"/>
      <c r="M8" s="125"/>
      <c r="N8" s="125"/>
      <c r="O8" s="125"/>
      <c r="P8" s="125"/>
      <c r="Q8" s="125"/>
      <c r="R8" s="130"/>
    </row>
    <row r="9" ht="15" spans="1:18">
      <c r="A9" s="112"/>
      <c r="B9" s="54"/>
      <c r="C9" s="54" t="s">
        <v>21</v>
      </c>
      <c r="D9" s="113">
        <v>2599</v>
      </c>
      <c r="E9" s="110">
        <f t="shared" si="0"/>
        <v>2599</v>
      </c>
      <c r="F9" s="88">
        <v>200</v>
      </c>
      <c r="G9" s="72">
        <f t="shared" si="1"/>
        <v>500</v>
      </c>
      <c r="H9" s="48" t="s">
        <v>167</v>
      </c>
      <c r="I9" s="110">
        <f t="shared" si="2"/>
        <v>2099</v>
      </c>
      <c r="J9" s="72">
        <f t="shared" si="3"/>
        <v>1175</v>
      </c>
      <c r="L9" s="124"/>
      <c r="M9" s="125"/>
      <c r="N9" s="125"/>
      <c r="O9" s="125"/>
      <c r="P9" s="125"/>
      <c r="Q9" s="125"/>
      <c r="R9" s="130"/>
    </row>
    <row r="10" ht="24.75" spans="1:18">
      <c r="A10" s="108" t="s">
        <v>22</v>
      </c>
      <c r="B10" s="169" t="s">
        <v>23</v>
      </c>
      <c r="C10" s="48" t="s">
        <v>24</v>
      </c>
      <c r="D10" s="109">
        <v>599</v>
      </c>
      <c r="E10" s="110">
        <f t="shared" si="0"/>
        <v>599</v>
      </c>
      <c r="F10" s="72">
        <v>20</v>
      </c>
      <c r="G10" s="72">
        <f t="shared" si="1"/>
        <v>0</v>
      </c>
      <c r="H10" s="72">
        <f t="shared" ref="H2:H71" si="4">_xlfn.IFS(E10&lt;1000,0,E10&lt;2000,"头套",E10&lt;3000,"座套",E10&lt;5000,"时尚创意椅",E10&gt;=5000,"脚踏")</f>
        <v>0</v>
      </c>
      <c r="I10" s="110">
        <f t="shared" si="2"/>
        <v>579</v>
      </c>
      <c r="J10" s="72">
        <f>IF(G10&gt;F10,G10,F10)+IFERROR(_xlfn.IFS(H10="头套",88,H10="座套",188,H10="时尚创意椅",199,H10="脚踏",399),0)</f>
        <v>20</v>
      </c>
      <c r="L10" s="124"/>
      <c r="M10" s="125"/>
      <c r="N10" s="125"/>
      <c r="O10" s="125"/>
      <c r="P10" s="125"/>
      <c r="Q10" s="125"/>
      <c r="R10" s="130"/>
    </row>
    <row r="11" ht="15" spans="1:18">
      <c r="A11" s="111"/>
      <c r="B11" s="4"/>
      <c r="C11" s="4" t="s">
        <v>25</v>
      </c>
      <c r="D11" s="105">
        <v>718</v>
      </c>
      <c r="E11" s="110">
        <f t="shared" si="0"/>
        <v>718</v>
      </c>
      <c r="F11" s="67">
        <v>50</v>
      </c>
      <c r="G11" s="72">
        <f t="shared" si="1"/>
        <v>0</v>
      </c>
      <c r="H11" s="72">
        <f t="shared" si="4"/>
        <v>0</v>
      </c>
      <c r="I11" s="110">
        <f t="shared" si="2"/>
        <v>668</v>
      </c>
      <c r="J11" s="72">
        <f>IF(G11&gt;F11,G11,F11)+IFERROR(_xlfn.IFS(H11="头套",88,H11="座套",188,H11="时尚创意椅",199,H11="脚踏",399),0)</f>
        <v>50</v>
      </c>
      <c r="L11" s="126"/>
      <c r="M11" s="127"/>
      <c r="N11" s="127"/>
      <c r="O11" s="127"/>
      <c r="P11" s="127"/>
      <c r="Q11" s="127"/>
      <c r="R11" s="131"/>
    </row>
    <row r="12" ht="15" spans="1:10">
      <c r="A12" s="112"/>
      <c r="B12" s="54"/>
      <c r="C12" s="54" t="s">
        <v>26</v>
      </c>
      <c r="D12" s="113">
        <v>818</v>
      </c>
      <c r="E12" s="110">
        <f t="shared" si="0"/>
        <v>818</v>
      </c>
      <c r="F12" s="76">
        <v>50</v>
      </c>
      <c r="G12" s="72">
        <f t="shared" si="1"/>
        <v>0</v>
      </c>
      <c r="H12" s="72">
        <f t="shared" si="4"/>
        <v>0</v>
      </c>
      <c r="I12" s="110">
        <f t="shared" si="2"/>
        <v>768</v>
      </c>
      <c r="J12" s="72">
        <f>IF(G12&gt;F12,G12,F12)+IFERROR(_xlfn.IFS(H12="头套",88,H12="座套",188,H12="时尚创意椅",199,H12="脚踏",399),0)</f>
        <v>50</v>
      </c>
    </row>
    <row r="13" ht="24.75" spans="1:10">
      <c r="A13" s="108">
        <v>801</v>
      </c>
      <c r="B13" s="71">
        <v>40828297709</v>
      </c>
      <c r="C13" s="48" t="s">
        <v>27</v>
      </c>
      <c r="D13" s="109">
        <v>3288</v>
      </c>
      <c r="E13" s="110">
        <f t="shared" si="0"/>
        <v>3288</v>
      </c>
      <c r="F13" s="72">
        <v>300</v>
      </c>
      <c r="G13" s="72">
        <f t="shared" si="1"/>
        <v>500</v>
      </c>
      <c r="H13" s="72" t="str">
        <f t="shared" si="4"/>
        <v>时尚创意椅</v>
      </c>
      <c r="I13" s="110">
        <f t="shared" si="2"/>
        <v>2788</v>
      </c>
      <c r="J13" s="72">
        <f t="shared" ref="J13:J44" si="5">IF(G13&gt;F13,G13,F13)+IFERROR(_xlfn.IFS(H13="头套",88,H13="座套",188,H13="时尚创意椅",199,H13="脚踏",399),0)</f>
        <v>699</v>
      </c>
    </row>
    <row r="14" ht="24.75" spans="1:10">
      <c r="A14" s="111"/>
      <c r="B14" s="4"/>
      <c r="C14" s="4" t="s">
        <v>29</v>
      </c>
      <c r="D14" s="105">
        <v>3166</v>
      </c>
      <c r="E14" s="110">
        <f t="shared" si="0"/>
        <v>3166</v>
      </c>
      <c r="F14" s="67">
        <v>300</v>
      </c>
      <c r="G14" s="72">
        <f t="shared" si="1"/>
        <v>500</v>
      </c>
      <c r="H14" s="72" t="str">
        <f t="shared" si="4"/>
        <v>时尚创意椅</v>
      </c>
      <c r="I14" s="110">
        <f t="shared" si="2"/>
        <v>2666</v>
      </c>
      <c r="J14" s="72">
        <f t="shared" si="5"/>
        <v>699</v>
      </c>
    </row>
    <row r="15" ht="24.75" spans="1:10">
      <c r="A15" s="111"/>
      <c r="B15" s="4"/>
      <c r="C15" s="4" t="s">
        <v>30</v>
      </c>
      <c r="D15" s="105">
        <v>3166</v>
      </c>
      <c r="E15" s="110">
        <f t="shared" si="0"/>
        <v>3166</v>
      </c>
      <c r="F15" s="67">
        <v>300</v>
      </c>
      <c r="G15" s="72">
        <f t="shared" si="1"/>
        <v>500</v>
      </c>
      <c r="H15" s="72" t="str">
        <f t="shared" si="4"/>
        <v>时尚创意椅</v>
      </c>
      <c r="I15" s="110">
        <f t="shared" si="2"/>
        <v>2666</v>
      </c>
      <c r="J15" s="72">
        <f t="shared" si="5"/>
        <v>699</v>
      </c>
    </row>
    <row r="16" ht="24.75" spans="1:10">
      <c r="A16" s="111"/>
      <c r="B16" s="4"/>
      <c r="C16" s="4" t="s">
        <v>31</v>
      </c>
      <c r="D16" s="105">
        <v>3166</v>
      </c>
      <c r="E16" s="110">
        <f t="shared" si="0"/>
        <v>3166</v>
      </c>
      <c r="F16" s="67">
        <v>300</v>
      </c>
      <c r="G16" s="72">
        <f t="shared" si="1"/>
        <v>500</v>
      </c>
      <c r="H16" s="72" t="str">
        <f t="shared" si="4"/>
        <v>时尚创意椅</v>
      </c>
      <c r="I16" s="110">
        <f t="shared" si="2"/>
        <v>2666</v>
      </c>
      <c r="J16" s="72">
        <f t="shared" si="5"/>
        <v>699</v>
      </c>
    </row>
    <row r="17" ht="36.75" spans="1:10">
      <c r="A17" s="111"/>
      <c r="B17" s="4"/>
      <c r="C17" s="4" t="s">
        <v>32</v>
      </c>
      <c r="D17" s="105">
        <v>3666</v>
      </c>
      <c r="E17" s="110">
        <f t="shared" si="0"/>
        <v>3666</v>
      </c>
      <c r="F17" s="67">
        <v>300</v>
      </c>
      <c r="G17" s="72">
        <f t="shared" si="1"/>
        <v>500</v>
      </c>
      <c r="H17" s="72" t="str">
        <f t="shared" si="4"/>
        <v>时尚创意椅</v>
      </c>
      <c r="I17" s="110">
        <f t="shared" si="2"/>
        <v>3166</v>
      </c>
      <c r="J17" s="72">
        <f t="shared" si="5"/>
        <v>699</v>
      </c>
    </row>
    <row r="18" ht="24.75" spans="1:10">
      <c r="A18" s="111"/>
      <c r="B18" s="4"/>
      <c r="C18" s="4" t="s">
        <v>33</v>
      </c>
      <c r="D18" s="105">
        <v>3166</v>
      </c>
      <c r="E18" s="110">
        <f t="shared" si="0"/>
        <v>3166</v>
      </c>
      <c r="F18" s="67">
        <v>300</v>
      </c>
      <c r="G18" s="72">
        <f t="shared" si="1"/>
        <v>500</v>
      </c>
      <c r="H18" s="72" t="str">
        <f t="shared" si="4"/>
        <v>时尚创意椅</v>
      </c>
      <c r="I18" s="110">
        <f t="shared" si="2"/>
        <v>2666</v>
      </c>
      <c r="J18" s="72">
        <f t="shared" si="5"/>
        <v>699</v>
      </c>
    </row>
    <row r="19" ht="24.75" spans="1:10">
      <c r="A19" s="111"/>
      <c r="B19" s="4"/>
      <c r="C19" s="4" t="s">
        <v>34</v>
      </c>
      <c r="D19" s="105">
        <v>2966</v>
      </c>
      <c r="E19" s="110">
        <f t="shared" si="0"/>
        <v>2966</v>
      </c>
      <c r="F19" s="72">
        <v>200</v>
      </c>
      <c r="G19" s="72">
        <f t="shared" si="1"/>
        <v>500</v>
      </c>
      <c r="H19" s="72" t="str">
        <f t="shared" si="4"/>
        <v>座套</v>
      </c>
      <c r="I19" s="110">
        <f t="shared" si="2"/>
        <v>2466</v>
      </c>
      <c r="J19" s="72">
        <f t="shared" si="5"/>
        <v>688</v>
      </c>
    </row>
    <row r="20" ht="24.75" spans="1:10">
      <c r="A20" s="111"/>
      <c r="B20" s="4"/>
      <c r="C20" s="4" t="s">
        <v>35</v>
      </c>
      <c r="D20" s="105">
        <v>2966</v>
      </c>
      <c r="E20" s="110">
        <f t="shared" si="0"/>
        <v>2966</v>
      </c>
      <c r="F20" s="72">
        <v>200</v>
      </c>
      <c r="G20" s="72">
        <f t="shared" si="1"/>
        <v>500</v>
      </c>
      <c r="H20" s="72" t="str">
        <f t="shared" si="4"/>
        <v>座套</v>
      </c>
      <c r="I20" s="110">
        <f t="shared" si="2"/>
        <v>2466</v>
      </c>
      <c r="J20" s="72">
        <f t="shared" si="5"/>
        <v>688</v>
      </c>
    </row>
    <row r="21" ht="36.75" spans="1:10">
      <c r="A21" s="111"/>
      <c r="B21" s="4"/>
      <c r="C21" s="4" t="s">
        <v>36</v>
      </c>
      <c r="D21" s="105">
        <v>3666</v>
      </c>
      <c r="E21" s="110">
        <f t="shared" si="0"/>
        <v>3666</v>
      </c>
      <c r="F21" s="67">
        <v>300</v>
      </c>
      <c r="G21" s="72">
        <f t="shared" si="1"/>
        <v>500</v>
      </c>
      <c r="H21" s="72" t="str">
        <f t="shared" si="4"/>
        <v>时尚创意椅</v>
      </c>
      <c r="I21" s="110">
        <f t="shared" si="2"/>
        <v>3166</v>
      </c>
      <c r="J21" s="72">
        <f t="shared" si="5"/>
        <v>699</v>
      </c>
    </row>
    <row r="22" ht="24.75" spans="1:10">
      <c r="A22" s="111"/>
      <c r="B22" s="4"/>
      <c r="C22" s="4" t="s">
        <v>37</v>
      </c>
      <c r="D22" s="105">
        <v>2966</v>
      </c>
      <c r="E22" s="110">
        <f t="shared" si="0"/>
        <v>2966</v>
      </c>
      <c r="F22" s="72">
        <v>200</v>
      </c>
      <c r="G22" s="72">
        <f t="shared" si="1"/>
        <v>500</v>
      </c>
      <c r="H22" s="72" t="str">
        <f t="shared" si="4"/>
        <v>座套</v>
      </c>
      <c r="I22" s="110">
        <f t="shared" si="2"/>
        <v>2466</v>
      </c>
      <c r="J22" s="72">
        <f t="shared" si="5"/>
        <v>688</v>
      </c>
    </row>
    <row r="23" ht="24.75" spans="1:10">
      <c r="A23" s="111"/>
      <c r="B23" s="4"/>
      <c r="C23" s="4" t="s">
        <v>38</v>
      </c>
      <c r="D23" s="105">
        <v>2966</v>
      </c>
      <c r="E23" s="110">
        <f t="shared" si="0"/>
        <v>2966</v>
      </c>
      <c r="F23" s="72">
        <v>200</v>
      </c>
      <c r="G23" s="72">
        <f t="shared" si="1"/>
        <v>500</v>
      </c>
      <c r="H23" s="72" t="str">
        <f t="shared" si="4"/>
        <v>座套</v>
      </c>
      <c r="I23" s="110">
        <f t="shared" si="2"/>
        <v>2466</v>
      </c>
      <c r="J23" s="72">
        <f t="shared" si="5"/>
        <v>688</v>
      </c>
    </row>
    <row r="24" ht="24.75" spans="1:10">
      <c r="A24" s="111"/>
      <c r="B24" s="4"/>
      <c r="C24" s="4" t="s">
        <v>39</v>
      </c>
      <c r="D24" s="105">
        <v>2966</v>
      </c>
      <c r="E24" s="110">
        <f t="shared" si="0"/>
        <v>2966</v>
      </c>
      <c r="F24" s="72">
        <v>200</v>
      </c>
      <c r="G24" s="72">
        <f t="shared" si="1"/>
        <v>500</v>
      </c>
      <c r="H24" s="72" t="str">
        <f t="shared" si="4"/>
        <v>座套</v>
      </c>
      <c r="I24" s="110">
        <f t="shared" si="2"/>
        <v>2466</v>
      </c>
      <c r="J24" s="72">
        <f t="shared" si="5"/>
        <v>688</v>
      </c>
    </row>
    <row r="25" ht="36.75" spans="1:10">
      <c r="A25" s="111"/>
      <c r="B25" s="4"/>
      <c r="C25" s="4" t="s">
        <v>40</v>
      </c>
      <c r="D25" s="105">
        <v>3666</v>
      </c>
      <c r="E25" s="110">
        <f t="shared" si="0"/>
        <v>3666</v>
      </c>
      <c r="F25" s="76">
        <v>300</v>
      </c>
      <c r="G25" s="72">
        <f t="shared" si="1"/>
        <v>500</v>
      </c>
      <c r="H25" s="72" t="str">
        <f t="shared" si="4"/>
        <v>时尚创意椅</v>
      </c>
      <c r="I25" s="110">
        <f t="shared" si="2"/>
        <v>3166</v>
      </c>
      <c r="J25" s="72">
        <f t="shared" si="5"/>
        <v>699</v>
      </c>
    </row>
    <row r="26" ht="24.75" spans="1:10">
      <c r="A26" s="111"/>
      <c r="B26" s="4"/>
      <c r="C26" s="4" t="s">
        <v>41</v>
      </c>
      <c r="D26" s="105">
        <v>3166</v>
      </c>
      <c r="E26" s="110">
        <f t="shared" si="0"/>
        <v>3166</v>
      </c>
      <c r="F26" s="72">
        <v>300</v>
      </c>
      <c r="G26" s="72">
        <f t="shared" si="1"/>
        <v>500</v>
      </c>
      <c r="H26" s="72" t="str">
        <f t="shared" si="4"/>
        <v>时尚创意椅</v>
      </c>
      <c r="I26" s="110">
        <f t="shared" si="2"/>
        <v>2666</v>
      </c>
      <c r="J26" s="72">
        <f t="shared" si="5"/>
        <v>699</v>
      </c>
    </row>
    <row r="27" ht="24.75" spans="1:10">
      <c r="A27" s="111"/>
      <c r="B27" s="4"/>
      <c r="C27" s="4" t="s">
        <v>42</v>
      </c>
      <c r="D27" s="105">
        <v>2966</v>
      </c>
      <c r="E27" s="110">
        <f t="shared" si="0"/>
        <v>2966</v>
      </c>
      <c r="F27" s="72">
        <v>200</v>
      </c>
      <c r="G27" s="72">
        <f t="shared" si="1"/>
        <v>500</v>
      </c>
      <c r="H27" s="72" t="str">
        <f t="shared" si="4"/>
        <v>座套</v>
      </c>
      <c r="I27" s="110">
        <f t="shared" si="2"/>
        <v>2466</v>
      </c>
      <c r="J27" s="72">
        <f t="shared" si="5"/>
        <v>688</v>
      </c>
    </row>
    <row r="28" ht="48.75" spans="1:10">
      <c r="A28" s="112"/>
      <c r="B28" s="54"/>
      <c r="C28" s="54" t="s">
        <v>43</v>
      </c>
      <c r="D28" s="113">
        <v>3999</v>
      </c>
      <c r="E28" s="110">
        <f t="shared" si="0"/>
        <v>3999</v>
      </c>
      <c r="F28" s="76">
        <v>300</v>
      </c>
      <c r="G28" s="72">
        <f t="shared" si="1"/>
        <v>500</v>
      </c>
      <c r="H28" s="72" t="str">
        <f t="shared" si="4"/>
        <v>时尚创意椅</v>
      </c>
      <c r="I28" s="110">
        <f t="shared" si="2"/>
        <v>3499</v>
      </c>
      <c r="J28" s="72">
        <f t="shared" si="5"/>
        <v>699</v>
      </c>
    </row>
    <row r="29" ht="24.75" spans="1:10">
      <c r="A29" s="108" t="s">
        <v>44</v>
      </c>
      <c r="B29" s="169" t="s">
        <v>45</v>
      </c>
      <c r="C29" s="48" t="s">
        <v>44</v>
      </c>
      <c r="D29" s="109">
        <v>1188</v>
      </c>
      <c r="E29" s="110">
        <f t="shared" si="0"/>
        <v>1188</v>
      </c>
      <c r="F29" s="88">
        <v>100</v>
      </c>
      <c r="G29" s="72">
        <f t="shared" si="1"/>
        <v>0</v>
      </c>
      <c r="H29" s="72" t="str">
        <f t="shared" si="4"/>
        <v>头套</v>
      </c>
      <c r="I29" s="110">
        <f t="shared" si="2"/>
        <v>1088</v>
      </c>
      <c r="J29" s="72">
        <f t="shared" si="5"/>
        <v>188</v>
      </c>
    </row>
    <row r="30" ht="15" spans="1:10">
      <c r="A30" s="111"/>
      <c r="B30" s="4"/>
      <c r="C30" s="4" t="s">
        <v>47</v>
      </c>
      <c r="D30" s="105">
        <v>1088</v>
      </c>
      <c r="E30" s="110">
        <f t="shared" si="0"/>
        <v>1088</v>
      </c>
      <c r="F30" s="72">
        <v>100</v>
      </c>
      <c r="G30" s="72">
        <f t="shared" si="1"/>
        <v>0</v>
      </c>
      <c r="H30" s="72" t="str">
        <f t="shared" si="4"/>
        <v>头套</v>
      </c>
      <c r="I30" s="110">
        <f t="shared" si="2"/>
        <v>988</v>
      </c>
      <c r="J30" s="72">
        <f t="shared" si="5"/>
        <v>188</v>
      </c>
    </row>
    <row r="31" ht="15" spans="1:10">
      <c r="A31" s="111"/>
      <c r="B31" s="4"/>
      <c r="C31" s="4" t="s">
        <v>48</v>
      </c>
      <c r="D31" s="105">
        <v>988</v>
      </c>
      <c r="E31" s="110">
        <f t="shared" si="0"/>
        <v>988</v>
      </c>
      <c r="F31" s="67">
        <v>50</v>
      </c>
      <c r="G31" s="72">
        <f t="shared" si="1"/>
        <v>0</v>
      </c>
      <c r="H31" s="72">
        <f t="shared" si="4"/>
        <v>0</v>
      </c>
      <c r="I31" s="110">
        <f t="shared" si="2"/>
        <v>938</v>
      </c>
      <c r="J31" s="72">
        <f t="shared" si="5"/>
        <v>50</v>
      </c>
    </row>
    <row r="32" ht="15" spans="1:10">
      <c r="A32" s="112"/>
      <c r="B32" s="54"/>
      <c r="C32" s="54" t="s">
        <v>49</v>
      </c>
      <c r="D32" s="113">
        <v>966</v>
      </c>
      <c r="E32" s="110">
        <f t="shared" si="0"/>
        <v>966</v>
      </c>
      <c r="F32" s="76">
        <v>50</v>
      </c>
      <c r="G32" s="72">
        <f t="shared" si="1"/>
        <v>0</v>
      </c>
      <c r="H32" s="72">
        <f t="shared" si="4"/>
        <v>0</v>
      </c>
      <c r="I32" s="110">
        <f t="shared" si="2"/>
        <v>916</v>
      </c>
      <c r="J32" s="72">
        <f t="shared" si="5"/>
        <v>50</v>
      </c>
    </row>
    <row r="33" ht="24.75" spans="1:10">
      <c r="A33" s="108" t="s">
        <v>50</v>
      </c>
      <c r="B33" s="169" t="s">
        <v>51</v>
      </c>
      <c r="C33" s="48" t="s">
        <v>52</v>
      </c>
      <c r="D33" s="109">
        <v>6599</v>
      </c>
      <c r="E33" s="110">
        <f t="shared" si="0"/>
        <v>6599</v>
      </c>
      <c r="F33" s="88">
        <v>300</v>
      </c>
      <c r="G33" s="72">
        <f t="shared" si="1"/>
        <v>500</v>
      </c>
      <c r="H33" s="72" t="str">
        <f t="shared" si="4"/>
        <v>脚踏</v>
      </c>
      <c r="I33" s="110">
        <f t="shared" si="2"/>
        <v>6099</v>
      </c>
      <c r="J33" s="72">
        <f t="shared" si="5"/>
        <v>899</v>
      </c>
    </row>
    <row r="34" ht="15" spans="1:10">
      <c r="A34" s="111"/>
      <c r="B34" s="4"/>
      <c r="C34" s="4" t="s">
        <v>54</v>
      </c>
      <c r="D34" s="105">
        <v>6888</v>
      </c>
      <c r="E34" s="110">
        <f t="shared" si="0"/>
        <v>6888</v>
      </c>
      <c r="F34" s="72">
        <v>300</v>
      </c>
      <c r="G34" s="72">
        <f t="shared" si="1"/>
        <v>500</v>
      </c>
      <c r="H34" s="72" t="str">
        <f t="shared" si="4"/>
        <v>脚踏</v>
      </c>
      <c r="I34" s="110">
        <f t="shared" si="2"/>
        <v>6388</v>
      </c>
      <c r="J34" s="72">
        <f t="shared" si="5"/>
        <v>899</v>
      </c>
    </row>
    <row r="35" ht="15" spans="1:10">
      <c r="A35" s="111"/>
      <c r="B35" s="4"/>
      <c r="C35" s="4" t="s">
        <v>55</v>
      </c>
      <c r="D35" s="105">
        <v>6888</v>
      </c>
      <c r="E35" s="110">
        <f t="shared" ref="E35:E71" si="6">D35</f>
        <v>6888</v>
      </c>
      <c r="F35" s="67">
        <v>300</v>
      </c>
      <c r="G35" s="72">
        <f t="shared" ref="G35:G71" si="7">IF(E35&gt;=2000,500,0)</f>
        <v>500</v>
      </c>
      <c r="H35" s="72" t="str">
        <f t="shared" si="4"/>
        <v>脚踏</v>
      </c>
      <c r="I35" s="110">
        <f t="shared" ref="I35:I71" si="8">E35-IF(G35&gt;F35,G35,F35)</f>
        <v>6388</v>
      </c>
      <c r="J35" s="72">
        <f t="shared" si="5"/>
        <v>899</v>
      </c>
    </row>
    <row r="36" ht="15" spans="1:10">
      <c r="A36" s="112"/>
      <c r="B36" s="54"/>
      <c r="C36" s="54" t="s">
        <v>56</v>
      </c>
      <c r="D36" s="113">
        <v>6888</v>
      </c>
      <c r="E36" s="110">
        <f t="shared" si="6"/>
        <v>6888</v>
      </c>
      <c r="F36" s="76">
        <v>300</v>
      </c>
      <c r="G36" s="72">
        <f t="shared" si="7"/>
        <v>500</v>
      </c>
      <c r="H36" s="72" t="str">
        <f t="shared" si="4"/>
        <v>脚踏</v>
      </c>
      <c r="I36" s="110">
        <f t="shared" si="8"/>
        <v>6388</v>
      </c>
      <c r="J36" s="72">
        <f t="shared" si="5"/>
        <v>899</v>
      </c>
    </row>
    <row r="37" ht="24.75" spans="1:10">
      <c r="A37" s="108">
        <v>521</v>
      </c>
      <c r="B37" s="71">
        <v>41276609195</v>
      </c>
      <c r="C37" s="48" t="s">
        <v>57</v>
      </c>
      <c r="D37" s="109">
        <v>1366</v>
      </c>
      <c r="E37" s="110">
        <f t="shared" si="6"/>
        <v>1366</v>
      </c>
      <c r="F37" s="72">
        <v>100</v>
      </c>
      <c r="G37" s="72">
        <f t="shared" si="7"/>
        <v>0</v>
      </c>
      <c r="H37" s="72" t="str">
        <f t="shared" si="4"/>
        <v>头套</v>
      </c>
      <c r="I37" s="110">
        <f t="shared" si="8"/>
        <v>1266</v>
      </c>
      <c r="J37" s="72">
        <f t="shared" si="5"/>
        <v>188</v>
      </c>
    </row>
    <row r="38" ht="35.25" spans="1:10">
      <c r="A38" s="111"/>
      <c r="B38" s="4"/>
      <c r="C38" s="4" t="s">
        <v>58</v>
      </c>
      <c r="D38" s="105">
        <v>2088</v>
      </c>
      <c r="E38" s="110">
        <f t="shared" si="6"/>
        <v>2088</v>
      </c>
      <c r="F38" s="76">
        <v>100</v>
      </c>
      <c r="G38" s="72">
        <f t="shared" si="7"/>
        <v>500</v>
      </c>
      <c r="H38" s="72" t="str">
        <f t="shared" si="4"/>
        <v>座套</v>
      </c>
      <c r="I38" s="110">
        <f t="shared" si="8"/>
        <v>1588</v>
      </c>
      <c r="J38" s="72">
        <f t="shared" si="5"/>
        <v>688</v>
      </c>
    </row>
    <row r="39" ht="15" spans="1:10">
      <c r="A39" s="111"/>
      <c r="B39" s="4"/>
      <c r="C39" s="4" t="s">
        <v>59</v>
      </c>
      <c r="D39" s="105">
        <v>2088</v>
      </c>
      <c r="E39" s="110">
        <f t="shared" si="6"/>
        <v>2088</v>
      </c>
      <c r="F39" s="76">
        <v>100</v>
      </c>
      <c r="G39" s="72">
        <f t="shared" si="7"/>
        <v>500</v>
      </c>
      <c r="H39" s="72" t="str">
        <f t="shared" si="4"/>
        <v>座套</v>
      </c>
      <c r="I39" s="110">
        <f t="shared" si="8"/>
        <v>1588</v>
      </c>
      <c r="J39" s="72">
        <f t="shared" si="5"/>
        <v>688</v>
      </c>
    </row>
    <row r="40" ht="24.75" spans="1:10">
      <c r="A40" s="111"/>
      <c r="B40" s="4"/>
      <c r="C40" s="4" t="s">
        <v>60</v>
      </c>
      <c r="D40" s="105">
        <v>2088</v>
      </c>
      <c r="E40" s="110">
        <f t="shared" si="6"/>
        <v>2088</v>
      </c>
      <c r="F40" s="76">
        <v>100</v>
      </c>
      <c r="G40" s="72">
        <f t="shared" si="7"/>
        <v>500</v>
      </c>
      <c r="H40" s="72" t="str">
        <f t="shared" si="4"/>
        <v>座套</v>
      </c>
      <c r="I40" s="110">
        <f t="shared" si="8"/>
        <v>1588</v>
      </c>
      <c r="J40" s="72">
        <f t="shared" si="5"/>
        <v>688</v>
      </c>
    </row>
    <row r="41" ht="15" spans="1:10">
      <c r="A41" s="111"/>
      <c r="B41" s="4"/>
      <c r="C41" s="4" t="s">
        <v>61</v>
      </c>
      <c r="D41" s="105">
        <v>2088</v>
      </c>
      <c r="E41" s="110">
        <f t="shared" si="6"/>
        <v>2088</v>
      </c>
      <c r="F41" s="76">
        <v>100</v>
      </c>
      <c r="G41" s="72">
        <f t="shared" si="7"/>
        <v>500</v>
      </c>
      <c r="H41" s="72" t="str">
        <f t="shared" si="4"/>
        <v>座套</v>
      </c>
      <c r="I41" s="110">
        <f t="shared" si="8"/>
        <v>1588</v>
      </c>
      <c r="J41" s="72">
        <f t="shared" si="5"/>
        <v>688</v>
      </c>
    </row>
    <row r="42" ht="24.75" spans="1:10">
      <c r="A42" s="111"/>
      <c r="B42" s="4"/>
      <c r="C42" s="4" t="s">
        <v>62</v>
      </c>
      <c r="D42" s="105">
        <v>2266</v>
      </c>
      <c r="E42" s="110">
        <f t="shared" si="6"/>
        <v>2266</v>
      </c>
      <c r="F42" s="72">
        <v>200</v>
      </c>
      <c r="G42" s="72">
        <f t="shared" si="7"/>
        <v>500</v>
      </c>
      <c r="H42" s="72" t="str">
        <f t="shared" si="4"/>
        <v>座套</v>
      </c>
      <c r="I42" s="110">
        <f t="shared" si="8"/>
        <v>1766</v>
      </c>
      <c r="J42" s="72">
        <f t="shared" si="5"/>
        <v>688</v>
      </c>
    </row>
    <row r="43" ht="15" spans="1:10">
      <c r="A43" s="112"/>
      <c r="B43" s="54"/>
      <c r="C43" s="54" t="s">
        <v>63</v>
      </c>
      <c r="D43" s="113">
        <v>1466</v>
      </c>
      <c r="E43" s="110">
        <f t="shared" si="6"/>
        <v>1466</v>
      </c>
      <c r="F43" s="76">
        <v>100</v>
      </c>
      <c r="G43" s="72">
        <f t="shared" si="7"/>
        <v>0</v>
      </c>
      <c r="H43" s="72" t="str">
        <f t="shared" si="4"/>
        <v>头套</v>
      </c>
      <c r="I43" s="110">
        <f t="shared" si="8"/>
        <v>1366</v>
      </c>
      <c r="J43" s="72">
        <f t="shared" si="5"/>
        <v>188</v>
      </c>
    </row>
    <row r="44" ht="24.75" spans="1:10">
      <c r="A44" s="108" t="s">
        <v>64</v>
      </c>
      <c r="B44" s="169" t="s">
        <v>65</v>
      </c>
      <c r="C44" s="48" t="s">
        <v>66</v>
      </c>
      <c r="D44" s="109">
        <v>3666</v>
      </c>
      <c r="E44" s="110">
        <f t="shared" si="6"/>
        <v>3666</v>
      </c>
      <c r="F44" s="114">
        <v>300</v>
      </c>
      <c r="G44" s="72">
        <f t="shared" si="7"/>
        <v>500</v>
      </c>
      <c r="H44" s="72" t="str">
        <f t="shared" si="4"/>
        <v>时尚创意椅</v>
      </c>
      <c r="I44" s="110">
        <f t="shared" si="8"/>
        <v>3166</v>
      </c>
      <c r="J44" s="72">
        <f t="shared" si="5"/>
        <v>699</v>
      </c>
    </row>
    <row r="45" ht="24.75" spans="1:10">
      <c r="A45" s="111"/>
      <c r="B45" s="4"/>
      <c r="C45" s="4" t="s">
        <v>67</v>
      </c>
      <c r="D45" s="105">
        <v>3666</v>
      </c>
      <c r="E45" s="110">
        <f t="shared" si="6"/>
        <v>3666</v>
      </c>
      <c r="F45" s="115">
        <v>300</v>
      </c>
      <c r="G45" s="72">
        <f t="shared" si="7"/>
        <v>500</v>
      </c>
      <c r="H45" s="72" t="str">
        <f t="shared" si="4"/>
        <v>时尚创意椅</v>
      </c>
      <c r="I45" s="110">
        <f t="shared" si="8"/>
        <v>3166</v>
      </c>
      <c r="J45" s="72">
        <f t="shared" ref="J45:J76" si="9">IF(G45&gt;F45,G45,F45)+IFERROR(_xlfn.IFS(H45="头套",88,H45="座套",188,H45="时尚创意椅",199,H45="脚踏",399),0)</f>
        <v>699</v>
      </c>
    </row>
    <row r="46" ht="24.75" spans="1:10">
      <c r="A46" s="111"/>
      <c r="B46" s="4"/>
      <c r="C46" s="4" t="s">
        <v>68</v>
      </c>
      <c r="D46" s="105">
        <v>3766</v>
      </c>
      <c r="E46" s="110">
        <f t="shared" si="6"/>
        <v>3766</v>
      </c>
      <c r="F46" s="115">
        <v>300</v>
      </c>
      <c r="G46" s="72">
        <f t="shared" si="7"/>
        <v>500</v>
      </c>
      <c r="H46" s="72" t="str">
        <f t="shared" si="4"/>
        <v>时尚创意椅</v>
      </c>
      <c r="I46" s="110">
        <f t="shared" si="8"/>
        <v>3266</v>
      </c>
      <c r="J46" s="72">
        <f t="shared" si="9"/>
        <v>699</v>
      </c>
    </row>
    <row r="47" ht="24.75" spans="1:10">
      <c r="A47" s="112"/>
      <c r="B47" s="54"/>
      <c r="C47" s="54" t="s">
        <v>69</v>
      </c>
      <c r="D47" s="113">
        <v>3999</v>
      </c>
      <c r="E47" s="110">
        <f t="shared" si="6"/>
        <v>3999</v>
      </c>
      <c r="F47" s="116">
        <v>300</v>
      </c>
      <c r="G47" s="72">
        <f t="shared" si="7"/>
        <v>500</v>
      </c>
      <c r="H47" s="72" t="str">
        <f t="shared" si="4"/>
        <v>时尚创意椅</v>
      </c>
      <c r="I47" s="110">
        <f t="shared" si="8"/>
        <v>3499</v>
      </c>
      <c r="J47" s="72">
        <f t="shared" si="9"/>
        <v>699</v>
      </c>
    </row>
    <row r="48" ht="15" spans="1:10">
      <c r="A48" s="108" t="s">
        <v>70</v>
      </c>
      <c r="B48" s="71">
        <v>41341345025</v>
      </c>
      <c r="C48" s="48" t="s">
        <v>71</v>
      </c>
      <c r="D48" s="109">
        <v>4399</v>
      </c>
      <c r="E48" s="110">
        <f t="shared" si="6"/>
        <v>4399</v>
      </c>
      <c r="F48" s="114">
        <v>300</v>
      </c>
      <c r="G48" s="72">
        <f t="shared" si="7"/>
        <v>500</v>
      </c>
      <c r="H48" s="72" t="str">
        <f t="shared" si="4"/>
        <v>时尚创意椅</v>
      </c>
      <c r="I48" s="110">
        <f t="shared" si="8"/>
        <v>3899</v>
      </c>
      <c r="J48" s="72">
        <f t="shared" si="9"/>
        <v>699</v>
      </c>
    </row>
    <row r="49" ht="15" spans="1:10">
      <c r="A49" s="111"/>
      <c r="B49" s="81"/>
      <c r="C49" s="4" t="s">
        <v>72</v>
      </c>
      <c r="D49" s="105">
        <v>4399</v>
      </c>
      <c r="E49" s="110">
        <f t="shared" si="6"/>
        <v>4399</v>
      </c>
      <c r="F49" s="115">
        <v>300</v>
      </c>
      <c r="G49" s="72">
        <f t="shared" si="7"/>
        <v>500</v>
      </c>
      <c r="H49" s="72" t="str">
        <f t="shared" si="4"/>
        <v>时尚创意椅</v>
      </c>
      <c r="I49" s="110">
        <f t="shared" si="8"/>
        <v>3899</v>
      </c>
      <c r="J49" s="72">
        <f t="shared" si="9"/>
        <v>699</v>
      </c>
    </row>
    <row r="50" ht="15" spans="1:10">
      <c r="A50" s="108" t="s">
        <v>73</v>
      </c>
      <c r="B50" s="71">
        <v>43520156203</v>
      </c>
      <c r="C50" s="48" t="s">
        <v>74</v>
      </c>
      <c r="D50" s="109">
        <v>666</v>
      </c>
      <c r="E50" s="110">
        <f t="shared" si="6"/>
        <v>666</v>
      </c>
      <c r="F50" s="72">
        <v>50</v>
      </c>
      <c r="G50" s="72">
        <f t="shared" si="7"/>
        <v>0</v>
      </c>
      <c r="H50" s="72">
        <f t="shared" si="4"/>
        <v>0</v>
      </c>
      <c r="I50" s="110">
        <f t="shared" si="8"/>
        <v>616</v>
      </c>
      <c r="J50" s="72">
        <f t="shared" si="9"/>
        <v>50</v>
      </c>
    </row>
    <row r="51" ht="15" spans="1:10">
      <c r="A51" s="112"/>
      <c r="B51" s="54"/>
      <c r="C51" s="54" t="s">
        <v>75</v>
      </c>
      <c r="D51" s="113">
        <v>666</v>
      </c>
      <c r="E51" s="110">
        <f t="shared" si="6"/>
        <v>666</v>
      </c>
      <c r="F51" s="76">
        <v>50</v>
      </c>
      <c r="G51" s="72">
        <f t="shared" si="7"/>
        <v>0</v>
      </c>
      <c r="H51" s="72">
        <f t="shared" si="4"/>
        <v>0</v>
      </c>
      <c r="I51" s="110">
        <f t="shared" si="8"/>
        <v>616</v>
      </c>
      <c r="J51" s="72">
        <f t="shared" si="9"/>
        <v>50</v>
      </c>
    </row>
    <row r="52" ht="24.75" spans="1:10">
      <c r="A52" s="117" t="s">
        <v>76</v>
      </c>
      <c r="B52" s="170" t="s">
        <v>77</v>
      </c>
      <c r="C52" s="65" t="s">
        <v>161</v>
      </c>
      <c r="D52" s="118">
        <v>4599</v>
      </c>
      <c r="E52" s="110">
        <f t="shared" si="6"/>
        <v>4599</v>
      </c>
      <c r="F52" s="119">
        <v>300</v>
      </c>
      <c r="G52" s="72">
        <f t="shared" si="7"/>
        <v>500</v>
      </c>
      <c r="H52" s="72" t="str">
        <f t="shared" si="4"/>
        <v>时尚创意椅</v>
      </c>
      <c r="I52" s="110">
        <f t="shared" si="8"/>
        <v>4099</v>
      </c>
      <c r="J52" s="72">
        <f t="shared" si="9"/>
        <v>699</v>
      </c>
    </row>
    <row r="53" ht="24.75" spans="1:10">
      <c r="A53" s="108" t="s">
        <v>79</v>
      </c>
      <c r="B53" s="169" t="s">
        <v>80</v>
      </c>
      <c r="C53" s="48" t="s">
        <v>81</v>
      </c>
      <c r="D53" s="109">
        <v>766</v>
      </c>
      <c r="E53" s="110">
        <f t="shared" si="6"/>
        <v>766</v>
      </c>
      <c r="F53" s="72">
        <v>50</v>
      </c>
      <c r="G53" s="72">
        <f t="shared" si="7"/>
        <v>0</v>
      </c>
      <c r="H53" s="72">
        <f t="shared" si="4"/>
        <v>0</v>
      </c>
      <c r="I53" s="110">
        <f t="shared" si="8"/>
        <v>716</v>
      </c>
      <c r="J53" s="72">
        <f t="shared" si="9"/>
        <v>50</v>
      </c>
    </row>
    <row r="54" ht="24.75" spans="1:10">
      <c r="A54" s="111"/>
      <c r="B54" s="4"/>
      <c r="C54" s="4" t="s">
        <v>82</v>
      </c>
      <c r="D54" s="105">
        <v>766</v>
      </c>
      <c r="E54" s="110">
        <f t="shared" si="6"/>
        <v>766</v>
      </c>
      <c r="F54" s="67">
        <v>50</v>
      </c>
      <c r="G54" s="72">
        <f t="shared" si="7"/>
        <v>0</v>
      </c>
      <c r="H54" s="72">
        <f t="shared" si="4"/>
        <v>0</v>
      </c>
      <c r="I54" s="110">
        <f t="shared" si="8"/>
        <v>716</v>
      </c>
      <c r="J54" s="72">
        <f t="shared" si="9"/>
        <v>50</v>
      </c>
    </row>
    <row r="55" ht="24.75" spans="1:10">
      <c r="A55" s="111"/>
      <c r="B55" s="4"/>
      <c r="C55" s="4" t="s">
        <v>83</v>
      </c>
      <c r="D55" s="105">
        <v>966</v>
      </c>
      <c r="E55" s="110">
        <f t="shared" si="6"/>
        <v>966</v>
      </c>
      <c r="F55" s="67">
        <v>50</v>
      </c>
      <c r="G55" s="72">
        <f t="shared" si="7"/>
        <v>0</v>
      </c>
      <c r="H55" s="72">
        <f t="shared" si="4"/>
        <v>0</v>
      </c>
      <c r="I55" s="110">
        <f t="shared" si="8"/>
        <v>916</v>
      </c>
      <c r="J55" s="72">
        <f t="shared" si="9"/>
        <v>50</v>
      </c>
    </row>
    <row r="56" ht="24.75" spans="1:10">
      <c r="A56" s="112"/>
      <c r="B56" s="54"/>
      <c r="C56" s="54" t="s">
        <v>84</v>
      </c>
      <c r="D56" s="113">
        <v>1099</v>
      </c>
      <c r="E56" s="110">
        <f t="shared" si="6"/>
        <v>1099</v>
      </c>
      <c r="F56" s="76">
        <v>100</v>
      </c>
      <c r="G56" s="72">
        <f t="shared" si="7"/>
        <v>0</v>
      </c>
      <c r="H56" s="72" t="str">
        <f t="shared" si="4"/>
        <v>头套</v>
      </c>
      <c r="I56" s="110">
        <f t="shared" si="8"/>
        <v>999</v>
      </c>
      <c r="J56" s="72">
        <f t="shared" si="9"/>
        <v>188</v>
      </c>
    </row>
    <row r="57" ht="24.75" spans="1:10">
      <c r="A57" s="117" t="s">
        <v>85</v>
      </c>
      <c r="B57" s="170" t="s">
        <v>86</v>
      </c>
      <c r="C57" s="65" t="s">
        <v>87</v>
      </c>
      <c r="D57" s="118">
        <v>1188</v>
      </c>
      <c r="E57" s="110">
        <f t="shared" si="6"/>
        <v>1188</v>
      </c>
      <c r="F57" s="88">
        <v>100</v>
      </c>
      <c r="G57" s="72">
        <f t="shared" si="7"/>
        <v>0</v>
      </c>
      <c r="H57" s="72" t="str">
        <f t="shared" si="4"/>
        <v>头套</v>
      </c>
      <c r="I57" s="110">
        <f t="shared" si="8"/>
        <v>1088</v>
      </c>
      <c r="J57" s="72">
        <f t="shared" si="9"/>
        <v>188</v>
      </c>
    </row>
    <row r="58" ht="36.75" spans="1:10">
      <c r="A58" s="108" t="s">
        <v>88</v>
      </c>
      <c r="B58" s="169" t="s">
        <v>89</v>
      </c>
      <c r="C58" s="48" t="s">
        <v>90</v>
      </c>
      <c r="D58" s="109">
        <v>1499</v>
      </c>
      <c r="E58" s="110">
        <f t="shared" si="6"/>
        <v>1499</v>
      </c>
      <c r="F58" s="88">
        <v>100</v>
      </c>
      <c r="G58" s="72">
        <f t="shared" si="7"/>
        <v>0</v>
      </c>
      <c r="H58" s="72" t="str">
        <f t="shared" si="4"/>
        <v>头套</v>
      </c>
      <c r="I58" s="110">
        <f t="shared" si="8"/>
        <v>1399</v>
      </c>
      <c r="J58" s="72">
        <f t="shared" si="9"/>
        <v>188</v>
      </c>
    </row>
    <row r="59" ht="24.75" spans="1:10">
      <c r="A59" s="111"/>
      <c r="B59" s="4"/>
      <c r="C59" s="4" t="s">
        <v>91</v>
      </c>
      <c r="D59" s="105">
        <v>1119</v>
      </c>
      <c r="E59" s="110">
        <f t="shared" si="6"/>
        <v>1119</v>
      </c>
      <c r="F59" s="76">
        <v>100</v>
      </c>
      <c r="G59" s="72">
        <f t="shared" si="7"/>
        <v>0</v>
      </c>
      <c r="H59" s="72" t="str">
        <f t="shared" si="4"/>
        <v>头套</v>
      </c>
      <c r="I59" s="110">
        <f t="shared" si="8"/>
        <v>1019</v>
      </c>
      <c r="J59" s="72">
        <f t="shared" si="9"/>
        <v>188</v>
      </c>
    </row>
    <row r="60" ht="24.75" spans="1:10">
      <c r="A60" s="111"/>
      <c r="B60" s="4"/>
      <c r="C60" s="4" t="s">
        <v>92</v>
      </c>
      <c r="D60" s="105">
        <v>1318</v>
      </c>
      <c r="E60" s="110">
        <f t="shared" si="6"/>
        <v>1318</v>
      </c>
      <c r="F60" s="76">
        <v>100</v>
      </c>
      <c r="G60" s="72">
        <f t="shared" si="7"/>
        <v>0</v>
      </c>
      <c r="H60" s="72" t="str">
        <f t="shared" si="4"/>
        <v>头套</v>
      </c>
      <c r="I60" s="110">
        <f t="shared" si="8"/>
        <v>1218</v>
      </c>
      <c r="J60" s="72">
        <f t="shared" si="9"/>
        <v>188</v>
      </c>
    </row>
    <row r="61" ht="36.75" spans="1:10">
      <c r="A61" s="111"/>
      <c r="B61" s="4"/>
      <c r="C61" s="4" t="s">
        <v>93</v>
      </c>
      <c r="D61" s="105">
        <v>1318</v>
      </c>
      <c r="E61" s="110">
        <f t="shared" si="6"/>
        <v>1318</v>
      </c>
      <c r="F61" s="76">
        <v>100</v>
      </c>
      <c r="G61" s="72">
        <f t="shared" si="7"/>
        <v>0</v>
      </c>
      <c r="H61" s="72" t="str">
        <f t="shared" si="4"/>
        <v>头套</v>
      </c>
      <c r="I61" s="110">
        <f t="shared" si="8"/>
        <v>1218</v>
      </c>
      <c r="J61" s="72">
        <f t="shared" si="9"/>
        <v>188</v>
      </c>
    </row>
    <row r="62" ht="24.75" spans="1:10">
      <c r="A62" s="111"/>
      <c r="B62" s="4"/>
      <c r="C62" s="4" t="s">
        <v>94</v>
      </c>
      <c r="D62" s="105">
        <v>1119</v>
      </c>
      <c r="E62" s="110">
        <f t="shared" si="6"/>
        <v>1119</v>
      </c>
      <c r="F62" s="76">
        <v>100</v>
      </c>
      <c r="G62" s="72">
        <f t="shared" si="7"/>
        <v>0</v>
      </c>
      <c r="H62" s="72" t="str">
        <f t="shared" si="4"/>
        <v>头套</v>
      </c>
      <c r="I62" s="110">
        <f t="shared" si="8"/>
        <v>1019</v>
      </c>
      <c r="J62" s="72">
        <f t="shared" si="9"/>
        <v>188</v>
      </c>
    </row>
    <row r="63" ht="24.75" spans="1:10">
      <c r="A63" s="111"/>
      <c r="B63" s="4"/>
      <c r="C63" s="4" t="s">
        <v>95</v>
      </c>
      <c r="D63" s="105">
        <v>1099</v>
      </c>
      <c r="E63" s="110">
        <f t="shared" si="6"/>
        <v>1099</v>
      </c>
      <c r="F63" s="76">
        <v>100</v>
      </c>
      <c r="G63" s="72">
        <f t="shared" si="7"/>
        <v>0</v>
      </c>
      <c r="H63" s="72" t="str">
        <f t="shared" si="4"/>
        <v>头套</v>
      </c>
      <c r="I63" s="110">
        <f t="shared" si="8"/>
        <v>999</v>
      </c>
      <c r="J63" s="72">
        <f t="shared" si="9"/>
        <v>188</v>
      </c>
    </row>
    <row r="64" ht="24.75" spans="1:10">
      <c r="A64" s="112"/>
      <c r="B64" s="54"/>
      <c r="C64" s="54" t="s">
        <v>96</v>
      </c>
      <c r="D64" s="113">
        <v>1099</v>
      </c>
      <c r="E64" s="110">
        <f t="shared" si="6"/>
        <v>1099</v>
      </c>
      <c r="F64" s="76">
        <v>100</v>
      </c>
      <c r="G64" s="72">
        <f t="shared" si="7"/>
        <v>0</v>
      </c>
      <c r="H64" s="72" t="str">
        <f t="shared" si="4"/>
        <v>头套</v>
      </c>
      <c r="I64" s="110">
        <f t="shared" si="8"/>
        <v>999</v>
      </c>
      <c r="J64" s="72">
        <f t="shared" si="9"/>
        <v>188</v>
      </c>
    </row>
    <row r="65" ht="24.75" spans="1:10">
      <c r="A65" s="108">
        <v>601</v>
      </c>
      <c r="B65" s="169" t="s">
        <v>97</v>
      </c>
      <c r="C65" s="48" t="s">
        <v>87</v>
      </c>
      <c r="D65" s="109">
        <v>1499</v>
      </c>
      <c r="E65" s="110">
        <f t="shared" si="6"/>
        <v>1499</v>
      </c>
      <c r="F65" s="88">
        <v>100</v>
      </c>
      <c r="G65" s="72">
        <f t="shared" si="7"/>
        <v>0</v>
      </c>
      <c r="H65" s="72" t="str">
        <f t="shared" si="4"/>
        <v>头套</v>
      </c>
      <c r="I65" s="110">
        <f t="shared" si="8"/>
        <v>1399</v>
      </c>
      <c r="J65" s="72">
        <f t="shared" si="9"/>
        <v>188</v>
      </c>
    </row>
    <row r="66" ht="15" spans="1:10">
      <c r="A66" s="111"/>
      <c r="B66" s="4"/>
      <c r="C66" s="4" t="s">
        <v>98</v>
      </c>
      <c r="D66" s="105">
        <v>1499</v>
      </c>
      <c r="E66" s="110">
        <f t="shared" si="6"/>
        <v>1499</v>
      </c>
      <c r="F66" s="76">
        <v>100</v>
      </c>
      <c r="G66" s="72">
        <f t="shared" si="7"/>
        <v>0</v>
      </c>
      <c r="H66" s="72" t="str">
        <f t="shared" si="4"/>
        <v>头套</v>
      </c>
      <c r="I66" s="110">
        <f t="shared" si="8"/>
        <v>1399</v>
      </c>
      <c r="J66" s="72">
        <f t="shared" si="9"/>
        <v>188</v>
      </c>
    </row>
    <row r="67" ht="15" spans="1:10">
      <c r="A67" s="111"/>
      <c r="B67" s="4"/>
      <c r="C67" s="4" t="s">
        <v>99</v>
      </c>
      <c r="D67" s="105">
        <v>999</v>
      </c>
      <c r="E67" s="110">
        <f t="shared" si="6"/>
        <v>999</v>
      </c>
      <c r="F67" s="67">
        <v>50</v>
      </c>
      <c r="G67" s="72">
        <f t="shared" si="7"/>
        <v>0</v>
      </c>
      <c r="H67" s="72">
        <f t="shared" si="4"/>
        <v>0</v>
      </c>
      <c r="I67" s="110">
        <f t="shared" si="8"/>
        <v>949</v>
      </c>
      <c r="J67" s="72">
        <f t="shared" si="9"/>
        <v>50</v>
      </c>
    </row>
    <row r="68" ht="15" spans="1:10">
      <c r="A68" s="112"/>
      <c r="B68" s="54"/>
      <c r="C68" s="54" t="s">
        <v>100</v>
      </c>
      <c r="D68" s="113">
        <v>999</v>
      </c>
      <c r="E68" s="110">
        <f t="shared" si="6"/>
        <v>999</v>
      </c>
      <c r="F68" s="76">
        <v>50</v>
      </c>
      <c r="G68" s="72">
        <f t="shared" si="7"/>
        <v>0</v>
      </c>
      <c r="H68" s="72">
        <f t="shared" si="4"/>
        <v>0</v>
      </c>
      <c r="I68" s="110">
        <f t="shared" si="8"/>
        <v>949</v>
      </c>
      <c r="J68" s="72">
        <f t="shared" si="9"/>
        <v>50</v>
      </c>
    </row>
    <row r="69" ht="24.75" spans="1:10">
      <c r="A69" s="108" t="s">
        <v>101</v>
      </c>
      <c r="B69" s="169" t="s">
        <v>102</v>
      </c>
      <c r="C69" s="48" t="s">
        <v>103</v>
      </c>
      <c r="D69" s="109">
        <v>1399</v>
      </c>
      <c r="E69" s="110">
        <f t="shared" si="6"/>
        <v>1399</v>
      </c>
      <c r="F69" s="88">
        <v>100</v>
      </c>
      <c r="G69" s="72">
        <f t="shared" si="7"/>
        <v>0</v>
      </c>
      <c r="H69" s="72" t="str">
        <f t="shared" si="4"/>
        <v>头套</v>
      </c>
      <c r="I69" s="110">
        <f t="shared" si="8"/>
        <v>1299</v>
      </c>
      <c r="J69" s="72">
        <f t="shared" si="9"/>
        <v>188</v>
      </c>
    </row>
    <row r="70" ht="15" spans="1:10">
      <c r="A70" s="111"/>
      <c r="B70" s="4"/>
      <c r="C70" s="4" t="s">
        <v>104</v>
      </c>
      <c r="D70" s="105">
        <v>1399</v>
      </c>
      <c r="E70" s="110">
        <f t="shared" si="6"/>
        <v>1399</v>
      </c>
      <c r="F70" s="76">
        <v>100</v>
      </c>
      <c r="G70" s="72">
        <f t="shared" si="7"/>
        <v>0</v>
      </c>
      <c r="H70" s="72" t="str">
        <f t="shared" si="4"/>
        <v>头套</v>
      </c>
      <c r="I70" s="110">
        <f t="shared" si="8"/>
        <v>1299</v>
      </c>
      <c r="J70" s="72">
        <f t="shared" si="9"/>
        <v>188</v>
      </c>
    </row>
    <row r="71" ht="15" spans="1:10">
      <c r="A71" s="111"/>
      <c r="B71" s="4"/>
      <c r="C71" s="4" t="s">
        <v>105</v>
      </c>
      <c r="D71" s="105">
        <v>1399</v>
      </c>
      <c r="E71" s="110">
        <f t="shared" si="6"/>
        <v>1399</v>
      </c>
      <c r="F71" s="76">
        <v>100</v>
      </c>
      <c r="G71" s="72">
        <f t="shared" si="7"/>
        <v>0</v>
      </c>
      <c r="H71" s="72" t="str">
        <f t="shared" si="4"/>
        <v>头套</v>
      </c>
      <c r="I71" s="110">
        <f t="shared" si="8"/>
        <v>1299</v>
      </c>
      <c r="J71" s="72">
        <f t="shared" si="9"/>
        <v>188</v>
      </c>
    </row>
    <row r="72" ht="24.75" spans="1:10">
      <c r="A72" s="108">
        <v>166</v>
      </c>
      <c r="B72" s="169" t="s">
        <v>107</v>
      </c>
      <c r="C72" s="48" t="s">
        <v>108</v>
      </c>
      <c r="D72" s="109">
        <v>2199</v>
      </c>
      <c r="E72" s="110">
        <f t="shared" ref="E72:E97" si="10">D72</f>
        <v>2199</v>
      </c>
      <c r="F72" s="72">
        <v>200</v>
      </c>
      <c r="G72" s="72">
        <f t="shared" ref="G72:G97" si="11">IF(E72&gt;=2000,500,0)</f>
        <v>500</v>
      </c>
      <c r="H72" s="72" t="str">
        <f t="shared" ref="H72:H120" si="12">_xlfn.IFS(E72&lt;1000,0,E72&lt;2000,"头套",E72&lt;3000,"座套",E72&lt;5000,"时尚创意椅",E72&gt;=5000,"脚踏")</f>
        <v>座套</v>
      </c>
      <c r="I72" s="110">
        <f t="shared" ref="I72:I97" si="13">E72-IF(G72&gt;F72,G72,F72)</f>
        <v>1699</v>
      </c>
      <c r="J72" s="72">
        <f t="shared" si="9"/>
        <v>688</v>
      </c>
    </row>
    <row r="73" ht="15" spans="1:10">
      <c r="A73" s="112"/>
      <c r="B73" s="54"/>
      <c r="C73" s="54" t="s">
        <v>109</v>
      </c>
      <c r="D73" s="113">
        <v>2088</v>
      </c>
      <c r="E73" s="110">
        <f t="shared" si="10"/>
        <v>2088</v>
      </c>
      <c r="F73" s="76">
        <v>100</v>
      </c>
      <c r="G73" s="72">
        <f t="shared" si="11"/>
        <v>500</v>
      </c>
      <c r="H73" s="72" t="str">
        <f t="shared" si="12"/>
        <v>座套</v>
      </c>
      <c r="I73" s="110">
        <f t="shared" si="13"/>
        <v>1588</v>
      </c>
      <c r="J73" s="72">
        <f t="shared" si="9"/>
        <v>688</v>
      </c>
    </row>
    <row r="74" ht="24.75" spans="1:10">
      <c r="A74" s="117" t="s">
        <v>110</v>
      </c>
      <c r="B74" s="87">
        <v>41362042431</v>
      </c>
      <c r="C74" s="65" t="s">
        <v>111</v>
      </c>
      <c r="D74" s="118">
        <v>2399</v>
      </c>
      <c r="E74" s="110">
        <f t="shared" si="10"/>
        <v>2399</v>
      </c>
      <c r="F74" s="88">
        <v>200</v>
      </c>
      <c r="G74" s="72">
        <f t="shared" si="11"/>
        <v>500</v>
      </c>
      <c r="H74" s="72" t="str">
        <f t="shared" si="12"/>
        <v>座套</v>
      </c>
      <c r="I74" s="110">
        <f t="shared" si="13"/>
        <v>1899</v>
      </c>
      <c r="J74" s="72">
        <f t="shared" si="9"/>
        <v>688</v>
      </c>
    </row>
    <row r="75" ht="36.75" spans="1:10">
      <c r="A75" s="108" t="s">
        <v>162</v>
      </c>
      <c r="B75" s="71">
        <v>40468035856</v>
      </c>
      <c r="C75" s="48" t="s">
        <v>113</v>
      </c>
      <c r="D75" s="109">
        <v>1666</v>
      </c>
      <c r="E75" s="110">
        <f t="shared" si="10"/>
        <v>1666</v>
      </c>
      <c r="F75" s="88">
        <v>100</v>
      </c>
      <c r="G75" s="72">
        <f t="shared" si="11"/>
        <v>0</v>
      </c>
      <c r="H75" s="72" t="str">
        <f t="shared" si="12"/>
        <v>头套</v>
      </c>
      <c r="I75" s="110">
        <f t="shared" si="13"/>
        <v>1566</v>
      </c>
      <c r="J75" s="72">
        <f t="shared" si="9"/>
        <v>188</v>
      </c>
    </row>
    <row r="76" ht="36.75" spans="1:10">
      <c r="A76" s="111"/>
      <c r="B76" s="4"/>
      <c r="C76" s="4" t="s">
        <v>114</v>
      </c>
      <c r="D76" s="105">
        <v>1666</v>
      </c>
      <c r="E76" s="110">
        <f t="shared" si="10"/>
        <v>1666</v>
      </c>
      <c r="F76" s="76">
        <v>100</v>
      </c>
      <c r="G76" s="72">
        <f t="shared" si="11"/>
        <v>0</v>
      </c>
      <c r="H76" s="72" t="str">
        <f t="shared" si="12"/>
        <v>头套</v>
      </c>
      <c r="I76" s="110">
        <f t="shared" si="13"/>
        <v>1566</v>
      </c>
      <c r="J76" s="72">
        <f t="shared" ref="J76:J113" si="14">IF(G76&gt;F76,G76,F76)+IFERROR(_xlfn.IFS(H76="头套",88,H76="座套",188,H76="时尚创意椅",199,H76="脚踏",399),0)</f>
        <v>188</v>
      </c>
    </row>
    <row r="77" ht="24.75" spans="1:10">
      <c r="A77" s="111"/>
      <c r="B77" s="4"/>
      <c r="C77" s="4" t="s">
        <v>115</v>
      </c>
      <c r="D77" s="105">
        <v>1566</v>
      </c>
      <c r="E77" s="110">
        <f t="shared" si="10"/>
        <v>1566</v>
      </c>
      <c r="F77" s="76">
        <v>100</v>
      </c>
      <c r="G77" s="72">
        <f t="shared" si="11"/>
        <v>0</v>
      </c>
      <c r="H77" s="72" t="str">
        <f t="shared" si="12"/>
        <v>头套</v>
      </c>
      <c r="I77" s="110">
        <f t="shared" si="13"/>
        <v>1466</v>
      </c>
      <c r="J77" s="72">
        <f t="shared" si="14"/>
        <v>188</v>
      </c>
    </row>
    <row r="78" ht="36.75" spans="1:10">
      <c r="A78" s="111"/>
      <c r="B78" s="4"/>
      <c r="C78" s="4" t="s">
        <v>116</v>
      </c>
      <c r="D78" s="105">
        <v>1666</v>
      </c>
      <c r="E78" s="110">
        <f t="shared" si="10"/>
        <v>1666</v>
      </c>
      <c r="F78" s="76">
        <v>100</v>
      </c>
      <c r="G78" s="72">
        <f t="shared" si="11"/>
        <v>0</v>
      </c>
      <c r="H78" s="72" t="str">
        <f t="shared" si="12"/>
        <v>头套</v>
      </c>
      <c r="I78" s="110">
        <f t="shared" si="13"/>
        <v>1566</v>
      </c>
      <c r="J78" s="72">
        <f t="shared" si="14"/>
        <v>188</v>
      </c>
    </row>
    <row r="79" ht="24.75" spans="1:10">
      <c r="A79" s="111"/>
      <c r="B79" s="4"/>
      <c r="C79" s="4" t="s">
        <v>117</v>
      </c>
      <c r="D79" s="105">
        <v>1566</v>
      </c>
      <c r="E79" s="110">
        <f t="shared" si="10"/>
        <v>1566</v>
      </c>
      <c r="F79" s="76">
        <v>100</v>
      </c>
      <c r="G79" s="72">
        <f t="shared" si="11"/>
        <v>0</v>
      </c>
      <c r="H79" s="72" t="str">
        <f t="shared" si="12"/>
        <v>头套</v>
      </c>
      <c r="I79" s="110">
        <f t="shared" si="13"/>
        <v>1466</v>
      </c>
      <c r="J79" s="72">
        <f t="shared" si="14"/>
        <v>188</v>
      </c>
    </row>
    <row r="80" ht="24.75" spans="1:10">
      <c r="A80" s="111"/>
      <c r="B80" s="4"/>
      <c r="C80" s="4" t="s">
        <v>118</v>
      </c>
      <c r="D80" s="105">
        <v>1566</v>
      </c>
      <c r="E80" s="110">
        <f t="shared" si="10"/>
        <v>1566</v>
      </c>
      <c r="F80" s="76">
        <v>100</v>
      </c>
      <c r="G80" s="72">
        <f t="shared" si="11"/>
        <v>0</v>
      </c>
      <c r="H80" s="72" t="str">
        <f t="shared" si="12"/>
        <v>头套</v>
      </c>
      <c r="I80" s="110">
        <f t="shared" si="13"/>
        <v>1466</v>
      </c>
      <c r="J80" s="72">
        <f t="shared" si="14"/>
        <v>188</v>
      </c>
    </row>
    <row r="81" ht="24.75" spans="1:10">
      <c r="A81" s="111"/>
      <c r="B81" s="4"/>
      <c r="C81" s="4" t="s">
        <v>119</v>
      </c>
      <c r="D81" s="105">
        <v>1566</v>
      </c>
      <c r="E81" s="110">
        <f t="shared" si="10"/>
        <v>1566</v>
      </c>
      <c r="F81" s="76">
        <v>100</v>
      </c>
      <c r="G81" s="72">
        <f t="shared" si="11"/>
        <v>0</v>
      </c>
      <c r="H81" s="72" t="str">
        <f t="shared" si="12"/>
        <v>头套</v>
      </c>
      <c r="I81" s="110">
        <f t="shared" si="13"/>
        <v>1466</v>
      </c>
      <c r="J81" s="72">
        <f t="shared" si="14"/>
        <v>188</v>
      </c>
    </row>
    <row r="82" ht="24.75" spans="1:10">
      <c r="A82" s="111"/>
      <c r="B82" s="4"/>
      <c r="C82" s="4" t="s">
        <v>120</v>
      </c>
      <c r="D82" s="105">
        <v>988</v>
      </c>
      <c r="E82" s="110">
        <f t="shared" si="10"/>
        <v>988</v>
      </c>
      <c r="F82" s="67">
        <v>50</v>
      </c>
      <c r="G82" s="72">
        <f t="shared" si="11"/>
        <v>0</v>
      </c>
      <c r="H82" s="72">
        <f t="shared" si="12"/>
        <v>0</v>
      </c>
      <c r="I82" s="110">
        <f t="shared" si="13"/>
        <v>938</v>
      </c>
      <c r="J82" s="72">
        <f t="shared" si="14"/>
        <v>50</v>
      </c>
    </row>
    <row r="83" ht="15" spans="1:10">
      <c r="A83" s="111"/>
      <c r="B83" s="4"/>
      <c r="C83" s="4" t="s">
        <v>121</v>
      </c>
      <c r="D83" s="105">
        <v>988</v>
      </c>
      <c r="E83" s="110">
        <f t="shared" si="10"/>
        <v>988</v>
      </c>
      <c r="F83" s="67">
        <v>50</v>
      </c>
      <c r="G83" s="72">
        <f t="shared" si="11"/>
        <v>0</v>
      </c>
      <c r="H83" s="72">
        <f t="shared" si="12"/>
        <v>0</v>
      </c>
      <c r="I83" s="110">
        <f t="shared" si="13"/>
        <v>938</v>
      </c>
      <c r="J83" s="72">
        <f t="shared" si="14"/>
        <v>50</v>
      </c>
    </row>
    <row r="84" ht="15" spans="1:10">
      <c r="A84" s="111"/>
      <c r="B84" s="4"/>
      <c r="C84" s="4" t="s">
        <v>122</v>
      </c>
      <c r="D84" s="105">
        <v>1099</v>
      </c>
      <c r="E84" s="110">
        <f t="shared" si="10"/>
        <v>1099</v>
      </c>
      <c r="F84" s="76">
        <v>100</v>
      </c>
      <c r="G84" s="72">
        <f t="shared" si="11"/>
        <v>0</v>
      </c>
      <c r="H84" s="72" t="str">
        <f t="shared" si="12"/>
        <v>头套</v>
      </c>
      <c r="I84" s="110">
        <f t="shared" si="13"/>
        <v>999</v>
      </c>
      <c r="J84" s="72">
        <f t="shared" si="14"/>
        <v>188</v>
      </c>
    </row>
    <row r="85" ht="15" spans="1:10">
      <c r="A85" s="112"/>
      <c r="B85" s="54"/>
      <c r="C85" s="54" t="s">
        <v>123</v>
      </c>
      <c r="D85" s="113">
        <v>1199</v>
      </c>
      <c r="E85" s="110">
        <f t="shared" si="10"/>
        <v>1199</v>
      </c>
      <c r="F85" s="76">
        <v>100</v>
      </c>
      <c r="G85" s="72">
        <f t="shared" si="11"/>
        <v>0</v>
      </c>
      <c r="H85" s="72" t="str">
        <f t="shared" si="12"/>
        <v>头套</v>
      </c>
      <c r="I85" s="110">
        <f t="shared" si="13"/>
        <v>1099</v>
      </c>
      <c r="J85" s="72">
        <f t="shared" si="14"/>
        <v>188</v>
      </c>
    </row>
    <row r="86" ht="24.75" spans="1:10">
      <c r="A86" s="108" t="s">
        <v>124</v>
      </c>
      <c r="B86" s="71">
        <v>41347887305</v>
      </c>
      <c r="C86" s="48" t="s">
        <v>125</v>
      </c>
      <c r="D86" s="109">
        <v>3666</v>
      </c>
      <c r="E86" s="110">
        <f t="shared" si="10"/>
        <v>3666</v>
      </c>
      <c r="F86" s="114">
        <v>300</v>
      </c>
      <c r="G86" s="72">
        <f t="shared" si="11"/>
        <v>500</v>
      </c>
      <c r="H86" s="72" t="str">
        <f t="shared" si="12"/>
        <v>时尚创意椅</v>
      </c>
      <c r="I86" s="110">
        <f t="shared" si="13"/>
        <v>3166</v>
      </c>
      <c r="J86" s="72">
        <f t="shared" si="14"/>
        <v>699</v>
      </c>
    </row>
    <row r="87" ht="24.75" spans="1:10">
      <c r="A87" s="111"/>
      <c r="B87" s="4"/>
      <c r="C87" s="4" t="s">
        <v>126</v>
      </c>
      <c r="D87" s="105">
        <v>3666</v>
      </c>
      <c r="E87" s="110">
        <f t="shared" si="10"/>
        <v>3666</v>
      </c>
      <c r="F87" s="115">
        <v>300</v>
      </c>
      <c r="G87" s="72">
        <f t="shared" si="11"/>
        <v>500</v>
      </c>
      <c r="H87" s="72" t="str">
        <f t="shared" si="12"/>
        <v>时尚创意椅</v>
      </c>
      <c r="I87" s="110">
        <f t="shared" si="13"/>
        <v>3166</v>
      </c>
      <c r="J87" s="72">
        <f t="shared" si="14"/>
        <v>699</v>
      </c>
    </row>
    <row r="88" ht="24.75" spans="1:10">
      <c r="A88" s="111"/>
      <c r="B88" s="4"/>
      <c r="C88" s="4" t="s">
        <v>127</v>
      </c>
      <c r="D88" s="105">
        <v>3499</v>
      </c>
      <c r="E88" s="110">
        <f t="shared" si="10"/>
        <v>3499</v>
      </c>
      <c r="F88" s="115">
        <v>300</v>
      </c>
      <c r="G88" s="72">
        <f t="shared" si="11"/>
        <v>500</v>
      </c>
      <c r="H88" s="72" t="str">
        <f t="shared" si="12"/>
        <v>时尚创意椅</v>
      </c>
      <c r="I88" s="110">
        <f t="shared" si="13"/>
        <v>2999</v>
      </c>
      <c r="J88" s="72">
        <f t="shared" si="14"/>
        <v>699</v>
      </c>
    </row>
    <row r="89" ht="24.75" spans="1:10">
      <c r="A89" s="111"/>
      <c r="B89" s="4"/>
      <c r="C89" s="4" t="s">
        <v>128</v>
      </c>
      <c r="D89" s="105">
        <v>3499</v>
      </c>
      <c r="E89" s="110">
        <f t="shared" si="10"/>
        <v>3499</v>
      </c>
      <c r="F89" s="115">
        <v>300</v>
      </c>
      <c r="G89" s="72">
        <f t="shared" si="11"/>
        <v>500</v>
      </c>
      <c r="H89" s="72" t="str">
        <f t="shared" si="12"/>
        <v>时尚创意椅</v>
      </c>
      <c r="I89" s="110">
        <f t="shared" si="13"/>
        <v>2999</v>
      </c>
      <c r="J89" s="72">
        <f t="shared" si="14"/>
        <v>699</v>
      </c>
    </row>
    <row r="90" ht="24.75" spans="1:10">
      <c r="A90" s="112"/>
      <c r="B90" s="54"/>
      <c r="C90" s="54" t="s">
        <v>129</v>
      </c>
      <c r="D90" s="113">
        <v>3288</v>
      </c>
      <c r="E90" s="110">
        <f t="shared" si="10"/>
        <v>3288</v>
      </c>
      <c r="F90" s="116">
        <v>300</v>
      </c>
      <c r="G90" s="72">
        <f t="shared" si="11"/>
        <v>500</v>
      </c>
      <c r="H90" s="72" t="str">
        <f t="shared" si="12"/>
        <v>时尚创意椅</v>
      </c>
      <c r="I90" s="110">
        <f t="shared" si="13"/>
        <v>2788</v>
      </c>
      <c r="J90" s="72">
        <f t="shared" si="14"/>
        <v>699</v>
      </c>
    </row>
    <row r="91" ht="24.75" spans="1:10">
      <c r="A91" s="108" t="s">
        <v>130</v>
      </c>
      <c r="B91" s="71">
        <v>43249779004</v>
      </c>
      <c r="C91" s="48" t="s">
        <v>131</v>
      </c>
      <c r="D91" s="109">
        <v>1088</v>
      </c>
      <c r="E91" s="110">
        <f t="shared" si="10"/>
        <v>1088</v>
      </c>
      <c r="F91" s="88">
        <v>100</v>
      </c>
      <c r="G91" s="72">
        <f t="shared" si="11"/>
        <v>0</v>
      </c>
      <c r="H91" s="72" t="str">
        <f t="shared" si="12"/>
        <v>头套</v>
      </c>
      <c r="I91" s="110">
        <f t="shared" si="13"/>
        <v>988</v>
      </c>
      <c r="J91" s="72">
        <f t="shared" si="14"/>
        <v>188</v>
      </c>
    </row>
    <row r="92" ht="24.75" spans="1:10">
      <c r="A92" s="111"/>
      <c r="B92" s="4"/>
      <c r="C92" s="4" t="s">
        <v>132</v>
      </c>
      <c r="D92" s="105">
        <v>1088</v>
      </c>
      <c r="E92" s="110">
        <f t="shared" si="10"/>
        <v>1088</v>
      </c>
      <c r="F92" s="76">
        <v>100</v>
      </c>
      <c r="G92" s="72">
        <f t="shared" si="11"/>
        <v>0</v>
      </c>
      <c r="H92" s="72" t="str">
        <f t="shared" si="12"/>
        <v>头套</v>
      </c>
      <c r="I92" s="110">
        <f t="shared" si="13"/>
        <v>988</v>
      </c>
      <c r="J92" s="72">
        <f t="shared" si="14"/>
        <v>188</v>
      </c>
    </row>
    <row r="93" ht="24.75" spans="1:10">
      <c r="A93" s="111"/>
      <c r="B93" s="4"/>
      <c r="C93" s="4" t="s">
        <v>133</v>
      </c>
      <c r="D93" s="105">
        <v>1566</v>
      </c>
      <c r="E93" s="110">
        <f t="shared" si="10"/>
        <v>1566</v>
      </c>
      <c r="F93" s="76">
        <v>100</v>
      </c>
      <c r="G93" s="72">
        <f t="shared" si="11"/>
        <v>0</v>
      </c>
      <c r="H93" s="72" t="str">
        <f t="shared" si="12"/>
        <v>头套</v>
      </c>
      <c r="I93" s="110">
        <f t="shared" si="13"/>
        <v>1466</v>
      </c>
      <c r="J93" s="72">
        <f t="shared" si="14"/>
        <v>188</v>
      </c>
    </row>
    <row r="94" ht="36.75" spans="1:10">
      <c r="A94" s="111"/>
      <c r="B94" s="4"/>
      <c r="C94" s="4" t="s">
        <v>134</v>
      </c>
      <c r="D94" s="105">
        <v>1088</v>
      </c>
      <c r="E94" s="110">
        <f t="shared" si="10"/>
        <v>1088</v>
      </c>
      <c r="F94" s="76">
        <v>100</v>
      </c>
      <c r="G94" s="72">
        <f t="shared" si="11"/>
        <v>0</v>
      </c>
      <c r="H94" s="72" t="str">
        <f t="shared" si="12"/>
        <v>头套</v>
      </c>
      <c r="I94" s="110">
        <f t="shared" si="13"/>
        <v>988</v>
      </c>
      <c r="J94" s="72">
        <f t="shared" si="14"/>
        <v>188</v>
      </c>
    </row>
    <row r="95" ht="36.75" spans="1:10">
      <c r="A95" s="111"/>
      <c r="B95" s="4"/>
      <c r="C95" s="4" t="s">
        <v>135</v>
      </c>
      <c r="D95" s="105">
        <v>1088</v>
      </c>
      <c r="E95" s="110">
        <f t="shared" si="10"/>
        <v>1088</v>
      </c>
      <c r="F95" s="76">
        <v>100</v>
      </c>
      <c r="G95" s="72">
        <f t="shared" si="11"/>
        <v>0</v>
      </c>
      <c r="H95" s="72" t="str">
        <f t="shared" si="12"/>
        <v>头套</v>
      </c>
      <c r="I95" s="110">
        <f t="shared" si="13"/>
        <v>988</v>
      </c>
      <c r="J95" s="72">
        <f t="shared" si="14"/>
        <v>188</v>
      </c>
    </row>
    <row r="96" ht="36.75" spans="1:10">
      <c r="A96" s="111"/>
      <c r="B96" s="4"/>
      <c r="C96" s="4" t="s">
        <v>136</v>
      </c>
      <c r="D96" s="105">
        <v>1088</v>
      </c>
      <c r="E96" s="110">
        <f t="shared" si="10"/>
        <v>1088</v>
      </c>
      <c r="F96" s="76">
        <v>100</v>
      </c>
      <c r="G96" s="72">
        <f t="shared" si="11"/>
        <v>0</v>
      </c>
      <c r="H96" s="72" t="str">
        <f t="shared" si="12"/>
        <v>头套</v>
      </c>
      <c r="I96" s="110">
        <f t="shared" si="13"/>
        <v>988</v>
      </c>
      <c r="J96" s="72">
        <f t="shared" si="14"/>
        <v>188</v>
      </c>
    </row>
    <row r="97" ht="24.75" spans="1:10">
      <c r="A97" s="111"/>
      <c r="B97" s="4"/>
      <c r="C97" s="4" t="s">
        <v>137</v>
      </c>
      <c r="D97" s="105">
        <v>1088</v>
      </c>
      <c r="E97" s="110">
        <f t="shared" si="10"/>
        <v>1088</v>
      </c>
      <c r="F97" s="76">
        <v>100</v>
      </c>
      <c r="G97" s="72">
        <f t="shared" si="11"/>
        <v>0</v>
      </c>
      <c r="H97" s="72" t="str">
        <f t="shared" si="12"/>
        <v>头套</v>
      </c>
      <c r="I97" s="110">
        <f t="shared" si="13"/>
        <v>988</v>
      </c>
      <c r="J97" s="72">
        <f t="shared" si="14"/>
        <v>188</v>
      </c>
    </row>
    <row r="98" ht="24.75" spans="1:10">
      <c r="A98" s="111"/>
      <c r="B98" s="4"/>
      <c r="C98" s="4" t="s">
        <v>138</v>
      </c>
      <c r="D98" s="105">
        <v>1088</v>
      </c>
      <c r="E98" s="110">
        <f t="shared" ref="E98:E120" si="15">D98</f>
        <v>1088</v>
      </c>
      <c r="F98" s="76">
        <v>100</v>
      </c>
      <c r="G98" s="72">
        <f t="shared" ref="G98:G120" si="16">IF(E98&gt;=2000,500,0)</f>
        <v>0</v>
      </c>
      <c r="H98" s="72" t="str">
        <f t="shared" si="12"/>
        <v>头套</v>
      </c>
      <c r="I98" s="110">
        <f t="shared" ref="I98:I120" si="17">E98-IF(G98&gt;F98,G98,F98)</f>
        <v>988</v>
      </c>
      <c r="J98" s="72">
        <f t="shared" si="14"/>
        <v>188</v>
      </c>
    </row>
    <row r="99" ht="24.75" spans="1:10">
      <c r="A99" s="111"/>
      <c r="B99" s="4"/>
      <c r="C99" s="4" t="s">
        <v>139</v>
      </c>
      <c r="D99" s="105">
        <v>1088</v>
      </c>
      <c r="E99" s="110">
        <f t="shared" si="15"/>
        <v>1088</v>
      </c>
      <c r="F99" s="76">
        <v>100</v>
      </c>
      <c r="G99" s="72">
        <f t="shared" si="16"/>
        <v>0</v>
      </c>
      <c r="H99" s="72" t="str">
        <f t="shared" si="12"/>
        <v>头套</v>
      </c>
      <c r="I99" s="110">
        <f t="shared" si="17"/>
        <v>988</v>
      </c>
      <c r="J99" s="72">
        <f t="shared" si="14"/>
        <v>188</v>
      </c>
    </row>
    <row r="100" ht="36.75" spans="1:10">
      <c r="A100" s="112"/>
      <c r="B100" s="54"/>
      <c r="C100" s="54" t="s">
        <v>140</v>
      </c>
      <c r="D100" s="113">
        <v>1088</v>
      </c>
      <c r="E100" s="110">
        <f t="shared" si="15"/>
        <v>1088</v>
      </c>
      <c r="F100" s="76">
        <v>100</v>
      </c>
      <c r="G100" s="72">
        <f t="shared" si="16"/>
        <v>0</v>
      </c>
      <c r="H100" s="72" t="str">
        <f t="shared" si="12"/>
        <v>头套</v>
      </c>
      <c r="I100" s="110">
        <f t="shared" si="17"/>
        <v>988</v>
      </c>
      <c r="J100" s="72">
        <f t="shared" si="14"/>
        <v>188</v>
      </c>
    </row>
    <row r="101" ht="15" spans="1:10">
      <c r="A101" s="108" t="s">
        <v>141</v>
      </c>
      <c r="B101" s="71">
        <v>41672434587</v>
      </c>
      <c r="C101" s="48" t="s">
        <v>106</v>
      </c>
      <c r="D101" s="109">
        <v>866</v>
      </c>
      <c r="E101" s="110">
        <f t="shared" si="15"/>
        <v>866</v>
      </c>
      <c r="F101" s="72">
        <v>50</v>
      </c>
      <c r="G101" s="72">
        <f t="shared" si="16"/>
        <v>0</v>
      </c>
      <c r="H101" s="72">
        <f t="shared" si="12"/>
        <v>0</v>
      </c>
      <c r="I101" s="110">
        <f t="shared" si="17"/>
        <v>816</v>
      </c>
      <c r="J101" s="72">
        <f t="shared" si="14"/>
        <v>50</v>
      </c>
    </row>
    <row r="102" ht="15" spans="1:10">
      <c r="A102" s="111"/>
      <c r="B102" s="4"/>
      <c r="C102" s="4" t="s">
        <v>142</v>
      </c>
      <c r="D102" s="105">
        <v>866</v>
      </c>
      <c r="E102" s="110">
        <f t="shared" si="15"/>
        <v>866</v>
      </c>
      <c r="F102" s="67">
        <v>50</v>
      </c>
      <c r="G102" s="72">
        <f t="shared" si="16"/>
        <v>0</v>
      </c>
      <c r="H102" s="72">
        <f t="shared" si="12"/>
        <v>0</v>
      </c>
      <c r="I102" s="110">
        <f t="shared" si="17"/>
        <v>816</v>
      </c>
      <c r="J102" s="72">
        <f t="shared" si="14"/>
        <v>50</v>
      </c>
    </row>
    <row r="103" ht="15" spans="1:10">
      <c r="A103" s="111"/>
      <c r="B103" s="4"/>
      <c r="C103" s="4" t="s">
        <v>143</v>
      </c>
      <c r="D103" s="105">
        <v>866</v>
      </c>
      <c r="E103" s="110">
        <f t="shared" si="15"/>
        <v>866</v>
      </c>
      <c r="F103" s="67">
        <v>50</v>
      </c>
      <c r="G103" s="72">
        <f t="shared" si="16"/>
        <v>0</v>
      </c>
      <c r="H103" s="72">
        <f t="shared" si="12"/>
        <v>0</v>
      </c>
      <c r="I103" s="110">
        <f t="shared" si="17"/>
        <v>816</v>
      </c>
      <c r="J103" s="72">
        <f t="shared" si="14"/>
        <v>50</v>
      </c>
    </row>
    <row r="104" ht="15" spans="1:10">
      <c r="A104" s="111"/>
      <c r="B104" s="4"/>
      <c r="C104" s="4" t="s">
        <v>144</v>
      </c>
      <c r="D104" s="105">
        <v>749</v>
      </c>
      <c r="E104" s="110">
        <f t="shared" si="15"/>
        <v>749</v>
      </c>
      <c r="F104" s="67">
        <v>50</v>
      </c>
      <c r="G104" s="72">
        <f t="shared" si="16"/>
        <v>0</v>
      </c>
      <c r="H104" s="72">
        <f t="shared" si="12"/>
        <v>0</v>
      </c>
      <c r="I104" s="110">
        <f t="shared" si="17"/>
        <v>699</v>
      </c>
      <c r="J104" s="72">
        <f t="shared" si="14"/>
        <v>50</v>
      </c>
    </row>
    <row r="105" ht="15" spans="1:10">
      <c r="A105" s="111"/>
      <c r="B105" s="4"/>
      <c r="C105" s="4" t="s">
        <v>145</v>
      </c>
      <c r="D105" s="105">
        <v>749</v>
      </c>
      <c r="E105" s="110">
        <f t="shared" si="15"/>
        <v>749</v>
      </c>
      <c r="F105" s="67">
        <v>50</v>
      </c>
      <c r="G105" s="72">
        <f t="shared" si="16"/>
        <v>0</v>
      </c>
      <c r="H105" s="72">
        <f t="shared" si="12"/>
        <v>0</v>
      </c>
      <c r="I105" s="110">
        <f t="shared" si="17"/>
        <v>699</v>
      </c>
      <c r="J105" s="72">
        <f t="shared" si="14"/>
        <v>50</v>
      </c>
    </row>
    <row r="106" ht="15" spans="1:10">
      <c r="A106" s="111"/>
      <c r="B106" s="4"/>
      <c r="C106" s="4" t="s">
        <v>146</v>
      </c>
      <c r="D106" s="105">
        <v>749</v>
      </c>
      <c r="E106" s="110">
        <f t="shared" si="15"/>
        <v>749</v>
      </c>
      <c r="F106" s="67">
        <v>50</v>
      </c>
      <c r="G106" s="72">
        <f t="shared" si="16"/>
        <v>0</v>
      </c>
      <c r="H106" s="72">
        <f t="shared" si="12"/>
        <v>0</v>
      </c>
      <c r="I106" s="110">
        <f t="shared" si="17"/>
        <v>699</v>
      </c>
      <c r="J106" s="72">
        <f t="shared" si="14"/>
        <v>50</v>
      </c>
    </row>
    <row r="107" ht="15" spans="1:10">
      <c r="A107" s="111"/>
      <c r="B107" s="4"/>
      <c r="C107" s="4" t="s">
        <v>104</v>
      </c>
      <c r="D107" s="105">
        <v>666</v>
      </c>
      <c r="E107" s="110">
        <f t="shared" si="15"/>
        <v>666</v>
      </c>
      <c r="F107" s="67">
        <v>50</v>
      </c>
      <c r="G107" s="72">
        <f t="shared" si="16"/>
        <v>0</v>
      </c>
      <c r="H107" s="72">
        <f t="shared" si="12"/>
        <v>0</v>
      </c>
      <c r="I107" s="110">
        <f t="shared" si="17"/>
        <v>616</v>
      </c>
      <c r="J107" s="72">
        <f t="shared" si="14"/>
        <v>50</v>
      </c>
    </row>
    <row r="108" ht="15" spans="1:10">
      <c r="A108" s="111"/>
      <c r="B108" s="4"/>
      <c r="C108" s="4" t="s">
        <v>105</v>
      </c>
      <c r="D108" s="105">
        <v>666</v>
      </c>
      <c r="E108" s="110">
        <f t="shared" si="15"/>
        <v>666</v>
      </c>
      <c r="F108" s="67">
        <v>50</v>
      </c>
      <c r="G108" s="72">
        <f t="shared" si="16"/>
        <v>0</v>
      </c>
      <c r="H108" s="72">
        <f t="shared" si="12"/>
        <v>0</v>
      </c>
      <c r="I108" s="110">
        <f t="shared" si="17"/>
        <v>616</v>
      </c>
      <c r="J108" s="72">
        <f t="shared" si="14"/>
        <v>50</v>
      </c>
    </row>
    <row r="109" ht="15" spans="1:10">
      <c r="A109" s="111"/>
      <c r="B109" s="4"/>
      <c r="C109" s="4" t="s">
        <v>103</v>
      </c>
      <c r="D109" s="105">
        <v>666</v>
      </c>
      <c r="E109" s="110">
        <f t="shared" si="15"/>
        <v>666</v>
      </c>
      <c r="F109" s="67">
        <v>50</v>
      </c>
      <c r="G109" s="72">
        <f t="shared" si="16"/>
        <v>0</v>
      </c>
      <c r="H109" s="72">
        <f t="shared" si="12"/>
        <v>0</v>
      </c>
      <c r="I109" s="110">
        <f t="shared" si="17"/>
        <v>616</v>
      </c>
      <c r="J109" s="72">
        <f t="shared" si="14"/>
        <v>50</v>
      </c>
    </row>
    <row r="110" ht="15" spans="1:10">
      <c r="A110" s="111"/>
      <c r="B110" s="4"/>
      <c r="C110" s="4" t="s">
        <v>147</v>
      </c>
      <c r="D110" s="105">
        <v>666</v>
      </c>
      <c r="E110" s="110">
        <f t="shared" si="15"/>
        <v>666</v>
      </c>
      <c r="F110" s="67">
        <v>50</v>
      </c>
      <c r="G110" s="72">
        <f t="shared" si="16"/>
        <v>0</v>
      </c>
      <c r="H110" s="72">
        <f t="shared" si="12"/>
        <v>0</v>
      </c>
      <c r="I110" s="110">
        <f t="shared" si="17"/>
        <v>616</v>
      </c>
      <c r="J110" s="72">
        <f t="shared" si="14"/>
        <v>50</v>
      </c>
    </row>
    <row r="111" ht="15" spans="1:10">
      <c r="A111" s="111"/>
      <c r="B111" s="4"/>
      <c r="C111" s="4" t="s">
        <v>148</v>
      </c>
      <c r="D111" s="105">
        <v>749</v>
      </c>
      <c r="E111" s="110">
        <f t="shared" si="15"/>
        <v>749</v>
      </c>
      <c r="F111" s="67">
        <v>50</v>
      </c>
      <c r="G111" s="72">
        <f t="shared" si="16"/>
        <v>0</v>
      </c>
      <c r="H111" s="72">
        <f t="shared" si="12"/>
        <v>0</v>
      </c>
      <c r="I111" s="110">
        <f t="shared" si="17"/>
        <v>699</v>
      </c>
      <c r="J111" s="72">
        <f t="shared" si="14"/>
        <v>50</v>
      </c>
    </row>
    <row r="112" ht="15" spans="1:10">
      <c r="A112" s="112"/>
      <c r="B112" s="54"/>
      <c r="C112" s="54" t="s">
        <v>149</v>
      </c>
      <c r="D112" s="113">
        <v>866</v>
      </c>
      <c r="E112" s="110">
        <f t="shared" si="15"/>
        <v>866</v>
      </c>
      <c r="F112" s="76">
        <v>50</v>
      </c>
      <c r="G112" s="72">
        <f t="shared" si="16"/>
        <v>0</v>
      </c>
      <c r="H112" s="72">
        <f t="shared" si="12"/>
        <v>0</v>
      </c>
      <c r="I112" s="110">
        <f t="shared" si="17"/>
        <v>816</v>
      </c>
      <c r="J112" s="72">
        <f t="shared" si="14"/>
        <v>50</v>
      </c>
    </row>
    <row r="113" ht="24.75" spans="1:10">
      <c r="A113" s="132" t="s">
        <v>150</v>
      </c>
      <c r="B113" s="169" t="s">
        <v>151</v>
      </c>
      <c r="C113" s="48" t="s">
        <v>152</v>
      </c>
      <c r="D113" s="109">
        <v>1999</v>
      </c>
      <c r="E113" s="110">
        <f t="shared" si="15"/>
        <v>1999</v>
      </c>
      <c r="F113" s="88">
        <v>200</v>
      </c>
      <c r="G113" s="72">
        <f t="shared" si="16"/>
        <v>0</v>
      </c>
      <c r="H113" s="48" t="s">
        <v>179</v>
      </c>
      <c r="I113" s="110">
        <f t="shared" si="17"/>
        <v>1799</v>
      </c>
      <c r="J113" s="72">
        <f>IF(G113&gt;F113,G113,F113)+IFERROR(_xlfn.IFS(H113="头套",88,H113="座套",188,H113="时尚创意椅",199,H113="脚踏",399),0)+188+88</f>
        <v>476</v>
      </c>
    </row>
    <row r="114" ht="24.75" spans="1:10">
      <c r="A114" s="133"/>
      <c r="B114" s="4"/>
      <c r="C114" s="4" t="s">
        <v>153</v>
      </c>
      <c r="D114" s="105">
        <v>1999</v>
      </c>
      <c r="E114" s="110">
        <f t="shared" si="15"/>
        <v>1999</v>
      </c>
      <c r="F114" s="88">
        <v>200</v>
      </c>
      <c r="G114" s="72">
        <f t="shared" si="16"/>
        <v>0</v>
      </c>
      <c r="H114" s="48" t="s">
        <v>179</v>
      </c>
      <c r="I114" s="110">
        <f t="shared" si="17"/>
        <v>1799</v>
      </c>
      <c r="J114" s="72">
        <f t="shared" ref="J114:J120" si="18">IF(G114&gt;F114,G114,F114)+IFERROR(_xlfn.IFS(H114="头套",88,H114="座套",188,H114="时尚创意椅",199,H114="脚踏",399),0)+188+88</f>
        <v>476</v>
      </c>
    </row>
    <row r="115" ht="24.75" spans="1:10">
      <c r="A115" s="133"/>
      <c r="B115" s="4"/>
      <c r="C115" s="4" t="s">
        <v>154</v>
      </c>
      <c r="D115" s="105">
        <v>1999</v>
      </c>
      <c r="E115" s="110">
        <f t="shared" si="15"/>
        <v>1999</v>
      </c>
      <c r="F115" s="88">
        <v>200</v>
      </c>
      <c r="G115" s="72">
        <f t="shared" si="16"/>
        <v>0</v>
      </c>
      <c r="H115" s="48" t="s">
        <v>179</v>
      </c>
      <c r="I115" s="110">
        <f t="shared" si="17"/>
        <v>1799</v>
      </c>
      <c r="J115" s="72">
        <f t="shared" si="18"/>
        <v>476</v>
      </c>
    </row>
    <row r="116" ht="24.75" spans="1:10">
      <c r="A116" s="133"/>
      <c r="B116" s="4"/>
      <c r="C116" s="4" t="s">
        <v>155</v>
      </c>
      <c r="D116" s="105">
        <v>1899</v>
      </c>
      <c r="E116" s="110">
        <f t="shared" si="15"/>
        <v>1899</v>
      </c>
      <c r="F116" s="88">
        <v>100</v>
      </c>
      <c r="G116" s="72">
        <f t="shared" si="16"/>
        <v>0</v>
      </c>
      <c r="H116" s="48" t="s">
        <v>179</v>
      </c>
      <c r="I116" s="110">
        <f t="shared" si="17"/>
        <v>1799</v>
      </c>
      <c r="J116" s="72">
        <f>IF(G116&gt;F116,G116,F116)+IFERROR(_xlfn.IFS(H116="头套",88,H116="座套",188,H116="时尚创意椅",199,H116="脚踏",399),0)+188</f>
        <v>288</v>
      </c>
    </row>
    <row r="117" ht="24.75" spans="1:10">
      <c r="A117" s="133"/>
      <c r="B117" s="4"/>
      <c r="C117" s="4" t="s">
        <v>156</v>
      </c>
      <c r="D117" s="105">
        <v>1999</v>
      </c>
      <c r="E117" s="110">
        <f t="shared" si="15"/>
        <v>1999</v>
      </c>
      <c r="F117" s="88">
        <v>200</v>
      </c>
      <c r="G117" s="72">
        <f t="shared" si="16"/>
        <v>0</v>
      </c>
      <c r="H117" s="48" t="s">
        <v>179</v>
      </c>
      <c r="I117" s="110">
        <f t="shared" si="17"/>
        <v>1799</v>
      </c>
      <c r="J117" s="72">
        <f t="shared" si="18"/>
        <v>476</v>
      </c>
    </row>
    <row r="118" ht="24.75" spans="1:10">
      <c r="A118" s="133"/>
      <c r="B118" s="4"/>
      <c r="C118" s="4" t="s">
        <v>157</v>
      </c>
      <c r="D118" s="105">
        <v>1999</v>
      </c>
      <c r="E118" s="110">
        <f t="shared" si="15"/>
        <v>1999</v>
      </c>
      <c r="F118" s="88">
        <v>200</v>
      </c>
      <c r="G118" s="72">
        <f t="shared" si="16"/>
        <v>0</v>
      </c>
      <c r="H118" s="48" t="s">
        <v>179</v>
      </c>
      <c r="I118" s="110">
        <f t="shared" si="17"/>
        <v>1799</v>
      </c>
      <c r="J118" s="72">
        <f t="shared" si="18"/>
        <v>476</v>
      </c>
    </row>
    <row r="119" ht="24.75" spans="1:10">
      <c r="A119" s="133"/>
      <c r="B119" s="4"/>
      <c r="C119" s="4" t="s">
        <v>158</v>
      </c>
      <c r="D119" s="105">
        <v>1999</v>
      </c>
      <c r="E119" s="110">
        <f t="shared" si="15"/>
        <v>1999</v>
      </c>
      <c r="F119" s="88">
        <v>200</v>
      </c>
      <c r="G119" s="72">
        <f t="shared" si="16"/>
        <v>0</v>
      </c>
      <c r="H119" s="48" t="s">
        <v>179</v>
      </c>
      <c r="I119" s="110">
        <f t="shared" si="17"/>
        <v>1799</v>
      </c>
      <c r="J119" s="72">
        <f t="shared" si="18"/>
        <v>476</v>
      </c>
    </row>
    <row r="120" ht="24.75" spans="1:10">
      <c r="A120" s="134"/>
      <c r="B120" s="54"/>
      <c r="C120" s="54" t="s">
        <v>159</v>
      </c>
      <c r="D120" s="113">
        <v>1999</v>
      </c>
      <c r="E120" s="110">
        <f t="shared" si="15"/>
        <v>1999</v>
      </c>
      <c r="F120" s="88">
        <v>200</v>
      </c>
      <c r="G120" s="72">
        <f t="shared" si="16"/>
        <v>0</v>
      </c>
      <c r="H120" s="48" t="s">
        <v>179</v>
      </c>
      <c r="I120" s="110">
        <f t="shared" si="17"/>
        <v>1799</v>
      </c>
      <c r="J120" s="72">
        <f t="shared" si="18"/>
        <v>476</v>
      </c>
    </row>
  </sheetData>
  <mergeCells count="21">
    <mergeCell ref="L1:R1"/>
    <mergeCell ref="A2:A9"/>
    <mergeCell ref="A10:A12"/>
    <mergeCell ref="A13:A28"/>
    <mergeCell ref="A29:A32"/>
    <mergeCell ref="A33:A36"/>
    <mergeCell ref="A37:A43"/>
    <mergeCell ref="A44:A47"/>
    <mergeCell ref="A48:A49"/>
    <mergeCell ref="A50:A51"/>
    <mergeCell ref="A53:A56"/>
    <mergeCell ref="A58:A64"/>
    <mergeCell ref="A65:A68"/>
    <mergeCell ref="A69:A71"/>
    <mergeCell ref="A72:A73"/>
    <mergeCell ref="A75:A85"/>
    <mergeCell ref="A86:A90"/>
    <mergeCell ref="A91:A100"/>
    <mergeCell ref="A101:A112"/>
    <mergeCell ref="A113:A120"/>
    <mergeCell ref="L2:R11"/>
  </mergeCells>
  <conditionalFormatting sqref="G$1:G$1048576">
    <cfRule type="cellIs" dxfId="0" priority="1" operator="greaterThan">
      <formula>400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4:J17"/>
  <sheetViews>
    <sheetView workbookViewId="0">
      <selection activeCell="H14" sqref="H14:J17"/>
    </sheetView>
  </sheetViews>
  <sheetFormatPr defaultColWidth="9" defaultRowHeight="14.25"/>
  <cols>
    <col min="8" max="8" width="17.5" customWidth="1"/>
    <col min="10" max="10" width="15.875" customWidth="1"/>
  </cols>
  <sheetData>
    <row r="14" spans="8:10">
      <c r="H14" t="s">
        <v>180</v>
      </c>
      <c r="I14" t="s">
        <v>181</v>
      </c>
      <c r="J14" t="s">
        <v>182</v>
      </c>
    </row>
    <row r="15" spans="8:10">
      <c r="H15" t="s">
        <v>183</v>
      </c>
      <c r="I15" t="s">
        <v>184</v>
      </c>
      <c r="J15" t="s">
        <v>185</v>
      </c>
    </row>
    <row r="16" spans="8:10">
      <c r="H16" t="s">
        <v>186</v>
      </c>
      <c r="I16" t="s">
        <v>184</v>
      </c>
      <c r="J16" t="s">
        <v>182</v>
      </c>
    </row>
    <row r="17" spans="8:10">
      <c r="H17" t="s">
        <v>187</v>
      </c>
      <c r="I17" t="s">
        <v>188</v>
      </c>
      <c r="J17" t="s">
        <v>182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1"/>
  <sheetViews>
    <sheetView workbookViewId="0">
      <selection activeCell="G6" sqref="G6"/>
    </sheetView>
  </sheetViews>
  <sheetFormatPr defaultColWidth="9" defaultRowHeight="14.25"/>
  <cols>
    <col min="1" max="2" width="13.25" style="4" customWidth="1"/>
    <col min="3" max="3" width="27.75" style="4" customWidth="1"/>
    <col min="4" max="4" width="9" style="67"/>
    <col min="5" max="6" width="9" style="59" customWidth="1"/>
    <col min="7" max="7" width="12.125" style="68" customWidth="1"/>
    <col min="8" max="8" width="9" customWidth="1"/>
    <col min="9" max="9" width="9" style="69" customWidth="1"/>
    <col min="10" max="10" width="9" hidden="1" customWidth="1"/>
    <col min="11" max="11" width="9" style="69" hidden="1" customWidth="1"/>
    <col min="12" max="12" width="12" customWidth="1"/>
  </cols>
  <sheetData>
    <row r="1" s="4" customFormat="1" ht="76" customHeight="1" spans="1:12">
      <c r="A1" s="4" t="s">
        <v>0</v>
      </c>
      <c r="B1" s="4" t="s">
        <v>1</v>
      </c>
      <c r="C1" s="4" t="s">
        <v>2</v>
      </c>
      <c r="D1" s="67" t="s">
        <v>3</v>
      </c>
      <c r="E1" s="60" t="s">
        <v>4</v>
      </c>
      <c r="F1" s="60"/>
      <c r="G1" s="4" t="s">
        <v>5</v>
      </c>
      <c r="H1" s="4" t="s">
        <v>6</v>
      </c>
      <c r="I1" s="92" t="s">
        <v>7</v>
      </c>
      <c r="J1" s="4" t="s">
        <v>8</v>
      </c>
      <c r="K1" s="92" t="s">
        <v>9</v>
      </c>
      <c r="L1" s="4" t="s">
        <v>10</v>
      </c>
    </row>
    <row r="2" s="48" customFormat="1" ht="19" customHeight="1" spans="1:12">
      <c r="A2" s="70" t="s">
        <v>11</v>
      </c>
      <c r="B2" s="169" t="s">
        <v>12</v>
      </c>
      <c r="C2" s="48" t="s">
        <v>13</v>
      </c>
      <c r="D2" s="72">
        <v>2599</v>
      </c>
      <c r="E2" s="61">
        <f t="shared" ref="E2:E65" si="0">D2*0.95</f>
        <v>2469.05</v>
      </c>
      <c r="F2" s="61"/>
      <c r="G2" s="48">
        <v>200</v>
      </c>
      <c r="H2" s="73">
        <v>500</v>
      </c>
      <c r="I2" s="93">
        <f t="shared" ref="I2:I65" si="1">E2-IF(H2&gt;G2,H2,G2)</f>
        <v>1969.05</v>
      </c>
      <c r="J2" s="48">
        <v>80</v>
      </c>
      <c r="K2" s="93">
        <f t="shared" ref="K2:K65" si="2">I2-J2</f>
        <v>1889.05</v>
      </c>
      <c r="L2" s="48" t="s">
        <v>14</v>
      </c>
    </row>
    <row r="3" s="4" customFormat="1" ht="19" customHeight="1" spans="1:16">
      <c r="A3" s="74"/>
      <c r="C3" s="4" t="s">
        <v>15</v>
      </c>
      <c r="D3" s="67">
        <v>2599</v>
      </c>
      <c r="E3" s="61">
        <f t="shared" si="0"/>
        <v>2469.05</v>
      </c>
      <c r="F3" s="60"/>
      <c r="G3" s="48">
        <v>200</v>
      </c>
      <c r="H3" s="73">
        <v>500</v>
      </c>
      <c r="I3" s="93">
        <f t="shared" si="1"/>
        <v>1969.05</v>
      </c>
      <c r="J3" s="4">
        <v>80</v>
      </c>
      <c r="K3" s="92">
        <f t="shared" si="2"/>
        <v>1889.05</v>
      </c>
      <c r="L3" s="4" t="s">
        <v>14</v>
      </c>
      <c r="O3" s="4" t="s">
        <v>189</v>
      </c>
      <c r="P3" s="4">
        <f>VLOOKUP(O3,A1:L30,9,0)</f>
        <v>1969.05</v>
      </c>
    </row>
    <row r="4" s="4" customFormat="1" ht="19" customHeight="1" spans="1:12">
      <c r="A4" s="74"/>
      <c r="C4" s="4" t="s">
        <v>16</v>
      </c>
      <c r="D4" s="67">
        <v>2599</v>
      </c>
      <c r="E4" s="61">
        <f t="shared" si="0"/>
        <v>2469.05</v>
      </c>
      <c r="F4" s="60"/>
      <c r="G4" s="48">
        <v>200</v>
      </c>
      <c r="H4" s="73">
        <v>500</v>
      </c>
      <c r="I4" s="93">
        <f t="shared" si="1"/>
        <v>1969.05</v>
      </c>
      <c r="J4" s="4">
        <v>80</v>
      </c>
      <c r="K4" s="92">
        <f t="shared" si="2"/>
        <v>1889.05</v>
      </c>
      <c r="L4" s="4" t="s">
        <v>14</v>
      </c>
    </row>
    <row r="5" s="4" customFormat="1" ht="19" customHeight="1" spans="1:12">
      <c r="A5" s="74"/>
      <c r="C5" s="4" t="s">
        <v>17</v>
      </c>
      <c r="D5" s="67">
        <v>2688</v>
      </c>
      <c r="E5" s="61">
        <f t="shared" si="0"/>
        <v>2553.6</v>
      </c>
      <c r="F5" s="60"/>
      <c r="G5" s="48">
        <v>200</v>
      </c>
      <c r="H5" s="73">
        <v>500</v>
      </c>
      <c r="I5" s="93">
        <f t="shared" si="1"/>
        <v>2053.6</v>
      </c>
      <c r="J5" s="4">
        <v>80</v>
      </c>
      <c r="K5" s="92">
        <f t="shared" si="2"/>
        <v>1973.6</v>
      </c>
      <c r="L5" s="4" t="s">
        <v>14</v>
      </c>
    </row>
    <row r="6" s="4" customFormat="1" ht="19" customHeight="1" spans="1:12">
      <c r="A6" s="74"/>
      <c r="C6" s="4" t="s">
        <v>18</v>
      </c>
      <c r="D6" s="67">
        <v>2688</v>
      </c>
      <c r="E6" s="61">
        <f t="shared" si="0"/>
        <v>2553.6</v>
      </c>
      <c r="F6" s="60"/>
      <c r="G6" s="48">
        <v>200</v>
      </c>
      <c r="H6" s="73">
        <v>500</v>
      </c>
      <c r="I6" s="93">
        <f t="shared" si="1"/>
        <v>2053.6</v>
      </c>
      <c r="J6" s="4">
        <v>80</v>
      </c>
      <c r="K6" s="92">
        <f t="shared" si="2"/>
        <v>1973.6</v>
      </c>
      <c r="L6" s="4" t="s">
        <v>14</v>
      </c>
    </row>
    <row r="7" s="4" customFormat="1" ht="19" customHeight="1" spans="1:12">
      <c r="A7" s="74"/>
      <c r="C7" s="4" t="s">
        <v>19</v>
      </c>
      <c r="D7" s="67">
        <v>2688</v>
      </c>
      <c r="E7" s="61">
        <f t="shared" si="0"/>
        <v>2553.6</v>
      </c>
      <c r="F7" s="60"/>
      <c r="G7" s="48">
        <v>200</v>
      </c>
      <c r="H7" s="73">
        <v>500</v>
      </c>
      <c r="I7" s="93">
        <f t="shared" si="1"/>
        <v>2053.6</v>
      </c>
      <c r="J7" s="4">
        <v>80</v>
      </c>
      <c r="K7" s="92">
        <f t="shared" si="2"/>
        <v>1973.6</v>
      </c>
      <c r="L7" s="4" t="s">
        <v>14</v>
      </c>
    </row>
    <row r="8" s="4" customFormat="1" ht="19" customHeight="1" spans="1:12">
      <c r="A8" s="74"/>
      <c r="C8" s="4" t="s">
        <v>20</v>
      </c>
      <c r="D8" s="67">
        <v>2599</v>
      </c>
      <c r="E8" s="61">
        <f t="shared" si="0"/>
        <v>2469.05</v>
      </c>
      <c r="F8" s="60"/>
      <c r="G8" s="48">
        <v>200</v>
      </c>
      <c r="H8" s="73">
        <v>500</v>
      </c>
      <c r="I8" s="93">
        <f t="shared" si="1"/>
        <v>1969.05</v>
      </c>
      <c r="J8" s="4">
        <v>80</v>
      </c>
      <c r="K8" s="92">
        <f t="shared" si="2"/>
        <v>1889.05</v>
      </c>
      <c r="L8" s="4" t="s">
        <v>14</v>
      </c>
    </row>
    <row r="9" s="54" customFormat="1" ht="19" customHeight="1" spans="1:12">
      <c r="A9" s="75"/>
      <c r="C9" s="54" t="s">
        <v>21</v>
      </c>
      <c r="D9" s="76">
        <v>2599</v>
      </c>
      <c r="E9" s="61">
        <f t="shared" si="0"/>
        <v>2469.05</v>
      </c>
      <c r="F9" s="62"/>
      <c r="G9" s="65">
        <v>200</v>
      </c>
      <c r="H9" s="77">
        <v>500</v>
      </c>
      <c r="I9" s="94">
        <f t="shared" si="1"/>
        <v>1969.05</v>
      </c>
      <c r="J9" s="54">
        <v>80</v>
      </c>
      <c r="K9" s="95">
        <f t="shared" si="2"/>
        <v>1889.05</v>
      </c>
      <c r="L9" s="54" t="s">
        <v>14</v>
      </c>
    </row>
    <row r="10" s="48" customFormat="1" ht="19" customHeight="1" spans="1:11">
      <c r="A10" s="70" t="s">
        <v>22</v>
      </c>
      <c r="B10" s="169" t="s">
        <v>23</v>
      </c>
      <c r="C10" s="48" t="s">
        <v>24</v>
      </c>
      <c r="D10" s="72">
        <v>599</v>
      </c>
      <c r="E10" s="61">
        <f t="shared" si="0"/>
        <v>569.05</v>
      </c>
      <c r="F10" s="61"/>
      <c r="G10" s="48">
        <v>20</v>
      </c>
      <c r="H10" s="48">
        <v>0</v>
      </c>
      <c r="I10" s="93">
        <f t="shared" si="1"/>
        <v>549.05</v>
      </c>
      <c r="K10" s="93">
        <f t="shared" si="2"/>
        <v>549.05</v>
      </c>
    </row>
    <row r="11" s="4" customFormat="1" ht="19" customHeight="1" spans="1:11">
      <c r="A11" s="74"/>
      <c r="C11" s="4" t="s">
        <v>25</v>
      </c>
      <c r="D11" s="67">
        <v>718</v>
      </c>
      <c r="E11" s="61">
        <f t="shared" si="0"/>
        <v>682.1</v>
      </c>
      <c r="F11" s="60"/>
      <c r="G11" s="4">
        <v>50</v>
      </c>
      <c r="H11" s="48">
        <v>0</v>
      </c>
      <c r="I11" s="93">
        <f t="shared" si="1"/>
        <v>632.1</v>
      </c>
      <c r="K11" s="92">
        <f t="shared" si="2"/>
        <v>632.1</v>
      </c>
    </row>
    <row r="12" s="54" customFormat="1" ht="19" customHeight="1" spans="1:11">
      <c r="A12" s="75"/>
      <c r="C12" s="54" t="s">
        <v>26</v>
      </c>
      <c r="D12" s="76">
        <v>818</v>
      </c>
      <c r="E12" s="61">
        <f t="shared" si="0"/>
        <v>777.1</v>
      </c>
      <c r="F12" s="62"/>
      <c r="G12" s="54">
        <v>50</v>
      </c>
      <c r="H12" s="65">
        <v>0</v>
      </c>
      <c r="I12" s="94">
        <f t="shared" si="1"/>
        <v>727.1</v>
      </c>
      <c r="K12" s="95">
        <f t="shared" si="2"/>
        <v>727.1</v>
      </c>
    </row>
    <row r="13" s="48" customFormat="1" ht="19" customHeight="1" spans="1:12">
      <c r="A13" s="70">
        <v>801</v>
      </c>
      <c r="B13" s="71">
        <v>40828297709</v>
      </c>
      <c r="C13" s="48" t="s">
        <v>27</v>
      </c>
      <c r="D13" s="72">
        <v>3288</v>
      </c>
      <c r="E13" s="61">
        <f t="shared" si="0"/>
        <v>3123.6</v>
      </c>
      <c r="F13" s="61"/>
      <c r="G13" s="48">
        <v>300</v>
      </c>
      <c r="H13" s="73">
        <v>500</v>
      </c>
      <c r="I13" s="93">
        <f t="shared" si="1"/>
        <v>2623.6</v>
      </c>
      <c r="J13" s="48">
        <v>80</v>
      </c>
      <c r="K13" s="93">
        <f t="shared" si="2"/>
        <v>2543.6</v>
      </c>
      <c r="L13" s="48" t="s">
        <v>28</v>
      </c>
    </row>
    <row r="14" s="4" customFormat="1" ht="19" customHeight="1" spans="1:12">
      <c r="A14" s="74"/>
      <c r="C14" s="4" t="s">
        <v>29</v>
      </c>
      <c r="D14" s="67">
        <v>3166</v>
      </c>
      <c r="E14" s="61">
        <f t="shared" si="0"/>
        <v>3007.7</v>
      </c>
      <c r="F14" s="60"/>
      <c r="G14" s="4">
        <v>300</v>
      </c>
      <c r="H14" s="73">
        <v>500</v>
      </c>
      <c r="I14" s="93">
        <f t="shared" si="1"/>
        <v>2507.7</v>
      </c>
      <c r="J14" s="4">
        <v>80</v>
      </c>
      <c r="K14" s="92">
        <f t="shared" si="2"/>
        <v>2427.7</v>
      </c>
      <c r="L14" s="4" t="s">
        <v>28</v>
      </c>
    </row>
    <row r="15" s="4" customFormat="1" ht="19" customHeight="1" spans="1:12">
      <c r="A15" s="74"/>
      <c r="C15" s="4" t="s">
        <v>30</v>
      </c>
      <c r="D15" s="67">
        <v>3166</v>
      </c>
      <c r="E15" s="61">
        <f t="shared" si="0"/>
        <v>3007.7</v>
      </c>
      <c r="F15" s="60"/>
      <c r="G15" s="4">
        <v>300</v>
      </c>
      <c r="H15" s="73">
        <v>500</v>
      </c>
      <c r="I15" s="93">
        <f t="shared" si="1"/>
        <v>2507.7</v>
      </c>
      <c r="J15" s="4">
        <v>80</v>
      </c>
      <c r="K15" s="92">
        <f t="shared" si="2"/>
        <v>2427.7</v>
      </c>
      <c r="L15" s="4" t="s">
        <v>28</v>
      </c>
    </row>
    <row r="16" s="4" customFormat="1" ht="19" customHeight="1" spans="1:12">
      <c r="A16" s="74"/>
      <c r="C16" s="4" t="s">
        <v>31</v>
      </c>
      <c r="D16" s="67">
        <v>3166</v>
      </c>
      <c r="E16" s="61">
        <f t="shared" si="0"/>
        <v>3007.7</v>
      </c>
      <c r="F16" s="60"/>
      <c r="G16" s="4">
        <v>300</v>
      </c>
      <c r="H16" s="73">
        <v>500</v>
      </c>
      <c r="I16" s="93">
        <f t="shared" si="1"/>
        <v>2507.7</v>
      </c>
      <c r="J16" s="4">
        <v>80</v>
      </c>
      <c r="K16" s="92">
        <f t="shared" si="2"/>
        <v>2427.7</v>
      </c>
      <c r="L16" s="4" t="s">
        <v>28</v>
      </c>
    </row>
    <row r="17" s="4" customFormat="1" ht="19" customHeight="1" spans="1:12">
      <c r="A17" s="74"/>
      <c r="C17" s="4" t="s">
        <v>32</v>
      </c>
      <c r="D17" s="67">
        <v>3666</v>
      </c>
      <c r="E17" s="61">
        <f t="shared" si="0"/>
        <v>3482.7</v>
      </c>
      <c r="F17" s="60"/>
      <c r="G17" s="4">
        <v>300</v>
      </c>
      <c r="H17" s="73">
        <v>500</v>
      </c>
      <c r="I17" s="93">
        <f t="shared" si="1"/>
        <v>2982.7</v>
      </c>
      <c r="J17" s="4">
        <v>80</v>
      </c>
      <c r="K17" s="92">
        <f t="shared" si="2"/>
        <v>2902.7</v>
      </c>
      <c r="L17" s="4" t="s">
        <v>28</v>
      </c>
    </row>
    <row r="18" s="4" customFormat="1" ht="19" customHeight="1" spans="1:12">
      <c r="A18" s="74"/>
      <c r="C18" s="4" t="s">
        <v>33</v>
      </c>
      <c r="D18" s="67">
        <v>3166</v>
      </c>
      <c r="E18" s="61">
        <f t="shared" si="0"/>
        <v>3007.7</v>
      </c>
      <c r="F18" s="60"/>
      <c r="G18" s="4">
        <v>300</v>
      </c>
      <c r="H18" s="73">
        <v>500</v>
      </c>
      <c r="I18" s="93">
        <f t="shared" si="1"/>
        <v>2507.7</v>
      </c>
      <c r="J18" s="4">
        <v>80</v>
      </c>
      <c r="K18" s="92">
        <f t="shared" si="2"/>
        <v>2427.7</v>
      </c>
      <c r="L18" s="4" t="s">
        <v>28</v>
      </c>
    </row>
    <row r="19" s="4" customFormat="1" ht="19" customHeight="1" spans="1:12">
      <c r="A19" s="74"/>
      <c r="C19" s="4" t="s">
        <v>34</v>
      </c>
      <c r="D19" s="67">
        <v>2966</v>
      </c>
      <c r="E19" s="61">
        <f t="shared" si="0"/>
        <v>2817.7</v>
      </c>
      <c r="F19" s="60"/>
      <c r="G19" s="48">
        <v>200</v>
      </c>
      <c r="H19" s="73">
        <v>500</v>
      </c>
      <c r="I19" s="93">
        <f t="shared" si="1"/>
        <v>2317.7</v>
      </c>
      <c r="J19" s="4">
        <v>80</v>
      </c>
      <c r="K19" s="92">
        <f t="shared" si="2"/>
        <v>2237.7</v>
      </c>
      <c r="L19" s="4" t="s">
        <v>14</v>
      </c>
    </row>
    <row r="20" s="4" customFormat="1" ht="19" customHeight="1" spans="1:12">
      <c r="A20" s="74"/>
      <c r="C20" s="4" t="s">
        <v>35</v>
      </c>
      <c r="D20" s="67">
        <v>2966</v>
      </c>
      <c r="E20" s="61">
        <f t="shared" si="0"/>
        <v>2817.7</v>
      </c>
      <c r="F20" s="60"/>
      <c r="G20" s="48">
        <v>200</v>
      </c>
      <c r="H20" s="73">
        <v>500</v>
      </c>
      <c r="I20" s="93">
        <f t="shared" si="1"/>
        <v>2317.7</v>
      </c>
      <c r="J20" s="4">
        <v>80</v>
      </c>
      <c r="K20" s="92">
        <f t="shared" si="2"/>
        <v>2237.7</v>
      </c>
      <c r="L20" s="4" t="s">
        <v>14</v>
      </c>
    </row>
    <row r="21" s="4" customFormat="1" ht="19" customHeight="1" spans="1:12">
      <c r="A21" s="74"/>
      <c r="C21" s="4" t="s">
        <v>36</v>
      </c>
      <c r="D21" s="67">
        <v>3666</v>
      </c>
      <c r="E21" s="61">
        <f t="shared" si="0"/>
        <v>3482.7</v>
      </c>
      <c r="F21" s="60"/>
      <c r="G21" s="4">
        <v>300</v>
      </c>
      <c r="H21" s="73">
        <v>500</v>
      </c>
      <c r="I21" s="93">
        <f t="shared" si="1"/>
        <v>2982.7</v>
      </c>
      <c r="J21" s="4">
        <v>80</v>
      </c>
      <c r="K21" s="92">
        <f t="shared" si="2"/>
        <v>2902.7</v>
      </c>
      <c r="L21" s="4" t="s">
        <v>28</v>
      </c>
    </row>
    <row r="22" s="4" customFormat="1" ht="19" customHeight="1" spans="1:12">
      <c r="A22" s="74"/>
      <c r="C22" s="4" t="s">
        <v>37</v>
      </c>
      <c r="D22" s="67">
        <v>2966</v>
      </c>
      <c r="E22" s="61">
        <f t="shared" si="0"/>
        <v>2817.7</v>
      </c>
      <c r="F22" s="60"/>
      <c r="G22" s="48">
        <v>200</v>
      </c>
      <c r="H22" s="73">
        <v>500</v>
      </c>
      <c r="I22" s="93">
        <f t="shared" si="1"/>
        <v>2317.7</v>
      </c>
      <c r="J22" s="4">
        <v>80</v>
      </c>
      <c r="K22" s="92">
        <f t="shared" si="2"/>
        <v>2237.7</v>
      </c>
      <c r="L22" s="4" t="s">
        <v>14</v>
      </c>
    </row>
    <row r="23" s="4" customFormat="1" ht="19" customHeight="1" spans="1:12">
      <c r="A23" s="74"/>
      <c r="C23" s="4" t="s">
        <v>38</v>
      </c>
      <c r="D23" s="67">
        <v>2966</v>
      </c>
      <c r="E23" s="61">
        <f t="shared" si="0"/>
        <v>2817.7</v>
      </c>
      <c r="F23" s="60"/>
      <c r="G23" s="48">
        <v>200</v>
      </c>
      <c r="H23" s="73">
        <v>500</v>
      </c>
      <c r="I23" s="93">
        <f t="shared" si="1"/>
        <v>2317.7</v>
      </c>
      <c r="J23" s="4">
        <v>80</v>
      </c>
      <c r="K23" s="92">
        <f t="shared" si="2"/>
        <v>2237.7</v>
      </c>
      <c r="L23" s="4" t="s">
        <v>14</v>
      </c>
    </row>
    <row r="24" s="4" customFormat="1" ht="19" customHeight="1" spans="1:12">
      <c r="A24" s="74"/>
      <c r="C24" s="4" t="s">
        <v>39</v>
      </c>
      <c r="D24" s="67">
        <v>2966</v>
      </c>
      <c r="E24" s="61">
        <f t="shared" si="0"/>
        <v>2817.7</v>
      </c>
      <c r="F24" s="60"/>
      <c r="G24" s="48">
        <v>200</v>
      </c>
      <c r="H24" s="73">
        <v>500</v>
      </c>
      <c r="I24" s="93">
        <f t="shared" si="1"/>
        <v>2317.7</v>
      </c>
      <c r="J24" s="4">
        <v>80</v>
      </c>
      <c r="K24" s="92">
        <f t="shared" si="2"/>
        <v>2237.7</v>
      </c>
      <c r="L24" s="4" t="s">
        <v>14</v>
      </c>
    </row>
    <row r="25" s="54" customFormat="1" ht="19" customHeight="1" spans="1:12">
      <c r="A25" s="74"/>
      <c r="B25" s="4"/>
      <c r="C25" s="4" t="s">
        <v>40</v>
      </c>
      <c r="D25" s="67">
        <v>3666</v>
      </c>
      <c r="E25" s="61">
        <f t="shared" si="0"/>
        <v>3482.7</v>
      </c>
      <c r="F25" s="62"/>
      <c r="G25" s="54">
        <v>300</v>
      </c>
      <c r="H25" s="73">
        <v>500</v>
      </c>
      <c r="I25" s="93">
        <f t="shared" si="1"/>
        <v>2982.7</v>
      </c>
      <c r="J25" s="4">
        <v>80</v>
      </c>
      <c r="K25" s="92">
        <f t="shared" si="2"/>
        <v>2902.7</v>
      </c>
      <c r="L25" s="4" t="s">
        <v>28</v>
      </c>
    </row>
    <row r="26" s="48" customFormat="1" ht="19" customHeight="1" spans="1:12">
      <c r="A26" s="74"/>
      <c r="B26" s="4"/>
      <c r="C26" s="4" t="s">
        <v>41</v>
      </c>
      <c r="D26" s="67">
        <v>3166</v>
      </c>
      <c r="E26" s="61">
        <f t="shared" si="0"/>
        <v>3007.7</v>
      </c>
      <c r="F26" s="61"/>
      <c r="G26" s="48">
        <v>300</v>
      </c>
      <c r="H26" s="73">
        <v>500</v>
      </c>
      <c r="I26" s="93">
        <f t="shared" si="1"/>
        <v>2507.7</v>
      </c>
      <c r="J26" s="4">
        <v>80</v>
      </c>
      <c r="K26" s="92">
        <f t="shared" si="2"/>
        <v>2427.7</v>
      </c>
      <c r="L26" s="4" t="s">
        <v>28</v>
      </c>
    </row>
    <row r="27" s="4" customFormat="1" ht="19" customHeight="1" spans="1:12">
      <c r="A27" s="74"/>
      <c r="C27" s="4" t="s">
        <v>42</v>
      </c>
      <c r="D27" s="67">
        <v>2966</v>
      </c>
      <c r="E27" s="61">
        <f t="shared" si="0"/>
        <v>2817.7</v>
      </c>
      <c r="F27" s="60"/>
      <c r="G27" s="48">
        <v>200</v>
      </c>
      <c r="H27" s="73">
        <v>500</v>
      </c>
      <c r="I27" s="93">
        <f t="shared" si="1"/>
        <v>2317.7</v>
      </c>
      <c r="J27" s="4">
        <v>80</v>
      </c>
      <c r="K27" s="92">
        <f t="shared" si="2"/>
        <v>2237.7</v>
      </c>
      <c r="L27" s="4" t="s">
        <v>14</v>
      </c>
    </row>
    <row r="28" s="54" customFormat="1" ht="19" customHeight="1" spans="1:12">
      <c r="A28" s="75"/>
      <c r="C28" s="54" t="s">
        <v>43</v>
      </c>
      <c r="D28" s="76">
        <v>3999</v>
      </c>
      <c r="E28" s="78">
        <f t="shared" si="0"/>
        <v>3799.05</v>
      </c>
      <c r="F28" s="62"/>
      <c r="G28" s="54">
        <v>300</v>
      </c>
      <c r="H28" s="77">
        <v>500</v>
      </c>
      <c r="I28" s="94">
        <f t="shared" si="1"/>
        <v>3299.05</v>
      </c>
      <c r="J28" s="54">
        <v>80</v>
      </c>
      <c r="K28" s="95">
        <f t="shared" si="2"/>
        <v>3219.05</v>
      </c>
      <c r="L28" s="54" t="s">
        <v>28</v>
      </c>
    </row>
    <row r="29" s="65" customFormat="1" ht="19" customHeight="1" spans="1:12">
      <c r="A29" s="70" t="s">
        <v>44</v>
      </c>
      <c r="B29" s="169" t="s">
        <v>45</v>
      </c>
      <c r="C29" s="48" t="s">
        <v>44</v>
      </c>
      <c r="D29" s="72">
        <v>1188</v>
      </c>
      <c r="E29" s="61">
        <f t="shared" si="0"/>
        <v>1128.6</v>
      </c>
      <c r="F29" s="78"/>
      <c r="G29" s="65">
        <v>100</v>
      </c>
      <c r="H29" s="48">
        <v>0</v>
      </c>
      <c r="I29" s="93">
        <f t="shared" si="1"/>
        <v>1028.6</v>
      </c>
      <c r="K29" s="93">
        <f t="shared" si="2"/>
        <v>1028.6</v>
      </c>
      <c r="L29" s="48" t="s">
        <v>46</v>
      </c>
    </row>
    <row r="30" s="48" customFormat="1" ht="19" customHeight="1" spans="1:12">
      <c r="A30" s="74"/>
      <c r="B30" s="4"/>
      <c r="C30" s="4" t="s">
        <v>47</v>
      </c>
      <c r="D30" s="67">
        <v>1088</v>
      </c>
      <c r="E30" s="61">
        <f t="shared" si="0"/>
        <v>1033.6</v>
      </c>
      <c r="F30" s="61"/>
      <c r="G30" s="48">
        <v>100</v>
      </c>
      <c r="H30" s="48">
        <v>0</v>
      </c>
      <c r="I30" s="93">
        <f t="shared" si="1"/>
        <v>933.6</v>
      </c>
      <c r="K30" s="92">
        <f t="shared" si="2"/>
        <v>933.6</v>
      </c>
      <c r="L30" s="48" t="s">
        <v>46</v>
      </c>
    </row>
    <row r="31" s="4" customFormat="1" ht="19" customHeight="1" spans="1:11">
      <c r="A31" s="74"/>
      <c r="C31" s="4" t="s">
        <v>48</v>
      </c>
      <c r="D31" s="67">
        <v>988</v>
      </c>
      <c r="E31" s="61">
        <f t="shared" si="0"/>
        <v>938.6</v>
      </c>
      <c r="F31" s="60"/>
      <c r="G31" s="4">
        <v>50</v>
      </c>
      <c r="H31" s="48">
        <v>0</v>
      </c>
      <c r="I31" s="93">
        <f t="shared" si="1"/>
        <v>888.6</v>
      </c>
      <c r="K31" s="92">
        <f t="shared" si="2"/>
        <v>888.6</v>
      </c>
    </row>
    <row r="32" s="54" customFormat="1" ht="19" customHeight="1" spans="1:11">
      <c r="A32" s="75"/>
      <c r="C32" s="54" t="s">
        <v>49</v>
      </c>
      <c r="D32" s="76">
        <v>966</v>
      </c>
      <c r="E32" s="78">
        <f t="shared" si="0"/>
        <v>917.7</v>
      </c>
      <c r="F32" s="62"/>
      <c r="G32" s="54">
        <v>50</v>
      </c>
      <c r="H32" s="65">
        <v>0</v>
      </c>
      <c r="I32" s="94">
        <f t="shared" si="1"/>
        <v>867.7</v>
      </c>
      <c r="K32" s="95">
        <f t="shared" si="2"/>
        <v>867.7</v>
      </c>
    </row>
    <row r="33" s="65" customFormat="1" ht="19" customHeight="1" spans="1:12">
      <c r="A33" s="70" t="s">
        <v>50</v>
      </c>
      <c r="B33" s="169" t="s">
        <v>51</v>
      </c>
      <c r="C33" s="48" t="s">
        <v>52</v>
      </c>
      <c r="D33" s="72">
        <v>6599</v>
      </c>
      <c r="E33" s="61">
        <f t="shared" si="0"/>
        <v>6269.05</v>
      </c>
      <c r="F33" s="78"/>
      <c r="G33" s="65">
        <v>300</v>
      </c>
      <c r="H33" s="73">
        <v>500</v>
      </c>
      <c r="I33" s="93">
        <f t="shared" si="1"/>
        <v>5769.05</v>
      </c>
      <c r="J33" s="48">
        <v>80</v>
      </c>
      <c r="K33" s="93">
        <f t="shared" si="2"/>
        <v>5689.05</v>
      </c>
      <c r="L33" s="65" t="s">
        <v>53</v>
      </c>
    </row>
    <row r="34" s="48" customFormat="1" ht="19" customHeight="1" spans="1:12">
      <c r="A34" s="74"/>
      <c r="B34" s="4"/>
      <c r="C34" s="4" t="s">
        <v>54</v>
      </c>
      <c r="D34" s="67">
        <v>6888</v>
      </c>
      <c r="E34" s="61">
        <f t="shared" si="0"/>
        <v>6543.6</v>
      </c>
      <c r="F34" s="61"/>
      <c r="G34" s="48">
        <v>300</v>
      </c>
      <c r="H34" s="73">
        <v>500</v>
      </c>
      <c r="I34" s="93">
        <f t="shared" si="1"/>
        <v>6043.6</v>
      </c>
      <c r="J34" s="4">
        <v>80</v>
      </c>
      <c r="K34" s="92">
        <f t="shared" si="2"/>
        <v>5963.6</v>
      </c>
      <c r="L34" s="48" t="s">
        <v>53</v>
      </c>
    </row>
    <row r="35" s="4" customFormat="1" ht="19" customHeight="1" spans="1:12">
      <c r="A35" s="74"/>
      <c r="C35" s="4" t="s">
        <v>55</v>
      </c>
      <c r="D35" s="67">
        <v>6888</v>
      </c>
      <c r="E35" s="61">
        <f t="shared" si="0"/>
        <v>6543.6</v>
      </c>
      <c r="F35" s="60"/>
      <c r="G35" s="4">
        <v>300</v>
      </c>
      <c r="H35" s="73">
        <v>500</v>
      </c>
      <c r="I35" s="93">
        <f t="shared" si="1"/>
        <v>6043.6</v>
      </c>
      <c r="J35" s="4">
        <v>80</v>
      </c>
      <c r="K35" s="92">
        <f t="shared" si="2"/>
        <v>5963.6</v>
      </c>
      <c r="L35" s="4" t="s">
        <v>53</v>
      </c>
    </row>
    <row r="36" s="54" customFormat="1" ht="19" customHeight="1" spans="1:12">
      <c r="A36" s="75"/>
      <c r="C36" s="54" t="s">
        <v>56</v>
      </c>
      <c r="D36" s="76">
        <v>6888</v>
      </c>
      <c r="E36" s="78">
        <f t="shared" si="0"/>
        <v>6543.6</v>
      </c>
      <c r="F36" s="62"/>
      <c r="G36" s="54">
        <v>300</v>
      </c>
      <c r="H36" s="77">
        <v>500</v>
      </c>
      <c r="I36" s="94">
        <f t="shared" si="1"/>
        <v>6043.6</v>
      </c>
      <c r="J36" s="54">
        <v>80</v>
      </c>
      <c r="K36" s="95">
        <f t="shared" si="2"/>
        <v>5963.6</v>
      </c>
      <c r="L36" s="54" t="s">
        <v>53</v>
      </c>
    </row>
    <row r="37" s="48" customFormat="1" ht="19" customHeight="1" spans="1:12">
      <c r="A37" s="70">
        <v>521</v>
      </c>
      <c r="B37" s="71">
        <v>41276609195</v>
      </c>
      <c r="C37" s="48" t="s">
        <v>57</v>
      </c>
      <c r="D37" s="72">
        <v>1366</v>
      </c>
      <c r="E37" s="61">
        <f t="shared" si="0"/>
        <v>1297.7</v>
      </c>
      <c r="F37" s="61"/>
      <c r="G37" s="48">
        <v>100</v>
      </c>
      <c r="H37" s="48">
        <v>0</v>
      </c>
      <c r="I37" s="93">
        <f t="shared" si="1"/>
        <v>1197.7</v>
      </c>
      <c r="K37" s="93">
        <f t="shared" si="2"/>
        <v>1197.7</v>
      </c>
      <c r="L37" s="48" t="s">
        <v>46</v>
      </c>
    </row>
    <row r="38" s="54" customFormat="1" ht="19" customHeight="1" spans="1:12">
      <c r="A38" s="74"/>
      <c r="B38" s="4"/>
      <c r="C38" s="4" t="s">
        <v>58</v>
      </c>
      <c r="D38" s="67">
        <v>2088</v>
      </c>
      <c r="E38" s="61">
        <f t="shared" si="0"/>
        <v>1983.6</v>
      </c>
      <c r="F38" s="62"/>
      <c r="G38" s="54">
        <v>100</v>
      </c>
      <c r="H38" s="48">
        <v>0</v>
      </c>
      <c r="I38" s="93">
        <f t="shared" si="1"/>
        <v>1883.6</v>
      </c>
      <c r="K38" s="92">
        <f t="shared" si="2"/>
        <v>1883.6</v>
      </c>
      <c r="L38" s="48" t="s">
        <v>46</v>
      </c>
    </row>
    <row r="39" s="57" customFormat="1" ht="15" spans="1:12">
      <c r="A39" s="74"/>
      <c r="B39" s="4"/>
      <c r="C39" s="4" t="s">
        <v>59</v>
      </c>
      <c r="D39" s="67">
        <v>2088</v>
      </c>
      <c r="E39" s="61">
        <f t="shared" si="0"/>
        <v>1983.6</v>
      </c>
      <c r="F39" s="63"/>
      <c r="G39" s="54">
        <v>100</v>
      </c>
      <c r="H39" s="48">
        <v>0</v>
      </c>
      <c r="I39" s="93">
        <f t="shared" si="1"/>
        <v>1883.6</v>
      </c>
      <c r="K39" s="92">
        <f t="shared" si="2"/>
        <v>1883.6</v>
      </c>
      <c r="L39" s="48" t="s">
        <v>46</v>
      </c>
    </row>
    <row r="40" ht="15" spans="1:12">
      <c r="A40" s="74"/>
      <c r="C40" s="4" t="s">
        <v>60</v>
      </c>
      <c r="D40" s="67">
        <v>2088</v>
      </c>
      <c r="E40" s="61">
        <f t="shared" si="0"/>
        <v>1983.6</v>
      </c>
      <c r="G40" s="54">
        <v>100</v>
      </c>
      <c r="H40" s="48">
        <v>0</v>
      </c>
      <c r="I40" s="93">
        <f t="shared" si="1"/>
        <v>1883.6</v>
      </c>
      <c r="K40" s="92">
        <f t="shared" si="2"/>
        <v>1883.6</v>
      </c>
      <c r="L40" s="48" t="s">
        <v>46</v>
      </c>
    </row>
    <row r="41" ht="15" spans="1:12">
      <c r="A41" s="74"/>
      <c r="C41" s="4" t="s">
        <v>61</v>
      </c>
      <c r="D41" s="67">
        <v>2088</v>
      </c>
      <c r="E41" s="61">
        <f t="shared" si="0"/>
        <v>1983.6</v>
      </c>
      <c r="G41" s="54">
        <v>100</v>
      </c>
      <c r="H41" s="48">
        <v>0</v>
      </c>
      <c r="I41" s="93">
        <f t="shared" si="1"/>
        <v>1883.6</v>
      </c>
      <c r="K41" s="92">
        <f t="shared" si="2"/>
        <v>1883.6</v>
      </c>
      <c r="L41" s="48" t="s">
        <v>46</v>
      </c>
    </row>
    <row r="42" ht="15" spans="1:12">
      <c r="A42" s="74"/>
      <c r="C42" s="4" t="s">
        <v>62</v>
      </c>
      <c r="D42" s="67">
        <v>2266</v>
      </c>
      <c r="E42" s="61">
        <f t="shared" si="0"/>
        <v>2152.7</v>
      </c>
      <c r="G42" s="48">
        <v>200</v>
      </c>
      <c r="H42" s="73">
        <v>500</v>
      </c>
      <c r="I42" s="93">
        <f t="shared" si="1"/>
        <v>1652.7</v>
      </c>
      <c r="J42" s="4">
        <v>80</v>
      </c>
      <c r="K42" s="92">
        <f t="shared" si="2"/>
        <v>1572.7</v>
      </c>
      <c r="L42" s="4" t="s">
        <v>14</v>
      </c>
    </row>
    <row r="43" s="58" customFormat="1" ht="15" spans="1:12">
      <c r="A43" s="75"/>
      <c r="B43" s="54"/>
      <c r="C43" s="54" t="s">
        <v>63</v>
      </c>
      <c r="D43" s="76">
        <v>1466</v>
      </c>
      <c r="E43" s="78">
        <f t="shared" si="0"/>
        <v>1392.7</v>
      </c>
      <c r="F43" s="64"/>
      <c r="G43" s="54">
        <v>100</v>
      </c>
      <c r="H43" s="65">
        <v>0</v>
      </c>
      <c r="I43" s="94">
        <f t="shared" si="1"/>
        <v>1292.7</v>
      </c>
      <c r="K43" s="95">
        <f t="shared" si="2"/>
        <v>1292.7</v>
      </c>
      <c r="L43" s="65" t="s">
        <v>46</v>
      </c>
    </row>
    <row r="44" s="57" customFormat="1" ht="15" spans="1:12">
      <c r="A44" s="70" t="s">
        <v>64</v>
      </c>
      <c r="B44" s="169" t="s">
        <v>65</v>
      </c>
      <c r="C44" s="48" t="s">
        <v>66</v>
      </c>
      <c r="D44" s="72">
        <v>3666</v>
      </c>
      <c r="E44" s="61">
        <f t="shared" si="0"/>
        <v>3482.7</v>
      </c>
      <c r="F44" s="63"/>
      <c r="G44" s="79">
        <v>300</v>
      </c>
      <c r="H44" s="73">
        <v>500</v>
      </c>
      <c r="I44" s="93">
        <f t="shared" si="1"/>
        <v>2982.7</v>
      </c>
      <c r="J44" s="48">
        <v>80</v>
      </c>
      <c r="K44" s="93">
        <f t="shared" si="2"/>
        <v>2902.7</v>
      </c>
      <c r="L44" s="48" t="s">
        <v>28</v>
      </c>
    </row>
    <row r="45" ht="15" spans="1:12">
      <c r="A45" s="74"/>
      <c r="C45" s="4" t="s">
        <v>67</v>
      </c>
      <c r="D45" s="67">
        <v>3666</v>
      </c>
      <c r="E45" s="61">
        <f t="shared" si="0"/>
        <v>3482.7</v>
      </c>
      <c r="G45" s="68">
        <v>300</v>
      </c>
      <c r="H45" s="73">
        <v>500</v>
      </c>
      <c r="I45" s="93">
        <f t="shared" si="1"/>
        <v>2982.7</v>
      </c>
      <c r="J45" s="4">
        <v>80</v>
      </c>
      <c r="K45" s="92">
        <f t="shared" si="2"/>
        <v>2902.7</v>
      </c>
      <c r="L45" s="4" t="s">
        <v>28</v>
      </c>
    </row>
    <row r="46" ht="15" spans="1:12">
      <c r="A46" s="74"/>
      <c r="C46" s="4" t="s">
        <v>68</v>
      </c>
      <c r="D46" s="67">
        <v>3766</v>
      </c>
      <c r="E46" s="61">
        <f t="shared" si="0"/>
        <v>3577.7</v>
      </c>
      <c r="G46" s="68">
        <v>300</v>
      </c>
      <c r="H46" s="73">
        <v>500</v>
      </c>
      <c r="I46" s="93">
        <f t="shared" si="1"/>
        <v>3077.7</v>
      </c>
      <c r="J46" s="4">
        <v>80</v>
      </c>
      <c r="K46" s="92">
        <f t="shared" si="2"/>
        <v>2997.7</v>
      </c>
      <c r="L46" s="4" t="s">
        <v>28</v>
      </c>
    </row>
    <row r="47" s="58" customFormat="1" ht="15" spans="1:12">
      <c r="A47" s="75"/>
      <c r="B47" s="54"/>
      <c r="C47" s="54" t="s">
        <v>69</v>
      </c>
      <c r="D47" s="76">
        <v>3999</v>
      </c>
      <c r="E47" s="78">
        <f t="shared" si="0"/>
        <v>3799.05</v>
      </c>
      <c r="F47" s="64"/>
      <c r="G47" s="80">
        <v>300</v>
      </c>
      <c r="H47" s="77">
        <v>500</v>
      </c>
      <c r="I47" s="94">
        <f t="shared" si="1"/>
        <v>3299.05</v>
      </c>
      <c r="J47" s="54">
        <v>80</v>
      </c>
      <c r="K47" s="95">
        <f t="shared" si="2"/>
        <v>3219.05</v>
      </c>
      <c r="L47" s="54" t="s">
        <v>28</v>
      </c>
    </row>
    <row r="48" s="57" customFormat="1" ht="15" spans="1:12">
      <c r="A48" s="70" t="s">
        <v>70</v>
      </c>
      <c r="B48" s="71">
        <v>41341345025</v>
      </c>
      <c r="C48" s="48" t="s">
        <v>71</v>
      </c>
      <c r="D48" s="72">
        <v>4399</v>
      </c>
      <c r="E48" s="61">
        <f t="shared" si="0"/>
        <v>4179.05</v>
      </c>
      <c r="F48" s="63"/>
      <c r="G48" s="79">
        <v>300</v>
      </c>
      <c r="H48" s="73">
        <v>500</v>
      </c>
      <c r="I48" s="93">
        <f t="shared" si="1"/>
        <v>3679.05</v>
      </c>
      <c r="J48" s="48">
        <v>80</v>
      </c>
      <c r="K48" s="93">
        <f t="shared" si="2"/>
        <v>3599.05</v>
      </c>
      <c r="L48" s="48" t="s">
        <v>28</v>
      </c>
    </row>
    <row r="49" ht="15" spans="1:12">
      <c r="A49" s="74"/>
      <c r="B49" s="81"/>
      <c r="C49" s="4" t="s">
        <v>72</v>
      </c>
      <c r="D49" s="67">
        <v>4399</v>
      </c>
      <c r="E49" s="61">
        <f t="shared" si="0"/>
        <v>4179.05</v>
      </c>
      <c r="G49" s="68">
        <v>300</v>
      </c>
      <c r="H49" s="73">
        <v>500</v>
      </c>
      <c r="I49" s="93">
        <f t="shared" si="1"/>
        <v>3679.05</v>
      </c>
      <c r="J49" s="4">
        <v>80</v>
      </c>
      <c r="K49" s="92">
        <f t="shared" si="2"/>
        <v>3599.05</v>
      </c>
      <c r="L49" s="4" t="s">
        <v>28</v>
      </c>
    </row>
    <row r="50" s="57" customFormat="1" ht="15" spans="1:11">
      <c r="A50" s="82" t="s">
        <v>73</v>
      </c>
      <c r="B50" s="71">
        <v>43520156203</v>
      </c>
      <c r="C50" s="48" t="s">
        <v>74</v>
      </c>
      <c r="D50" s="72">
        <v>666</v>
      </c>
      <c r="E50" s="61">
        <f t="shared" si="0"/>
        <v>632.7</v>
      </c>
      <c r="F50" s="83">
        <v>599</v>
      </c>
      <c r="G50" s="48">
        <v>50</v>
      </c>
      <c r="H50" s="48">
        <v>0</v>
      </c>
      <c r="I50" s="93">
        <f t="shared" si="1"/>
        <v>582.7</v>
      </c>
      <c r="K50" s="93">
        <f t="shared" si="2"/>
        <v>582.7</v>
      </c>
    </row>
    <row r="51" s="58" customFormat="1" ht="15" spans="1:11">
      <c r="A51" s="84"/>
      <c r="B51" s="54"/>
      <c r="C51" s="54" t="s">
        <v>75</v>
      </c>
      <c r="D51" s="76">
        <v>666</v>
      </c>
      <c r="E51" s="78">
        <f t="shared" si="0"/>
        <v>632.7</v>
      </c>
      <c r="F51" s="85">
        <v>599</v>
      </c>
      <c r="G51" s="54">
        <v>50</v>
      </c>
      <c r="H51" s="65">
        <v>0</v>
      </c>
      <c r="I51" s="94">
        <f t="shared" si="1"/>
        <v>582.7</v>
      </c>
      <c r="K51" s="95">
        <f t="shared" si="2"/>
        <v>582.7</v>
      </c>
    </row>
    <row r="52" s="66" customFormat="1" ht="15" spans="1:12">
      <c r="A52" s="86" t="s">
        <v>76</v>
      </c>
      <c r="B52" s="170" t="s">
        <v>77</v>
      </c>
      <c r="C52" s="65" t="s">
        <v>78</v>
      </c>
      <c r="D52" s="88">
        <v>3666</v>
      </c>
      <c r="E52" s="78">
        <f t="shared" si="0"/>
        <v>3482.7</v>
      </c>
      <c r="F52" s="89"/>
      <c r="G52" s="90">
        <v>300</v>
      </c>
      <c r="H52" s="77">
        <v>500</v>
      </c>
      <c r="I52" s="94">
        <f t="shared" si="1"/>
        <v>2982.7</v>
      </c>
      <c r="J52" s="65">
        <v>80</v>
      </c>
      <c r="K52" s="94">
        <f t="shared" si="2"/>
        <v>2902.7</v>
      </c>
      <c r="L52" s="65" t="s">
        <v>28</v>
      </c>
    </row>
    <row r="53" s="57" customFormat="1" ht="15" spans="1:11">
      <c r="A53" s="70" t="s">
        <v>79</v>
      </c>
      <c r="B53" s="169" t="s">
        <v>80</v>
      </c>
      <c r="C53" s="48" t="s">
        <v>81</v>
      </c>
      <c r="D53" s="72">
        <v>766</v>
      </c>
      <c r="E53" s="61">
        <f t="shared" si="0"/>
        <v>727.7</v>
      </c>
      <c r="F53" s="63"/>
      <c r="G53" s="48">
        <v>50</v>
      </c>
      <c r="H53" s="48">
        <v>0</v>
      </c>
      <c r="I53" s="93">
        <f t="shared" si="1"/>
        <v>677.7</v>
      </c>
      <c r="K53" s="93">
        <f t="shared" si="2"/>
        <v>677.7</v>
      </c>
    </row>
    <row r="54" customFormat="1" ht="15" spans="1:11">
      <c r="A54" s="74"/>
      <c r="B54" s="4"/>
      <c r="C54" s="4" t="s">
        <v>82</v>
      </c>
      <c r="D54" s="67">
        <v>766</v>
      </c>
      <c r="E54" s="61">
        <f t="shared" si="0"/>
        <v>727.7</v>
      </c>
      <c r="F54" s="59"/>
      <c r="G54" s="4">
        <v>50</v>
      </c>
      <c r="H54" s="48">
        <v>0</v>
      </c>
      <c r="I54" s="93">
        <f t="shared" si="1"/>
        <v>677.7</v>
      </c>
      <c r="K54" s="92">
        <f t="shared" si="2"/>
        <v>677.7</v>
      </c>
    </row>
    <row r="55" customFormat="1" ht="15" spans="1:11">
      <c r="A55" s="74"/>
      <c r="B55" s="4"/>
      <c r="C55" s="4" t="s">
        <v>83</v>
      </c>
      <c r="D55" s="67">
        <v>966</v>
      </c>
      <c r="E55" s="61">
        <f t="shared" si="0"/>
        <v>917.7</v>
      </c>
      <c r="F55" s="59"/>
      <c r="G55" s="4">
        <v>50</v>
      </c>
      <c r="H55" s="48">
        <v>0</v>
      </c>
      <c r="I55" s="93">
        <f t="shared" si="1"/>
        <v>867.7</v>
      </c>
      <c r="K55" s="92">
        <f t="shared" si="2"/>
        <v>867.7</v>
      </c>
    </row>
    <row r="56" s="58" customFormat="1" ht="15" spans="1:12">
      <c r="A56" s="75"/>
      <c r="B56" s="54"/>
      <c r="C56" s="54" t="s">
        <v>84</v>
      </c>
      <c r="D56" s="76">
        <v>1099</v>
      </c>
      <c r="E56" s="78">
        <f t="shared" si="0"/>
        <v>1044.05</v>
      </c>
      <c r="F56" s="64"/>
      <c r="G56" s="54">
        <v>100</v>
      </c>
      <c r="H56" s="65">
        <v>0</v>
      </c>
      <c r="I56" s="94">
        <f t="shared" si="1"/>
        <v>944.05</v>
      </c>
      <c r="K56" s="95">
        <f t="shared" si="2"/>
        <v>944.05</v>
      </c>
      <c r="L56" s="65" t="s">
        <v>46</v>
      </c>
    </row>
    <row r="57" s="66" customFormat="1" ht="15" spans="1:12">
      <c r="A57" s="91" t="s">
        <v>85</v>
      </c>
      <c r="B57" s="170" t="s">
        <v>86</v>
      </c>
      <c r="C57" s="65" t="s">
        <v>87</v>
      </c>
      <c r="D57" s="88">
        <v>1188</v>
      </c>
      <c r="E57" s="78">
        <f t="shared" si="0"/>
        <v>1128.6</v>
      </c>
      <c r="F57" s="85">
        <v>1069</v>
      </c>
      <c r="G57" s="65">
        <v>100</v>
      </c>
      <c r="H57" s="65">
        <v>0</v>
      </c>
      <c r="I57" s="94">
        <f t="shared" si="1"/>
        <v>1028.6</v>
      </c>
      <c r="K57" s="94">
        <f t="shared" si="2"/>
        <v>1028.6</v>
      </c>
      <c r="L57" s="65" t="s">
        <v>46</v>
      </c>
    </row>
    <row r="58" s="57" customFormat="1" ht="15" spans="1:12">
      <c r="A58" s="70" t="s">
        <v>88</v>
      </c>
      <c r="B58" s="169" t="s">
        <v>89</v>
      </c>
      <c r="C58" s="48" t="s">
        <v>90</v>
      </c>
      <c r="D58" s="72">
        <v>1499</v>
      </c>
      <c r="E58" s="61">
        <f t="shared" si="0"/>
        <v>1424.05</v>
      </c>
      <c r="F58" s="63"/>
      <c r="G58" s="65">
        <v>100</v>
      </c>
      <c r="H58" s="48">
        <v>0</v>
      </c>
      <c r="I58" s="93">
        <f t="shared" si="1"/>
        <v>1324.05</v>
      </c>
      <c r="K58" s="93">
        <f t="shared" si="2"/>
        <v>1324.05</v>
      </c>
      <c r="L58" s="48" t="s">
        <v>46</v>
      </c>
    </row>
    <row r="59" ht="15" spans="1:12">
      <c r="A59" s="74"/>
      <c r="C59" s="4" t="s">
        <v>91</v>
      </c>
      <c r="D59" s="67">
        <v>1119</v>
      </c>
      <c r="E59" s="61">
        <f t="shared" si="0"/>
        <v>1063.05</v>
      </c>
      <c r="G59" s="54">
        <v>100</v>
      </c>
      <c r="H59" s="48">
        <v>0</v>
      </c>
      <c r="I59" s="93">
        <f t="shared" si="1"/>
        <v>963.05</v>
      </c>
      <c r="K59" s="92">
        <f t="shared" si="2"/>
        <v>963.05</v>
      </c>
      <c r="L59" s="48" t="s">
        <v>46</v>
      </c>
    </row>
    <row r="60" ht="15" spans="1:12">
      <c r="A60" s="74"/>
      <c r="C60" s="4" t="s">
        <v>92</v>
      </c>
      <c r="D60" s="67">
        <v>1318</v>
      </c>
      <c r="E60" s="61">
        <f t="shared" si="0"/>
        <v>1252.1</v>
      </c>
      <c r="G60" s="54">
        <v>100</v>
      </c>
      <c r="H60" s="48">
        <v>0</v>
      </c>
      <c r="I60" s="93">
        <f t="shared" si="1"/>
        <v>1152.1</v>
      </c>
      <c r="K60" s="92">
        <f t="shared" si="2"/>
        <v>1152.1</v>
      </c>
      <c r="L60" s="48" t="s">
        <v>46</v>
      </c>
    </row>
    <row r="61" ht="15" spans="1:12">
      <c r="A61" s="74"/>
      <c r="C61" s="4" t="s">
        <v>93</v>
      </c>
      <c r="D61" s="67">
        <v>1318</v>
      </c>
      <c r="E61" s="61">
        <f t="shared" si="0"/>
        <v>1252.1</v>
      </c>
      <c r="G61" s="54">
        <v>100</v>
      </c>
      <c r="H61" s="48">
        <v>0</v>
      </c>
      <c r="I61" s="93">
        <f t="shared" si="1"/>
        <v>1152.1</v>
      </c>
      <c r="K61" s="92">
        <f t="shared" si="2"/>
        <v>1152.1</v>
      </c>
      <c r="L61" s="48" t="s">
        <v>46</v>
      </c>
    </row>
    <row r="62" ht="15" spans="1:12">
      <c r="A62" s="74"/>
      <c r="C62" s="4" t="s">
        <v>94</v>
      </c>
      <c r="D62" s="67">
        <v>1119</v>
      </c>
      <c r="E62" s="61">
        <f t="shared" si="0"/>
        <v>1063.05</v>
      </c>
      <c r="G62" s="54">
        <v>100</v>
      </c>
      <c r="H62" s="48">
        <v>0</v>
      </c>
      <c r="I62" s="93">
        <f t="shared" si="1"/>
        <v>963.05</v>
      </c>
      <c r="K62" s="92">
        <f t="shared" si="2"/>
        <v>963.05</v>
      </c>
      <c r="L62" s="48" t="s">
        <v>46</v>
      </c>
    </row>
    <row r="63" ht="15" spans="1:12">
      <c r="A63" s="74"/>
      <c r="C63" s="4" t="s">
        <v>95</v>
      </c>
      <c r="D63" s="67">
        <v>1099</v>
      </c>
      <c r="E63" s="61">
        <f t="shared" si="0"/>
        <v>1044.05</v>
      </c>
      <c r="G63" s="54">
        <v>100</v>
      </c>
      <c r="H63" s="48">
        <v>0</v>
      </c>
      <c r="I63" s="93">
        <f t="shared" si="1"/>
        <v>944.05</v>
      </c>
      <c r="K63" s="92">
        <f t="shared" si="2"/>
        <v>944.05</v>
      </c>
      <c r="L63" s="48" t="s">
        <v>46</v>
      </c>
    </row>
    <row r="64" s="58" customFormat="1" ht="15" spans="1:12">
      <c r="A64" s="75"/>
      <c r="B64" s="54"/>
      <c r="C64" s="54" t="s">
        <v>96</v>
      </c>
      <c r="D64" s="76">
        <v>1099</v>
      </c>
      <c r="E64" s="78">
        <f t="shared" si="0"/>
        <v>1044.05</v>
      </c>
      <c r="F64" s="64"/>
      <c r="G64" s="54">
        <v>100</v>
      </c>
      <c r="H64" s="65">
        <v>0</v>
      </c>
      <c r="I64" s="94">
        <f t="shared" si="1"/>
        <v>944.05</v>
      </c>
      <c r="K64" s="95">
        <f t="shared" si="2"/>
        <v>944.05</v>
      </c>
      <c r="L64" s="65" t="s">
        <v>46</v>
      </c>
    </row>
    <row r="65" s="57" customFormat="1" ht="15" spans="1:12">
      <c r="A65" s="70">
        <v>601</v>
      </c>
      <c r="B65" s="169" t="s">
        <v>97</v>
      </c>
      <c r="C65" s="48" t="s">
        <v>87</v>
      </c>
      <c r="D65" s="72">
        <v>1499</v>
      </c>
      <c r="E65" s="61">
        <f t="shared" si="0"/>
        <v>1424.05</v>
      </c>
      <c r="F65" s="63"/>
      <c r="G65" s="65">
        <v>100</v>
      </c>
      <c r="H65" s="48">
        <v>0</v>
      </c>
      <c r="I65" s="93">
        <f t="shared" si="1"/>
        <v>1324.05</v>
      </c>
      <c r="K65" s="93">
        <f t="shared" si="2"/>
        <v>1324.05</v>
      </c>
      <c r="L65" s="48" t="s">
        <v>46</v>
      </c>
    </row>
    <row r="66" ht="15" spans="1:12">
      <c r="A66" s="74"/>
      <c r="C66" s="4" t="s">
        <v>98</v>
      </c>
      <c r="D66" s="67">
        <v>1499</v>
      </c>
      <c r="E66" s="61">
        <f t="shared" ref="E66:E121" si="3">D66*0.95</f>
        <v>1424.05</v>
      </c>
      <c r="G66" s="54">
        <v>100</v>
      </c>
      <c r="H66" s="48">
        <v>0</v>
      </c>
      <c r="I66" s="93">
        <f t="shared" ref="I66:I121" si="4">E66-IF(H66&gt;G66,H66,G66)</f>
        <v>1324.05</v>
      </c>
      <c r="K66" s="92">
        <f t="shared" ref="K66:K121" si="5">I66-J66</f>
        <v>1324.05</v>
      </c>
      <c r="L66" s="48" t="s">
        <v>46</v>
      </c>
    </row>
    <row r="67" customFormat="1" ht="15" spans="1:11">
      <c r="A67" s="74"/>
      <c r="B67" s="4"/>
      <c r="C67" s="4" t="s">
        <v>99</v>
      </c>
      <c r="D67" s="67">
        <v>999</v>
      </c>
      <c r="E67" s="61">
        <f t="shared" si="3"/>
        <v>949.05</v>
      </c>
      <c r="F67" s="59"/>
      <c r="G67" s="4">
        <v>50</v>
      </c>
      <c r="H67" s="48">
        <v>0</v>
      </c>
      <c r="I67" s="93">
        <f t="shared" si="4"/>
        <v>899.05</v>
      </c>
      <c r="K67" s="92">
        <f t="shared" si="5"/>
        <v>899.05</v>
      </c>
    </row>
    <row r="68" s="58" customFormat="1" ht="15" spans="1:11">
      <c r="A68" s="75"/>
      <c r="B68" s="54"/>
      <c r="C68" s="54" t="s">
        <v>100</v>
      </c>
      <c r="D68" s="76">
        <v>999</v>
      </c>
      <c r="E68" s="78">
        <f t="shared" si="3"/>
        <v>949.05</v>
      </c>
      <c r="F68" s="64"/>
      <c r="G68" s="54">
        <v>50</v>
      </c>
      <c r="H68" s="65">
        <v>0</v>
      </c>
      <c r="I68" s="94">
        <f t="shared" si="4"/>
        <v>899.05</v>
      </c>
      <c r="K68" s="95">
        <f t="shared" si="5"/>
        <v>899.05</v>
      </c>
    </row>
    <row r="69" s="57" customFormat="1" ht="15" spans="1:12">
      <c r="A69" s="82" t="s">
        <v>101</v>
      </c>
      <c r="B69" s="169" t="s">
        <v>102</v>
      </c>
      <c r="C69" s="48" t="s">
        <v>103</v>
      </c>
      <c r="D69" s="72">
        <v>1399</v>
      </c>
      <c r="E69" s="61">
        <f t="shared" si="3"/>
        <v>1329.05</v>
      </c>
      <c r="F69" s="96">
        <v>1259</v>
      </c>
      <c r="G69" s="65">
        <v>100</v>
      </c>
      <c r="H69" s="48">
        <v>0</v>
      </c>
      <c r="I69" s="93">
        <f t="shared" si="4"/>
        <v>1229.05</v>
      </c>
      <c r="K69" s="93">
        <f t="shared" si="5"/>
        <v>1229.05</v>
      </c>
      <c r="L69" s="48" t="s">
        <v>46</v>
      </c>
    </row>
    <row r="70" ht="15" spans="1:12">
      <c r="A70" s="97"/>
      <c r="C70" s="4" t="s">
        <v>104</v>
      </c>
      <c r="D70" s="67">
        <v>1399</v>
      </c>
      <c r="E70" s="61">
        <f t="shared" si="3"/>
        <v>1329.05</v>
      </c>
      <c r="F70" s="96">
        <v>1259</v>
      </c>
      <c r="G70" s="54">
        <v>100</v>
      </c>
      <c r="H70" s="48">
        <v>0</v>
      </c>
      <c r="I70" s="93">
        <f t="shared" si="4"/>
        <v>1229.05</v>
      </c>
      <c r="K70" s="92">
        <f t="shared" si="5"/>
        <v>1229.05</v>
      </c>
      <c r="L70" s="48" t="s">
        <v>46</v>
      </c>
    </row>
    <row r="71" ht="15" spans="1:12">
      <c r="A71" s="97"/>
      <c r="C71" s="4" t="s">
        <v>105</v>
      </c>
      <c r="D71" s="67">
        <v>1399</v>
      </c>
      <c r="E71" s="61">
        <f t="shared" si="3"/>
        <v>1329.05</v>
      </c>
      <c r="F71" s="96">
        <v>1259</v>
      </c>
      <c r="G71" s="54">
        <v>100</v>
      </c>
      <c r="H71" s="48">
        <v>0</v>
      </c>
      <c r="I71" s="93">
        <f t="shared" si="4"/>
        <v>1229.05</v>
      </c>
      <c r="K71" s="92">
        <f t="shared" si="5"/>
        <v>1229.05</v>
      </c>
      <c r="L71" s="48" t="s">
        <v>46</v>
      </c>
    </row>
    <row r="72" s="58" customFormat="1" ht="15" spans="1:12">
      <c r="A72" s="84"/>
      <c r="B72" s="54"/>
      <c r="C72" s="54" t="s">
        <v>106</v>
      </c>
      <c r="D72" s="76">
        <v>1666</v>
      </c>
      <c r="E72" s="78">
        <f t="shared" si="3"/>
        <v>1582.7</v>
      </c>
      <c r="F72" s="98">
        <v>1259</v>
      </c>
      <c r="G72" s="54">
        <v>100</v>
      </c>
      <c r="H72" s="65">
        <v>0</v>
      </c>
      <c r="I72" s="94">
        <f t="shared" si="4"/>
        <v>1482.7</v>
      </c>
      <c r="K72" s="95">
        <f t="shared" si="5"/>
        <v>1482.7</v>
      </c>
      <c r="L72" s="65" t="s">
        <v>46</v>
      </c>
    </row>
    <row r="73" s="57" customFormat="1" ht="15" spans="1:12">
      <c r="A73" s="70">
        <v>166</v>
      </c>
      <c r="B73" s="169" t="s">
        <v>107</v>
      </c>
      <c r="C73" s="48" t="s">
        <v>108</v>
      </c>
      <c r="D73" s="72">
        <v>2199</v>
      </c>
      <c r="E73" s="61">
        <f t="shared" si="3"/>
        <v>2089.05</v>
      </c>
      <c r="F73" s="63">
        <v>1989</v>
      </c>
      <c r="G73" s="48">
        <v>200</v>
      </c>
      <c r="H73" s="73">
        <v>500</v>
      </c>
      <c r="I73" s="93">
        <f t="shared" si="4"/>
        <v>1589.05</v>
      </c>
      <c r="J73" s="48">
        <v>80</v>
      </c>
      <c r="K73" s="93">
        <f t="shared" si="5"/>
        <v>1509.05</v>
      </c>
      <c r="L73" s="48" t="s">
        <v>14</v>
      </c>
    </row>
    <row r="74" s="58" customFormat="1" ht="15" spans="1:12">
      <c r="A74" s="75"/>
      <c r="B74" s="54"/>
      <c r="C74" s="54" t="s">
        <v>109</v>
      </c>
      <c r="D74" s="76">
        <v>2088</v>
      </c>
      <c r="E74" s="78">
        <f t="shared" si="3"/>
        <v>1983.6</v>
      </c>
      <c r="F74" s="64"/>
      <c r="G74" s="54">
        <v>100</v>
      </c>
      <c r="H74" s="65">
        <v>0</v>
      </c>
      <c r="I74" s="94">
        <f t="shared" si="4"/>
        <v>1883.6</v>
      </c>
      <c r="K74" s="95">
        <f t="shared" si="5"/>
        <v>1883.6</v>
      </c>
      <c r="L74" s="65" t="s">
        <v>46</v>
      </c>
    </row>
    <row r="75" s="66" customFormat="1" ht="15" spans="1:12">
      <c r="A75" s="86" t="s">
        <v>110</v>
      </c>
      <c r="B75" s="87">
        <v>41362042431</v>
      </c>
      <c r="C75" s="65" t="s">
        <v>111</v>
      </c>
      <c r="D75" s="88">
        <v>2399</v>
      </c>
      <c r="E75" s="78">
        <f t="shared" si="3"/>
        <v>2279.05</v>
      </c>
      <c r="F75" s="89"/>
      <c r="G75" s="65">
        <v>200</v>
      </c>
      <c r="H75" s="77">
        <v>500</v>
      </c>
      <c r="I75" s="94">
        <f t="shared" si="4"/>
        <v>1779.05</v>
      </c>
      <c r="J75" s="65">
        <v>80</v>
      </c>
      <c r="K75" s="94">
        <f t="shared" si="5"/>
        <v>1699.05</v>
      </c>
      <c r="L75" s="65" t="s">
        <v>14</v>
      </c>
    </row>
    <row r="76" s="57" customFormat="1" ht="15" spans="1:12">
      <c r="A76" s="70" t="s">
        <v>162</v>
      </c>
      <c r="B76" s="71">
        <v>40468035856</v>
      </c>
      <c r="C76" s="48" t="s">
        <v>113</v>
      </c>
      <c r="D76" s="72">
        <v>1666</v>
      </c>
      <c r="E76" s="61">
        <f t="shared" si="3"/>
        <v>1582.7</v>
      </c>
      <c r="F76" s="63"/>
      <c r="G76" s="65">
        <v>100</v>
      </c>
      <c r="H76" s="48">
        <v>0</v>
      </c>
      <c r="I76" s="93">
        <f t="shared" si="4"/>
        <v>1482.7</v>
      </c>
      <c r="K76" s="93">
        <f t="shared" si="5"/>
        <v>1482.7</v>
      </c>
      <c r="L76" s="48" t="s">
        <v>46</v>
      </c>
    </row>
    <row r="77" ht="15" spans="1:12">
      <c r="A77" s="74"/>
      <c r="C77" s="4" t="s">
        <v>114</v>
      </c>
      <c r="D77" s="67">
        <v>1666</v>
      </c>
      <c r="E77" s="61">
        <f t="shared" si="3"/>
        <v>1582.7</v>
      </c>
      <c r="G77" s="54">
        <v>100</v>
      </c>
      <c r="H77" s="48">
        <v>0</v>
      </c>
      <c r="I77" s="93">
        <f t="shared" si="4"/>
        <v>1482.7</v>
      </c>
      <c r="K77" s="92">
        <f t="shared" si="5"/>
        <v>1482.7</v>
      </c>
      <c r="L77" s="48" t="s">
        <v>46</v>
      </c>
    </row>
    <row r="78" ht="15" spans="1:12">
      <c r="A78" s="74"/>
      <c r="C78" s="4" t="s">
        <v>115</v>
      </c>
      <c r="D78" s="67">
        <v>1566</v>
      </c>
      <c r="E78" s="61">
        <f t="shared" si="3"/>
        <v>1487.7</v>
      </c>
      <c r="G78" s="54">
        <v>100</v>
      </c>
      <c r="H78" s="48">
        <v>0</v>
      </c>
      <c r="I78" s="93">
        <f t="shared" si="4"/>
        <v>1387.7</v>
      </c>
      <c r="K78" s="92">
        <f t="shared" si="5"/>
        <v>1387.7</v>
      </c>
      <c r="L78" s="48" t="s">
        <v>46</v>
      </c>
    </row>
    <row r="79" ht="15" spans="1:12">
      <c r="A79" s="74"/>
      <c r="C79" s="4" t="s">
        <v>116</v>
      </c>
      <c r="D79" s="67">
        <v>1666</v>
      </c>
      <c r="E79" s="61">
        <f t="shared" si="3"/>
        <v>1582.7</v>
      </c>
      <c r="G79" s="54">
        <v>100</v>
      </c>
      <c r="H79" s="48">
        <v>0</v>
      </c>
      <c r="I79" s="93">
        <f t="shared" si="4"/>
        <v>1482.7</v>
      </c>
      <c r="K79" s="92">
        <f t="shared" si="5"/>
        <v>1482.7</v>
      </c>
      <c r="L79" s="48" t="s">
        <v>46</v>
      </c>
    </row>
    <row r="80" ht="15" spans="1:12">
      <c r="A80" s="74"/>
      <c r="C80" s="4" t="s">
        <v>117</v>
      </c>
      <c r="D80" s="67">
        <v>1566</v>
      </c>
      <c r="E80" s="61">
        <f t="shared" si="3"/>
        <v>1487.7</v>
      </c>
      <c r="G80" s="54">
        <v>100</v>
      </c>
      <c r="H80" s="48">
        <v>0</v>
      </c>
      <c r="I80" s="93">
        <f t="shared" si="4"/>
        <v>1387.7</v>
      </c>
      <c r="K80" s="92">
        <f t="shared" si="5"/>
        <v>1387.7</v>
      </c>
      <c r="L80" s="48" t="s">
        <v>46</v>
      </c>
    </row>
    <row r="81" ht="15" spans="1:12">
      <c r="A81" s="74"/>
      <c r="C81" s="4" t="s">
        <v>118</v>
      </c>
      <c r="D81" s="67">
        <v>1566</v>
      </c>
      <c r="E81" s="61">
        <f t="shared" si="3"/>
        <v>1487.7</v>
      </c>
      <c r="G81" s="54">
        <v>100</v>
      </c>
      <c r="H81" s="48">
        <v>0</v>
      </c>
      <c r="I81" s="93">
        <f t="shared" si="4"/>
        <v>1387.7</v>
      </c>
      <c r="K81" s="92">
        <f t="shared" si="5"/>
        <v>1387.7</v>
      </c>
      <c r="L81" s="48" t="s">
        <v>46</v>
      </c>
    </row>
    <row r="82" ht="15" spans="1:12">
      <c r="A82" s="74"/>
      <c r="C82" s="4" t="s">
        <v>119</v>
      </c>
      <c r="D82" s="67">
        <v>1566</v>
      </c>
      <c r="E82" s="61">
        <f t="shared" si="3"/>
        <v>1487.7</v>
      </c>
      <c r="G82" s="54">
        <v>100</v>
      </c>
      <c r="H82" s="48">
        <v>0</v>
      </c>
      <c r="I82" s="93">
        <f t="shared" si="4"/>
        <v>1387.7</v>
      </c>
      <c r="K82" s="92">
        <f t="shared" si="5"/>
        <v>1387.7</v>
      </c>
      <c r="L82" s="48" t="s">
        <v>46</v>
      </c>
    </row>
    <row r="83" customFormat="1" ht="15" spans="1:11">
      <c r="A83" s="74"/>
      <c r="B83" s="4"/>
      <c r="C83" s="4" t="s">
        <v>120</v>
      </c>
      <c r="D83" s="67">
        <v>988</v>
      </c>
      <c r="E83" s="61">
        <f t="shared" si="3"/>
        <v>938.6</v>
      </c>
      <c r="F83" s="59"/>
      <c r="G83" s="4">
        <v>50</v>
      </c>
      <c r="H83" s="48">
        <v>0</v>
      </c>
      <c r="I83" s="93">
        <f t="shared" si="4"/>
        <v>888.6</v>
      </c>
      <c r="K83" s="92">
        <f t="shared" si="5"/>
        <v>888.6</v>
      </c>
    </row>
    <row r="84" customFormat="1" ht="15" spans="1:11">
      <c r="A84" s="74"/>
      <c r="B84" s="4"/>
      <c r="C84" s="4" t="s">
        <v>121</v>
      </c>
      <c r="D84" s="67">
        <v>988</v>
      </c>
      <c r="E84" s="61">
        <f t="shared" si="3"/>
        <v>938.6</v>
      </c>
      <c r="F84" s="59"/>
      <c r="G84" s="4">
        <v>50</v>
      </c>
      <c r="H84" s="48">
        <v>0</v>
      </c>
      <c r="I84" s="93">
        <f t="shared" si="4"/>
        <v>888.6</v>
      </c>
      <c r="K84" s="92">
        <f t="shared" si="5"/>
        <v>888.6</v>
      </c>
    </row>
    <row r="85" ht="15" spans="1:12">
      <c r="A85" s="74"/>
      <c r="C85" s="4" t="s">
        <v>122</v>
      </c>
      <c r="D85" s="67">
        <v>1099</v>
      </c>
      <c r="E85" s="61">
        <f t="shared" si="3"/>
        <v>1044.05</v>
      </c>
      <c r="G85" s="54">
        <v>100</v>
      </c>
      <c r="H85" s="48">
        <v>0</v>
      </c>
      <c r="I85" s="93">
        <f t="shared" si="4"/>
        <v>944.05</v>
      </c>
      <c r="K85" s="92">
        <f t="shared" si="5"/>
        <v>944.05</v>
      </c>
      <c r="L85" s="48" t="s">
        <v>46</v>
      </c>
    </row>
    <row r="86" s="58" customFormat="1" ht="15" spans="1:12">
      <c r="A86" s="75"/>
      <c r="B86" s="54"/>
      <c r="C86" s="54" t="s">
        <v>123</v>
      </c>
      <c r="D86" s="76">
        <v>1199</v>
      </c>
      <c r="E86" s="78">
        <f t="shared" si="3"/>
        <v>1139.05</v>
      </c>
      <c r="F86" s="64"/>
      <c r="G86" s="54">
        <v>100</v>
      </c>
      <c r="H86" s="65">
        <v>0</v>
      </c>
      <c r="I86" s="94">
        <f t="shared" si="4"/>
        <v>1039.05</v>
      </c>
      <c r="K86" s="95">
        <f t="shared" si="5"/>
        <v>1039.05</v>
      </c>
      <c r="L86" s="65" t="s">
        <v>46</v>
      </c>
    </row>
    <row r="87" s="57" customFormat="1" ht="15" spans="1:12">
      <c r="A87" s="70" t="s">
        <v>124</v>
      </c>
      <c r="B87" s="71">
        <v>41347887305</v>
      </c>
      <c r="C87" s="48" t="s">
        <v>125</v>
      </c>
      <c r="D87" s="72">
        <v>3666</v>
      </c>
      <c r="E87" s="61">
        <f t="shared" si="3"/>
        <v>3482.7</v>
      </c>
      <c r="F87" s="63"/>
      <c r="G87" s="79">
        <v>300</v>
      </c>
      <c r="H87" s="73">
        <v>500</v>
      </c>
      <c r="I87" s="93">
        <f t="shared" si="4"/>
        <v>2982.7</v>
      </c>
      <c r="J87" s="48">
        <v>80</v>
      </c>
      <c r="K87" s="93">
        <f t="shared" si="5"/>
        <v>2902.7</v>
      </c>
      <c r="L87" s="48" t="s">
        <v>28</v>
      </c>
    </row>
    <row r="88" ht="15" spans="1:12">
      <c r="A88" s="74"/>
      <c r="C88" s="4" t="s">
        <v>126</v>
      </c>
      <c r="D88" s="67">
        <v>3666</v>
      </c>
      <c r="E88" s="61">
        <f t="shared" si="3"/>
        <v>3482.7</v>
      </c>
      <c r="G88" s="68">
        <v>300</v>
      </c>
      <c r="H88" s="73">
        <v>500</v>
      </c>
      <c r="I88" s="93">
        <f t="shared" si="4"/>
        <v>2982.7</v>
      </c>
      <c r="J88" s="4">
        <v>80</v>
      </c>
      <c r="K88" s="92">
        <f t="shared" si="5"/>
        <v>2902.7</v>
      </c>
      <c r="L88" s="4" t="s">
        <v>28</v>
      </c>
    </row>
    <row r="89" ht="15" spans="1:12">
      <c r="A89" s="74"/>
      <c r="C89" s="4" t="s">
        <v>127</v>
      </c>
      <c r="D89" s="67">
        <v>3499</v>
      </c>
      <c r="E89" s="61">
        <f t="shared" si="3"/>
        <v>3324.05</v>
      </c>
      <c r="G89" s="68">
        <v>300</v>
      </c>
      <c r="H89" s="73">
        <v>500</v>
      </c>
      <c r="I89" s="93">
        <f t="shared" si="4"/>
        <v>2824.05</v>
      </c>
      <c r="J89" s="4">
        <v>80</v>
      </c>
      <c r="K89" s="92">
        <f t="shared" si="5"/>
        <v>2744.05</v>
      </c>
      <c r="L89" s="4" t="s">
        <v>28</v>
      </c>
    </row>
    <row r="90" ht="15" spans="1:12">
      <c r="A90" s="74"/>
      <c r="C90" s="4" t="s">
        <v>128</v>
      </c>
      <c r="D90" s="67">
        <v>3499</v>
      </c>
      <c r="E90" s="61">
        <f t="shared" si="3"/>
        <v>3324.05</v>
      </c>
      <c r="G90" s="68">
        <v>300</v>
      </c>
      <c r="H90" s="73">
        <v>500</v>
      </c>
      <c r="I90" s="93">
        <f t="shared" si="4"/>
        <v>2824.05</v>
      </c>
      <c r="J90" s="4">
        <v>80</v>
      </c>
      <c r="K90" s="92">
        <f t="shared" si="5"/>
        <v>2744.05</v>
      </c>
      <c r="L90" s="4" t="s">
        <v>28</v>
      </c>
    </row>
    <row r="91" s="58" customFormat="1" ht="15" spans="1:12">
      <c r="A91" s="75"/>
      <c r="B91" s="54"/>
      <c r="C91" s="54" t="s">
        <v>129</v>
      </c>
      <c r="D91" s="76">
        <v>3288</v>
      </c>
      <c r="E91" s="78">
        <f t="shared" si="3"/>
        <v>3123.6</v>
      </c>
      <c r="F91" s="64"/>
      <c r="G91" s="80">
        <v>300</v>
      </c>
      <c r="H91" s="77">
        <v>500</v>
      </c>
      <c r="I91" s="94">
        <f t="shared" si="4"/>
        <v>2623.6</v>
      </c>
      <c r="J91" s="54">
        <v>80</v>
      </c>
      <c r="K91" s="95">
        <f t="shared" si="5"/>
        <v>2543.6</v>
      </c>
      <c r="L91" s="54" t="s">
        <v>28</v>
      </c>
    </row>
    <row r="92" s="57" customFormat="1" ht="15" spans="1:12">
      <c r="A92" s="70" t="s">
        <v>130</v>
      </c>
      <c r="B92" s="71">
        <v>43249779004</v>
      </c>
      <c r="C92" s="48" t="s">
        <v>131</v>
      </c>
      <c r="D92" s="72">
        <v>1088</v>
      </c>
      <c r="E92" s="61">
        <f t="shared" si="3"/>
        <v>1033.6</v>
      </c>
      <c r="F92" s="63"/>
      <c r="G92" s="65">
        <v>100</v>
      </c>
      <c r="H92" s="48">
        <v>0</v>
      </c>
      <c r="I92" s="93">
        <f t="shared" si="4"/>
        <v>933.6</v>
      </c>
      <c r="K92" s="93">
        <f t="shared" si="5"/>
        <v>933.6</v>
      </c>
      <c r="L92" s="48" t="s">
        <v>46</v>
      </c>
    </row>
    <row r="93" ht="15" spans="1:12">
      <c r="A93" s="74"/>
      <c r="C93" s="4" t="s">
        <v>132</v>
      </c>
      <c r="D93" s="67">
        <v>1088</v>
      </c>
      <c r="E93" s="61">
        <f t="shared" si="3"/>
        <v>1033.6</v>
      </c>
      <c r="G93" s="54">
        <v>100</v>
      </c>
      <c r="H93" s="48">
        <v>0</v>
      </c>
      <c r="I93" s="93">
        <f t="shared" si="4"/>
        <v>933.6</v>
      </c>
      <c r="K93" s="92">
        <f t="shared" si="5"/>
        <v>933.6</v>
      </c>
      <c r="L93" s="48" t="s">
        <v>46</v>
      </c>
    </row>
    <row r="94" ht="15" spans="1:12">
      <c r="A94" s="74"/>
      <c r="C94" s="4" t="s">
        <v>133</v>
      </c>
      <c r="D94" s="67">
        <v>1566</v>
      </c>
      <c r="E94" s="61">
        <f t="shared" si="3"/>
        <v>1487.7</v>
      </c>
      <c r="G94" s="54">
        <v>100</v>
      </c>
      <c r="H94" s="48">
        <v>0</v>
      </c>
      <c r="I94" s="93">
        <f t="shared" si="4"/>
        <v>1387.7</v>
      </c>
      <c r="K94" s="92">
        <f t="shared" si="5"/>
        <v>1387.7</v>
      </c>
      <c r="L94" s="48" t="s">
        <v>46</v>
      </c>
    </row>
    <row r="95" ht="15" spans="1:12">
      <c r="A95" s="74"/>
      <c r="C95" s="4" t="s">
        <v>134</v>
      </c>
      <c r="D95" s="67">
        <v>1088</v>
      </c>
      <c r="E95" s="61">
        <f t="shared" si="3"/>
        <v>1033.6</v>
      </c>
      <c r="G95" s="54">
        <v>100</v>
      </c>
      <c r="H95" s="48">
        <v>0</v>
      </c>
      <c r="I95" s="93">
        <f t="shared" si="4"/>
        <v>933.6</v>
      </c>
      <c r="K95" s="92">
        <f t="shared" si="5"/>
        <v>933.6</v>
      </c>
      <c r="L95" s="48" t="s">
        <v>46</v>
      </c>
    </row>
    <row r="96" ht="15" spans="1:12">
      <c r="A96" s="74"/>
      <c r="C96" s="4" t="s">
        <v>135</v>
      </c>
      <c r="D96" s="67">
        <v>1088</v>
      </c>
      <c r="E96" s="61">
        <f t="shared" si="3"/>
        <v>1033.6</v>
      </c>
      <c r="G96" s="54">
        <v>100</v>
      </c>
      <c r="H96" s="48">
        <v>0</v>
      </c>
      <c r="I96" s="93">
        <f t="shared" si="4"/>
        <v>933.6</v>
      </c>
      <c r="K96" s="92">
        <f t="shared" si="5"/>
        <v>933.6</v>
      </c>
      <c r="L96" s="48" t="s">
        <v>46</v>
      </c>
    </row>
    <row r="97" ht="15" spans="1:12">
      <c r="A97" s="74"/>
      <c r="C97" s="4" t="s">
        <v>136</v>
      </c>
      <c r="D97" s="67">
        <v>1088</v>
      </c>
      <c r="E97" s="61">
        <f t="shared" si="3"/>
        <v>1033.6</v>
      </c>
      <c r="G97" s="54">
        <v>100</v>
      </c>
      <c r="H97" s="48">
        <v>0</v>
      </c>
      <c r="I97" s="93">
        <f t="shared" si="4"/>
        <v>933.6</v>
      </c>
      <c r="K97" s="92">
        <f t="shared" si="5"/>
        <v>933.6</v>
      </c>
      <c r="L97" s="48" t="s">
        <v>46</v>
      </c>
    </row>
    <row r="98" ht="15" spans="1:12">
      <c r="A98" s="74"/>
      <c r="C98" s="4" t="s">
        <v>137</v>
      </c>
      <c r="D98" s="67">
        <v>1088</v>
      </c>
      <c r="E98" s="61">
        <f t="shared" si="3"/>
        <v>1033.6</v>
      </c>
      <c r="G98" s="54">
        <v>100</v>
      </c>
      <c r="H98" s="48">
        <v>0</v>
      </c>
      <c r="I98" s="93">
        <f t="shared" si="4"/>
        <v>933.6</v>
      </c>
      <c r="K98" s="92">
        <f t="shared" si="5"/>
        <v>933.6</v>
      </c>
      <c r="L98" s="48" t="s">
        <v>46</v>
      </c>
    </row>
    <row r="99" ht="15" spans="1:12">
      <c r="A99" s="74"/>
      <c r="C99" s="4" t="s">
        <v>138</v>
      </c>
      <c r="D99" s="67">
        <v>1088</v>
      </c>
      <c r="E99" s="61">
        <f t="shared" si="3"/>
        <v>1033.6</v>
      </c>
      <c r="G99" s="54">
        <v>100</v>
      </c>
      <c r="H99" s="48">
        <v>0</v>
      </c>
      <c r="I99" s="93">
        <f t="shared" si="4"/>
        <v>933.6</v>
      </c>
      <c r="K99" s="92">
        <f t="shared" si="5"/>
        <v>933.6</v>
      </c>
      <c r="L99" s="48" t="s">
        <v>46</v>
      </c>
    </row>
    <row r="100" ht="15" spans="1:12">
      <c r="A100" s="74"/>
      <c r="C100" s="4" t="s">
        <v>139</v>
      </c>
      <c r="D100" s="67">
        <v>1088</v>
      </c>
      <c r="E100" s="61">
        <f t="shared" si="3"/>
        <v>1033.6</v>
      </c>
      <c r="G100" s="54">
        <v>100</v>
      </c>
      <c r="H100" s="48">
        <v>0</v>
      </c>
      <c r="I100" s="93">
        <f t="shared" si="4"/>
        <v>933.6</v>
      </c>
      <c r="K100" s="92">
        <f t="shared" si="5"/>
        <v>933.6</v>
      </c>
      <c r="L100" s="48" t="s">
        <v>46</v>
      </c>
    </row>
    <row r="101" s="58" customFormat="1" ht="15" spans="1:12">
      <c r="A101" s="75"/>
      <c r="B101" s="54"/>
      <c r="C101" s="54" t="s">
        <v>140</v>
      </c>
      <c r="D101" s="76">
        <v>1088</v>
      </c>
      <c r="E101" s="78">
        <f t="shared" si="3"/>
        <v>1033.6</v>
      </c>
      <c r="F101" s="64"/>
      <c r="G101" s="54">
        <v>100</v>
      </c>
      <c r="H101" s="65">
        <v>0</v>
      </c>
      <c r="I101" s="94">
        <f t="shared" si="4"/>
        <v>933.6</v>
      </c>
      <c r="K101" s="95">
        <f t="shared" si="5"/>
        <v>933.6</v>
      </c>
      <c r="L101" s="65" t="s">
        <v>46</v>
      </c>
    </row>
    <row r="102" s="57" customFormat="1" ht="15" spans="1:11">
      <c r="A102" s="70" t="s">
        <v>141</v>
      </c>
      <c r="B102" s="71">
        <v>41672434587</v>
      </c>
      <c r="C102" s="48" t="s">
        <v>106</v>
      </c>
      <c r="D102" s="72">
        <v>866</v>
      </c>
      <c r="E102" s="61">
        <f t="shared" si="3"/>
        <v>822.7</v>
      </c>
      <c r="F102" s="63"/>
      <c r="G102" s="48">
        <v>50</v>
      </c>
      <c r="H102" s="48">
        <v>0</v>
      </c>
      <c r="I102" s="93">
        <f t="shared" si="4"/>
        <v>772.7</v>
      </c>
      <c r="K102" s="93">
        <f t="shared" si="5"/>
        <v>772.7</v>
      </c>
    </row>
    <row r="103" customFormat="1" ht="15" spans="1:11">
      <c r="A103" s="74"/>
      <c r="B103" s="4"/>
      <c r="C103" s="4" t="s">
        <v>142</v>
      </c>
      <c r="D103" s="67">
        <v>866</v>
      </c>
      <c r="E103" s="61">
        <f t="shared" si="3"/>
        <v>822.7</v>
      </c>
      <c r="F103" s="59"/>
      <c r="G103" s="4">
        <v>50</v>
      </c>
      <c r="H103" s="48">
        <v>0</v>
      </c>
      <c r="I103" s="93">
        <f t="shared" si="4"/>
        <v>772.7</v>
      </c>
      <c r="K103" s="92">
        <f t="shared" si="5"/>
        <v>772.7</v>
      </c>
    </row>
    <row r="104" customFormat="1" ht="15" spans="1:11">
      <c r="A104" s="74"/>
      <c r="B104" s="4"/>
      <c r="C104" s="4" t="s">
        <v>143</v>
      </c>
      <c r="D104" s="67">
        <v>866</v>
      </c>
      <c r="E104" s="61">
        <f t="shared" si="3"/>
        <v>822.7</v>
      </c>
      <c r="F104" s="59"/>
      <c r="G104" s="4">
        <v>50</v>
      </c>
      <c r="H104" s="48">
        <v>0</v>
      </c>
      <c r="I104" s="93">
        <f t="shared" si="4"/>
        <v>772.7</v>
      </c>
      <c r="K104" s="92">
        <f t="shared" si="5"/>
        <v>772.7</v>
      </c>
    </row>
    <row r="105" customFormat="1" ht="15" spans="1:11">
      <c r="A105" s="74"/>
      <c r="B105" s="4"/>
      <c r="C105" s="4" t="s">
        <v>144</v>
      </c>
      <c r="D105" s="67">
        <v>749</v>
      </c>
      <c r="E105" s="61">
        <f t="shared" si="3"/>
        <v>711.55</v>
      </c>
      <c r="F105" s="59"/>
      <c r="G105" s="4">
        <v>50</v>
      </c>
      <c r="H105" s="48">
        <v>0</v>
      </c>
      <c r="I105" s="93">
        <f t="shared" si="4"/>
        <v>661.55</v>
      </c>
      <c r="K105" s="92">
        <f t="shared" si="5"/>
        <v>661.55</v>
      </c>
    </row>
    <row r="106" customFormat="1" ht="15" spans="1:11">
      <c r="A106" s="74"/>
      <c r="B106" s="4"/>
      <c r="C106" s="4" t="s">
        <v>145</v>
      </c>
      <c r="D106" s="67">
        <v>749</v>
      </c>
      <c r="E106" s="61">
        <f t="shared" si="3"/>
        <v>711.55</v>
      </c>
      <c r="F106" s="59"/>
      <c r="G106" s="4">
        <v>50</v>
      </c>
      <c r="H106" s="48">
        <v>0</v>
      </c>
      <c r="I106" s="93">
        <f t="shared" si="4"/>
        <v>661.55</v>
      </c>
      <c r="K106" s="92">
        <f t="shared" si="5"/>
        <v>661.55</v>
      </c>
    </row>
    <row r="107" customFormat="1" ht="15" spans="1:11">
      <c r="A107" s="74"/>
      <c r="B107" s="4"/>
      <c r="C107" s="4" t="s">
        <v>146</v>
      </c>
      <c r="D107" s="67">
        <v>749</v>
      </c>
      <c r="E107" s="61">
        <f t="shared" si="3"/>
        <v>711.55</v>
      </c>
      <c r="F107" s="59"/>
      <c r="G107" s="4">
        <v>50</v>
      </c>
      <c r="H107" s="48">
        <v>0</v>
      </c>
      <c r="I107" s="93">
        <f t="shared" si="4"/>
        <v>661.55</v>
      </c>
      <c r="K107" s="92">
        <f t="shared" si="5"/>
        <v>661.55</v>
      </c>
    </row>
    <row r="108" customFormat="1" ht="15" spans="1:11">
      <c r="A108" s="74"/>
      <c r="B108" s="4"/>
      <c r="C108" s="4" t="s">
        <v>104</v>
      </c>
      <c r="D108" s="67">
        <v>666</v>
      </c>
      <c r="E108" s="61">
        <f t="shared" si="3"/>
        <v>632.7</v>
      </c>
      <c r="F108" s="59"/>
      <c r="G108" s="4">
        <v>50</v>
      </c>
      <c r="H108" s="48">
        <v>0</v>
      </c>
      <c r="I108" s="93">
        <f t="shared" si="4"/>
        <v>582.7</v>
      </c>
      <c r="K108" s="92">
        <f t="shared" si="5"/>
        <v>582.7</v>
      </c>
    </row>
    <row r="109" customFormat="1" ht="15" spans="1:11">
      <c r="A109" s="74"/>
      <c r="B109" s="4"/>
      <c r="C109" s="4" t="s">
        <v>105</v>
      </c>
      <c r="D109" s="67">
        <v>666</v>
      </c>
      <c r="E109" s="61">
        <f t="shared" si="3"/>
        <v>632.7</v>
      </c>
      <c r="F109" s="59"/>
      <c r="G109" s="4">
        <v>50</v>
      </c>
      <c r="H109" s="48">
        <v>0</v>
      </c>
      <c r="I109" s="93">
        <f t="shared" si="4"/>
        <v>582.7</v>
      </c>
      <c r="K109" s="92">
        <f t="shared" si="5"/>
        <v>582.7</v>
      </c>
    </row>
    <row r="110" customFormat="1" ht="15" spans="1:11">
      <c r="A110" s="74"/>
      <c r="B110" s="4"/>
      <c r="C110" s="4" t="s">
        <v>103</v>
      </c>
      <c r="D110" s="67">
        <v>666</v>
      </c>
      <c r="E110" s="61">
        <f t="shared" si="3"/>
        <v>632.7</v>
      </c>
      <c r="F110" s="59"/>
      <c r="G110" s="4">
        <v>50</v>
      </c>
      <c r="H110" s="48">
        <v>0</v>
      </c>
      <c r="I110" s="93">
        <f t="shared" si="4"/>
        <v>582.7</v>
      </c>
      <c r="K110" s="92">
        <f t="shared" si="5"/>
        <v>582.7</v>
      </c>
    </row>
    <row r="111" customFormat="1" ht="15" spans="1:11">
      <c r="A111" s="74"/>
      <c r="B111" s="4"/>
      <c r="C111" s="4" t="s">
        <v>147</v>
      </c>
      <c r="D111" s="67">
        <v>666</v>
      </c>
      <c r="E111" s="61">
        <f t="shared" si="3"/>
        <v>632.7</v>
      </c>
      <c r="F111" s="59"/>
      <c r="G111" s="4">
        <v>50</v>
      </c>
      <c r="H111" s="48">
        <v>0</v>
      </c>
      <c r="I111" s="93">
        <f t="shared" si="4"/>
        <v>582.7</v>
      </c>
      <c r="K111" s="92">
        <f t="shared" si="5"/>
        <v>582.7</v>
      </c>
    </row>
    <row r="112" customFormat="1" ht="15" spans="1:11">
      <c r="A112" s="74"/>
      <c r="B112" s="4"/>
      <c r="C112" s="4" t="s">
        <v>148</v>
      </c>
      <c r="D112" s="67">
        <v>749</v>
      </c>
      <c r="E112" s="61">
        <f t="shared" si="3"/>
        <v>711.55</v>
      </c>
      <c r="F112" s="59"/>
      <c r="G112" s="4">
        <v>50</v>
      </c>
      <c r="H112" s="48">
        <v>0</v>
      </c>
      <c r="I112" s="93">
        <f t="shared" si="4"/>
        <v>661.55</v>
      </c>
      <c r="K112" s="92">
        <f t="shared" si="5"/>
        <v>661.55</v>
      </c>
    </row>
    <row r="113" s="58" customFormat="1" ht="15" spans="1:11">
      <c r="A113" s="75"/>
      <c r="B113" s="54"/>
      <c r="C113" s="54" t="s">
        <v>149</v>
      </c>
      <c r="D113" s="76">
        <v>866</v>
      </c>
      <c r="E113" s="78">
        <f t="shared" si="3"/>
        <v>822.7</v>
      </c>
      <c r="F113" s="64"/>
      <c r="G113" s="54">
        <v>50</v>
      </c>
      <c r="H113" s="65">
        <v>0</v>
      </c>
      <c r="I113" s="94">
        <f t="shared" si="4"/>
        <v>772.7</v>
      </c>
      <c r="K113" s="95">
        <f t="shared" si="5"/>
        <v>772.7</v>
      </c>
    </row>
    <row r="114" s="57" customFormat="1" ht="15" spans="1:12">
      <c r="A114" s="99" t="s">
        <v>150</v>
      </c>
      <c r="B114" s="169" t="s">
        <v>151</v>
      </c>
      <c r="C114" s="48" t="s">
        <v>152</v>
      </c>
      <c r="D114" s="72">
        <v>1999</v>
      </c>
      <c r="E114" s="61">
        <f t="shared" si="3"/>
        <v>1899.05</v>
      </c>
      <c r="F114" s="57">
        <f t="shared" ref="F114:F121" si="6">D114*0.88</f>
        <v>1759.12</v>
      </c>
      <c r="G114" s="65">
        <v>100</v>
      </c>
      <c r="H114" s="48">
        <v>0</v>
      </c>
      <c r="I114" s="93">
        <f t="shared" si="4"/>
        <v>1799.05</v>
      </c>
      <c r="J114" s="57">
        <v>80</v>
      </c>
      <c r="K114" s="93">
        <f t="shared" si="5"/>
        <v>1719.05</v>
      </c>
      <c r="L114" s="48" t="s">
        <v>46</v>
      </c>
    </row>
    <row r="115" ht="15" spans="1:12">
      <c r="A115" s="100"/>
      <c r="C115" s="4" t="s">
        <v>153</v>
      </c>
      <c r="D115" s="67">
        <v>1999</v>
      </c>
      <c r="E115" s="61">
        <f t="shared" si="3"/>
        <v>1899.05</v>
      </c>
      <c r="F115">
        <f t="shared" si="6"/>
        <v>1759.12</v>
      </c>
      <c r="G115" s="54">
        <v>100</v>
      </c>
      <c r="H115" s="48">
        <v>0</v>
      </c>
      <c r="I115" s="93">
        <f t="shared" si="4"/>
        <v>1799.05</v>
      </c>
      <c r="J115">
        <v>80</v>
      </c>
      <c r="K115" s="92">
        <f t="shared" si="5"/>
        <v>1719.05</v>
      </c>
      <c r="L115" s="48" t="s">
        <v>46</v>
      </c>
    </row>
    <row r="116" ht="15" spans="1:12">
      <c r="A116" s="100"/>
      <c r="C116" s="4" t="s">
        <v>154</v>
      </c>
      <c r="D116" s="67">
        <v>1999</v>
      </c>
      <c r="E116" s="61">
        <f t="shared" si="3"/>
        <v>1899.05</v>
      </c>
      <c r="F116">
        <f t="shared" si="6"/>
        <v>1759.12</v>
      </c>
      <c r="G116" s="54">
        <v>100</v>
      </c>
      <c r="H116" s="48">
        <v>0</v>
      </c>
      <c r="I116" s="93">
        <f t="shared" si="4"/>
        <v>1799.05</v>
      </c>
      <c r="J116">
        <v>80</v>
      </c>
      <c r="K116" s="92">
        <f t="shared" si="5"/>
        <v>1719.05</v>
      </c>
      <c r="L116" s="48" t="s">
        <v>46</v>
      </c>
    </row>
    <row r="117" ht="15" spans="1:12">
      <c r="A117" s="100"/>
      <c r="C117" s="4" t="s">
        <v>155</v>
      </c>
      <c r="D117" s="67">
        <v>1899</v>
      </c>
      <c r="E117" s="61">
        <f t="shared" si="3"/>
        <v>1804.05</v>
      </c>
      <c r="F117">
        <f t="shared" si="6"/>
        <v>1671.12</v>
      </c>
      <c r="G117" s="54">
        <v>100</v>
      </c>
      <c r="H117" s="48">
        <v>0</v>
      </c>
      <c r="I117" s="93">
        <f t="shared" si="4"/>
        <v>1704.05</v>
      </c>
      <c r="J117">
        <v>80</v>
      </c>
      <c r="K117" s="92">
        <f t="shared" si="5"/>
        <v>1624.05</v>
      </c>
      <c r="L117" s="48" t="s">
        <v>46</v>
      </c>
    </row>
    <row r="118" ht="15" spans="1:12">
      <c r="A118" s="100"/>
      <c r="C118" s="4" t="s">
        <v>156</v>
      </c>
      <c r="D118" s="67">
        <v>1999</v>
      </c>
      <c r="E118" s="61">
        <f t="shared" si="3"/>
        <v>1899.05</v>
      </c>
      <c r="F118">
        <f t="shared" si="6"/>
        <v>1759.12</v>
      </c>
      <c r="G118" s="54">
        <v>100</v>
      </c>
      <c r="H118" s="48">
        <v>0</v>
      </c>
      <c r="I118" s="93">
        <f t="shared" si="4"/>
        <v>1799.05</v>
      </c>
      <c r="J118">
        <v>80</v>
      </c>
      <c r="K118" s="92">
        <f t="shared" si="5"/>
        <v>1719.05</v>
      </c>
      <c r="L118" s="48" t="s">
        <v>46</v>
      </c>
    </row>
    <row r="119" ht="15" spans="1:12">
      <c r="A119" s="100"/>
      <c r="C119" s="4" t="s">
        <v>157</v>
      </c>
      <c r="D119" s="67">
        <v>1999</v>
      </c>
      <c r="E119" s="61">
        <f t="shared" si="3"/>
        <v>1899.05</v>
      </c>
      <c r="F119">
        <f t="shared" si="6"/>
        <v>1759.12</v>
      </c>
      <c r="G119" s="54">
        <v>100</v>
      </c>
      <c r="H119" s="48">
        <v>0</v>
      </c>
      <c r="I119" s="93">
        <f t="shared" si="4"/>
        <v>1799.05</v>
      </c>
      <c r="J119">
        <v>80</v>
      </c>
      <c r="K119" s="92">
        <f t="shared" si="5"/>
        <v>1719.05</v>
      </c>
      <c r="L119" s="48" t="s">
        <v>46</v>
      </c>
    </row>
    <row r="120" ht="15" spans="1:12">
      <c r="A120" s="100"/>
      <c r="C120" s="4" t="s">
        <v>158</v>
      </c>
      <c r="D120" s="67">
        <v>1999</v>
      </c>
      <c r="E120" s="61">
        <f t="shared" si="3"/>
        <v>1899.05</v>
      </c>
      <c r="F120">
        <f t="shared" si="6"/>
        <v>1759.12</v>
      </c>
      <c r="G120" s="54">
        <v>100</v>
      </c>
      <c r="H120" s="48">
        <v>0</v>
      </c>
      <c r="I120" s="93">
        <f t="shared" si="4"/>
        <v>1799.05</v>
      </c>
      <c r="J120">
        <v>80</v>
      </c>
      <c r="K120" s="92">
        <f t="shared" si="5"/>
        <v>1719.05</v>
      </c>
      <c r="L120" s="48" t="s">
        <v>46</v>
      </c>
    </row>
    <row r="121" s="58" customFormat="1" ht="15" spans="1:12">
      <c r="A121" s="101"/>
      <c r="B121" s="54"/>
      <c r="C121" s="54" t="s">
        <v>159</v>
      </c>
      <c r="D121" s="76">
        <v>1999</v>
      </c>
      <c r="E121" s="78">
        <f t="shared" si="3"/>
        <v>1899.05</v>
      </c>
      <c r="F121" s="58">
        <f t="shared" si="6"/>
        <v>1759.12</v>
      </c>
      <c r="G121" s="54">
        <v>100</v>
      </c>
      <c r="H121" s="65">
        <v>0</v>
      </c>
      <c r="I121" s="94">
        <f t="shared" si="4"/>
        <v>1799.05</v>
      </c>
      <c r="J121" s="58">
        <v>80</v>
      </c>
      <c r="K121" s="95">
        <f t="shared" si="5"/>
        <v>1719.05</v>
      </c>
      <c r="L121" s="65" t="s">
        <v>46</v>
      </c>
    </row>
  </sheetData>
  <mergeCells count="19">
    <mergeCell ref="A2:A9"/>
    <mergeCell ref="A10:A12"/>
    <mergeCell ref="A13:A28"/>
    <mergeCell ref="A29:A32"/>
    <mergeCell ref="A33:A36"/>
    <mergeCell ref="A37:A43"/>
    <mergeCell ref="A44:A47"/>
    <mergeCell ref="A48:A49"/>
    <mergeCell ref="A50:A51"/>
    <mergeCell ref="A53:A56"/>
    <mergeCell ref="A58:A64"/>
    <mergeCell ref="A65:A68"/>
    <mergeCell ref="A69:A72"/>
    <mergeCell ref="A73:A74"/>
    <mergeCell ref="A76:A86"/>
    <mergeCell ref="A87:A91"/>
    <mergeCell ref="A92:A101"/>
    <mergeCell ref="A102:A113"/>
    <mergeCell ref="A114:A12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2"/>
  <sheetViews>
    <sheetView workbookViewId="0">
      <selection activeCell="H5" sqref="$A1:$XFD1048576"/>
    </sheetView>
  </sheetViews>
  <sheetFormatPr defaultColWidth="9" defaultRowHeight="14.25" outlineLevelCol="4"/>
  <cols>
    <col min="1" max="2" width="13.25" style="4" customWidth="1"/>
    <col min="3" max="3" width="27.75" style="4" customWidth="1"/>
    <col min="4" max="4" width="9" style="4"/>
    <col min="5" max="5" width="9" style="59"/>
  </cols>
  <sheetData>
    <row r="1" s="4" customFormat="1" ht="76" customHeight="1" spans="1:5">
      <c r="A1" s="4" t="s">
        <v>0</v>
      </c>
      <c r="B1" s="4" t="s">
        <v>1</v>
      </c>
      <c r="C1" s="4" t="s">
        <v>2</v>
      </c>
      <c r="D1" s="4" t="s">
        <v>3</v>
      </c>
      <c r="E1" s="60" t="s">
        <v>4</v>
      </c>
    </row>
    <row r="2" s="48" customFormat="1" ht="19" customHeight="1" spans="1:5">
      <c r="A2" s="7" t="s">
        <v>11</v>
      </c>
      <c r="B2" s="175" t="s">
        <v>12</v>
      </c>
      <c r="C2" s="4" t="s">
        <v>13</v>
      </c>
      <c r="D2" s="4">
        <v>2599</v>
      </c>
      <c r="E2" s="61">
        <v>2469.05</v>
      </c>
    </row>
    <row r="3" s="4" customFormat="1" ht="19" customHeight="1" spans="1:5">
      <c r="A3" s="10"/>
      <c r="C3" s="4" t="s">
        <v>15</v>
      </c>
      <c r="D3" s="4">
        <v>2599</v>
      </c>
      <c r="E3" s="60">
        <v>2469.05</v>
      </c>
    </row>
    <row r="4" s="4" customFormat="1" ht="19" customHeight="1" spans="1:5">
      <c r="A4" s="10"/>
      <c r="C4" s="4" t="s">
        <v>16</v>
      </c>
      <c r="D4" s="4">
        <v>2599</v>
      </c>
      <c r="E4" s="60">
        <v>2469.05</v>
      </c>
    </row>
    <row r="5" s="4" customFormat="1" ht="19" customHeight="1" spans="1:5">
      <c r="A5" s="10"/>
      <c r="C5" s="4" t="s">
        <v>17</v>
      </c>
      <c r="D5" s="4">
        <v>2688</v>
      </c>
      <c r="E5" s="60">
        <v>2553.6</v>
      </c>
    </row>
    <row r="6" s="4" customFormat="1" ht="19" customHeight="1" spans="1:5">
      <c r="A6" s="10"/>
      <c r="C6" s="4" t="s">
        <v>18</v>
      </c>
      <c r="D6" s="4">
        <v>2688</v>
      </c>
      <c r="E6" s="60">
        <v>2553.6</v>
      </c>
    </row>
    <row r="7" s="4" customFormat="1" ht="19" customHeight="1" spans="1:5">
      <c r="A7" s="10"/>
      <c r="C7" s="4" t="s">
        <v>19</v>
      </c>
      <c r="D7" s="4">
        <v>2688</v>
      </c>
      <c r="E7" s="60">
        <v>2553.6</v>
      </c>
    </row>
    <row r="8" s="4" customFormat="1" ht="19" customHeight="1" spans="1:5">
      <c r="A8" s="10"/>
      <c r="C8" s="4" t="s">
        <v>20</v>
      </c>
      <c r="D8" s="4">
        <v>2599</v>
      </c>
      <c r="E8" s="60">
        <v>2469.05</v>
      </c>
    </row>
    <row r="9" s="54" customFormat="1" ht="19" customHeight="1" spans="1:5">
      <c r="A9" s="14"/>
      <c r="B9" s="2"/>
      <c r="C9" s="4" t="s">
        <v>21</v>
      </c>
      <c r="D9" s="4">
        <v>2599</v>
      </c>
      <c r="E9" s="62">
        <v>2469.05</v>
      </c>
    </row>
    <row r="10" s="48" customFormat="1" ht="19" customHeight="1" spans="1:5">
      <c r="A10" s="7" t="s">
        <v>22</v>
      </c>
      <c r="B10" s="175" t="s">
        <v>23</v>
      </c>
      <c r="C10" s="4" t="s">
        <v>24</v>
      </c>
      <c r="D10" s="4">
        <v>599</v>
      </c>
      <c r="E10" s="61">
        <v>569.05</v>
      </c>
    </row>
    <row r="11" s="4" customFormat="1" ht="19" customHeight="1" spans="1:5">
      <c r="A11" s="10"/>
      <c r="C11" s="4" t="s">
        <v>25</v>
      </c>
      <c r="D11" s="4">
        <v>718</v>
      </c>
      <c r="E11" s="60">
        <v>682.1</v>
      </c>
    </row>
    <row r="12" s="4" customFormat="1" ht="19" customHeight="1" spans="1:5">
      <c r="A12" s="14"/>
      <c r="B12" s="2"/>
      <c r="C12" s="4" t="s">
        <v>26</v>
      </c>
      <c r="D12" s="4">
        <v>818</v>
      </c>
      <c r="E12" s="60">
        <v>777.1</v>
      </c>
    </row>
    <row r="13" s="4" customFormat="1" ht="19" customHeight="1" spans="1:5">
      <c r="A13" s="7">
        <v>801</v>
      </c>
      <c r="B13" s="1">
        <v>40828297709</v>
      </c>
      <c r="C13" s="4" t="s">
        <v>27</v>
      </c>
      <c r="D13" s="4">
        <v>3288</v>
      </c>
      <c r="E13" s="60">
        <v>3123.6</v>
      </c>
    </row>
    <row r="14" s="4" customFormat="1" ht="19" customHeight="1" spans="1:5">
      <c r="A14" s="10"/>
      <c r="C14" s="4" t="s">
        <v>29</v>
      </c>
      <c r="D14" s="4">
        <v>3166</v>
      </c>
      <c r="E14" s="60">
        <v>3007.7</v>
      </c>
    </row>
    <row r="15" s="4" customFormat="1" ht="19" customHeight="1" spans="1:5">
      <c r="A15" s="10"/>
      <c r="C15" s="4" t="s">
        <v>30</v>
      </c>
      <c r="D15" s="4">
        <v>3166</v>
      </c>
      <c r="E15" s="60">
        <v>3007.7</v>
      </c>
    </row>
    <row r="16" s="4" customFormat="1" ht="19" customHeight="1" spans="1:5">
      <c r="A16" s="10"/>
      <c r="C16" s="4" t="s">
        <v>31</v>
      </c>
      <c r="D16" s="4">
        <v>3166</v>
      </c>
      <c r="E16" s="60">
        <v>3007.7</v>
      </c>
    </row>
    <row r="17" s="4" customFormat="1" ht="19" customHeight="1" spans="1:5">
      <c r="A17" s="10"/>
      <c r="C17" s="4" t="s">
        <v>32</v>
      </c>
      <c r="D17" s="4">
        <v>3666</v>
      </c>
      <c r="E17" s="60">
        <v>3482.7</v>
      </c>
    </row>
    <row r="18" s="4" customFormat="1" ht="19" customHeight="1" spans="1:5">
      <c r="A18" s="10"/>
      <c r="C18" s="4" t="s">
        <v>33</v>
      </c>
      <c r="D18" s="4">
        <v>3166</v>
      </c>
      <c r="E18" s="60">
        <v>3007.7</v>
      </c>
    </row>
    <row r="19" s="4" customFormat="1" ht="19" customHeight="1" spans="1:5">
      <c r="A19" s="10"/>
      <c r="C19" s="4" t="s">
        <v>34</v>
      </c>
      <c r="D19" s="4">
        <v>2966</v>
      </c>
      <c r="E19" s="60">
        <v>2817.7</v>
      </c>
    </row>
    <row r="20" s="4" customFormat="1" ht="19" customHeight="1" spans="1:5">
      <c r="A20" s="10"/>
      <c r="C20" s="4" t="s">
        <v>35</v>
      </c>
      <c r="D20" s="4">
        <v>2966</v>
      </c>
      <c r="E20" s="60">
        <v>2817.7</v>
      </c>
    </row>
    <row r="21" s="4" customFormat="1" ht="19" customHeight="1" spans="1:5">
      <c r="A21" s="10"/>
      <c r="C21" s="4" t="s">
        <v>36</v>
      </c>
      <c r="D21" s="4">
        <v>3666</v>
      </c>
      <c r="E21" s="60">
        <v>3482.7</v>
      </c>
    </row>
    <row r="22" s="4" customFormat="1" ht="19" customHeight="1" spans="1:5">
      <c r="A22" s="10"/>
      <c r="C22" s="4" t="s">
        <v>37</v>
      </c>
      <c r="D22" s="4">
        <v>2966</v>
      </c>
      <c r="E22" s="60">
        <v>2817.7</v>
      </c>
    </row>
    <row r="23" s="4" customFormat="1" ht="19" customHeight="1" spans="1:5">
      <c r="A23" s="10"/>
      <c r="C23" s="4" t="s">
        <v>38</v>
      </c>
      <c r="D23" s="4">
        <v>2966</v>
      </c>
      <c r="E23" s="60">
        <v>2817.7</v>
      </c>
    </row>
    <row r="24" s="4" customFormat="1" ht="19" customHeight="1" spans="1:5">
      <c r="A24" s="10"/>
      <c r="C24" s="4" t="s">
        <v>39</v>
      </c>
      <c r="D24" s="4">
        <v>2966</v>
      </c>
      <c r="E24" s="60">
        <v>2817.7</v>
      </c>
    </row>
    <row r="25" s="54" customFormat="1" ht="19" customHeight="1" spans="1:5">
      <c r="A25" s="10"/>
      <c r="B25" s="4"/>
      <c r="C25" s="4" t="s">
        <v>40</v>
      </c>
      <c r="D25" s="4">
        <v>3666</v>
      </c>
      <c r="E25" s="62">
        <v>3482.7</v>
      </c>
    </row>
    <row r="26" s="48" customFormat="1" ht="19" customHeight="1" spans="1:5">
      <c r="A26" s="10"/>
      <c r="B26" s="4"/>
      <c r="C26" s="4" t="s">
        <v>41</v>
      </c>
      <c r="D26" s="4">
        <v>3166</v>
      </c>
      <c r="E26" s="61">
        <v>3007.7</v>
      </c>
    </row>
    <row r="27" s="4" customFormat="1" ht="19" customHeight="1" spans="1:5">
      <c r="A27" s="10"/>
      <c r="C27" s="4" t="s">
        <v>42</v>
      </c>
      <c r="D27" s="4">
        <v>2966</v>
      </c>
      <c r="E27" s="60">
        <v>2817.7</v>
      </c>
    </row>
    <row r="28" s="4" customFormat="1" ht="19" customHeight="1" spans="1:5">
      <c r="A28" s="14"/>
      <c r="B28" s="2"/>
      <c r="C28" s="4" t="s">
        <v>43</v>
      </c>
      <c r="D28" s="4">
        <v>3999</v>
      </c>
      <c r="E28" s="60">
        <v>3799.05</v>
      </c>
    </row>
    <row r="29" s="54" customFormat="1" ht="19" customHeight="1" spans="1:5">
      <c r="A29" s="7" t="s">
        <v>44</v>
      </c>
      <c r="B29" s="175" t="s">
        <v>45</v>
      </c>
      <c r="C29" s="4" t="s">
        <v>44</v>
      </c>
      <c r="D29" s="4">
        <v>1188</v>
      </c>
      <c r="E29" s="62">
        <v>1128.6</v>
      </c>
    </row>
    <row r="30" s="48" customFormat="1" ht="19" customHeight="1" spans="1:5">
      <c r="A30" s="10"/>
      <c r="B30" s="4"/>
      <c r="C30" s="4" t="s">
        <v>47</v>
      </c>
      <c r="D30" s="4">
        <v>1088</v>
      </c>
      <c r="E30" s="61">
        <v>1033.6</v>
      </c>
    </row>
    <row r="31" s="4" customFormat="1" ht="19" customHeight="1" spans="1:5">
      <c r="A31" s="10"/>
      <c r="C31" s="4" t="s">
        <v>48</v>
      </c>
      <c r="D31" s="4">
        <v>988</v>
      </c>
      <c r="E31" s="60">
        <v>938.6</v>
      </c>
    </row>
    <row r="32" s="4" customFormat="1" ht="19" customHeight="1" spans="1:5">
      <c r="A32" s="14"/>
      <c r="B32" s="2"/>
      <c r="C32" s="4" t="s">
        <v>49</v>
      </c>
      <c r="D32" s="4">
        <v>966</v>
      </c>
      <c r="E32" s="60">
        <v>917.7</v>
      </c>
    </row>
    <row r="33" s="54" customFormat="1" ht="19" customHeight="1" spans="1:5">
      <c r="A33" s="7" t="s">
        <v>50</v>
      </c>
      <c r="B33" s="175" t="s">
        <v>51</v>
      </c>
      <c r="C33" s="4" t="s">
        <v>52</v>
      </c>
      <c r="D33" s="4">
        <v>6599</v>
      </c>
      <c r="E33" s="62">
        <v>6269.05</v>
      </c>
    </row>
    <row r="34" s="48" customFormat="1" ht="19" customHeight="1" spans="1:5">
      <c r="A34" s="10"/>
      <c r="B34" s="4"/>
      <c r="C34" s="4" t="s">
        <v>54</v>
      </c>
      <c r="D34" s="4">
        <v>6888</v>
      </c>
      <c r="E34" s="61">
        <v>6543.6</v>
      </c>
    </row>
    <row r="35" s="4" customFormat="1" ht="19" customHeight="1" spans="1:5">
      <c r="A35" s="10"/>
      <c r="C35" s="4" t="s">
        <v>55</v>
      </c>
      <c r="D35" s="4">
        <v>6888</v>
      </c>
      <c r="E35" s="60">
        <v>6543.6</v>
      </c>
    </row>
    <row r="36" s="4" customFormat="1" ht="19" customHeight="1" spans="1:5">
      <c r="A36" s="14"/>
      <c r="B36" s="2"/>
      <c r="C36" s="4" t="s">
        <v>56</v>
      </c>
      <c r="D36" s="4">
        <v>6888</v>
      </c>
      <c r="E36" s="60">
        <v>6543.6</v>
      </c>
    </row>
    <row r="37" s="4" customFormat="1" ht="19" customHeight="1" spans="1:5">
      <c r="A37" s="7">
        <v>521</v>
      </c>
      <c r="B37" s="1">
        <v>41276609195</v>
      </c>
      <c r="C37" s="4" t="s">
        <v>57</v>
      </c>
      <c r="D37" s="4">
        <v>1366</v>
      </c>
      <c r="E37" s="60">
        <v>1297.7</v>
      </c>
    </row>
    <row r="38" s="54" customFormat="1" ht="19" customHeight="1" spans="1:5">
      <c r="A38" s="10"/>
      <c r="B38" s="4"/>
      <c r="C38" s="4" t="s">
        <v>58</v>
      </c>
      <c r="D38" s="4">
        <v>2088</v>
      </c>
      <c r="E38" s="62">
        <v>1983.6</v>
      </c>
    </row>
    <row r="39" s="57" customFormat="1" spans="1:5">
      <c r="A39" s="10"/>
      <c r="B39" s="4"/>
      <c r="C39" s="4" t="s">
        <v>59</v>
      </c>
      <c r="D39" s="4">
        <v>2088</v>
      </c>
      <c r="E39" s="63">
        <v>1983.6</v>
      </c>
    </row>
    <row r="40" spans="1:5">
      <c r="A40" s="10"/>
      <c r="C40" s="4" t="s">
        <v>60</v>
      </c>
      <c r="D40" s="4">
        <v>2088</v>
      </c>
      <c r="E40" s="59">
        <v>1983.6</v>
      </c>
    </row>
    <row r="41" spans="1:5">
      <c r="A41" s="10"/>
      <c r="C41" s="4" t="s">
        <v>61</v>
      </c>
      <c r="D41" s="4">
        <v>2088</v>
      </c>
      <c r="E41" s="59">
        <v>1983.6</v>
      </c>
    </row>
    <row r="42" spans="1:5">
      <c r="A42" s="10"/>
      <c r="C42" s="4" t="s">
        <v>62</v>
      </c>
      <c r="D42" s="4">
        <v>2266</v>
      </c>
      <c r="E42" s="59">
        <v>2152.7</v>
      </c>
    </row>
    <row r="43" spans="1:5">
      <c r="A43" s="14"/>
      <c r="B43" s="2"/>
      <c r="C43" s="4" t="s">
        <v>63</v>
      </c>
      <c r="D43" s="4">
        <v>1466</v>
      </c>
      <c r="E43" s="59">
        <v>1392.7</v>
      </c>
    </row>
    <row r="44" spans="1:5">
      <c r="A44" s="7" t="s">
        <v>64</v>
      </c>
      <c r="B44" s="175" t="s">
        <v>65</v>
      </c>
      <c r="C44" s="4" t="s">
        <v>66</v>
      </c>
      <c r="D44" s="4">
        <v>3666</v>
      </c>
      <c r="E44" s="59">
        <v>3482.7</v>
      </c>
    </row>
    <row r="45" spans="1:5">
      <c r="A45" s="10"/>
      <c r="C45" s="4" t="s">
        <v>67</v>
      </c>
      <c r="D45" s="4">
        <v>3666</v>
      </c>
      <c r="E45" s="59">
        <v>3482.7</v>
      </c>
    </row>
    <row r="46" spans="1:5">
      <c r="A46" s="10"/>
      <c r="C46" s="4" t="s">
        <v>68</v>
      </c>
      <c r="D46" s="4">
        <v>3766</v>
      </c>
      <c r="E46" s="59">
        <v>3577.7</v>
      </c>
    </row>
    <row r="47" s="58" customFormat="1" ht="15" spans="1:5">
      <c r="A47" s="14"/>
      <c r="B47" s="2"/>
      <c r="C47" s="4" t="s">
        <v>69</v>
      </c>
      <c r="D47" s="4">
        <v>3999</v>
      </c>
      <c r="E47" s="64">
        <v>3799.05</v>
      </c>
    </row>
    <row r="48" spans="1:5">
      <c r="A48" s="7" t="s">
        <v>70</v>
      </c>
      <c r="B48" s="1">
        <v>41341345025</v>
      </c>
      <c r="C48" s="4" t="s">
        <v>71</v>
      </c>
      <c r="D48" s="4">
        <v>4399</v>
      </c>
      <c r="E48" s="59">
        <v>4179.05</v>
      </c>
    </row>
    <row r="49" spans="1:5">
      <c r="A49" s="14"/>
      <c r="B49" s="2"/>
      <c r="C49" s="4" t="s">
        <v>72</v>
      </c>
      <c r="D49" s="4">
        <v>4399</v>
      </c>
      <c r="E49" s="59">
        <v>4179.05</v>
      </c>
    </row>
    <row r="50" spans="1:5">
      <c r="A50" s="7" t="s">
        <v>73</v>
      </c>
      <c r="B50" s="1">
        <v>43520156203</v>
      </c>
      <c r="C50" s="4" t="s">
        <v>74</v>
      </c>
      <c r="D50" s="4">
        <v>666</v>
      </c>
      <c r="E50" s="59">
        <v>632.7</v>
      </c>
    </row>
    <row r="51" spans="1:5">
      <c r="A51" s="14"/>
      <c r="B51" s="2"/>
      <c r="C51" s="4" t="s">
        <v>75</v>
      </c>
      <c r="D51" s="4">
        <v>666</v>
      </c>
      <c r="E51" s="59">
        <v>632.7</v>
      </c>
    </row>
    <row r="52" spans="1:5">
      <c r="A52" s="28" t="s">
        <v>76</v>
      </c>
      <c r="B52" s="176" t="s">
        <v>77</v>
      </c>
      <c r="C52" s="4" t="s">
        <v>78</v>
      </c>
      <c r="D52" s="4">
        <v>3666</v>
      </c>
      <c r="E52" s="59">
        <v>3482.7</v>
      </c>
    </row>
    <row r="53" spans="1:5">
      <c r="A53" s="7" t="s">
        <v>79</v>
      </c>
      <c r="B53" s="175" t="s">
        <v>80</v>
      </c>
      <c r="C53" s="4" t="s">
        <v>81</v>
      </c>
      <c r="D53" s="4">
        <v>766</v>
      </c>
      <c r="E53" s="59">
        <v>727.7</v>
      </c>
    </row>
    <row r="54" spans="1:5">
      <c r="A54" s="10"/>
      <c r="C54" s="4" t="s">
        <v>82</v>
      </c>
      <c r="D54" s="4">
        <v>766</v>
      </c>
      <c r="E54" s="59">
        <v>727.7</v>
      </c>
    </row>
    <row r="55" spans="1:5">
      <c r="A55" s="10"/>
      <c r="C55" s="4" t="s">
        <v>83</v>
      </c>
      <c r="D55" s="4">
        <v>966</v>
      </c>
      <c r="E55" s="59">
        <v>917.7</v>
      </c>
    </row>
    <row r="56" spans="1:5">
      <c r="A56" s="14"/>
      <c r="B56" s="2"/>
      <c r="C56" s="4" t="s">
        <v>84</v>
      </c>
      <c r="D56" s="4">
        <v>1099</v>
      </c>
      <c r="E56" s="59">
        <v>1044.05</v>
      </c>
    </row>
    <row r="57" spans="1:5">
      <c r="A57" s="28" t="s">
        <v>85</v>
      </c>
      <c r="B57" s="176" t="s">
        <v>86</v>
      </c>
      <c r="C57" s="4" t="s">
        <v>87</v>
      </c>
      <c r="D57" s="4">
        <v>1188</v>
      </c>
      <c r="E57" s="59">
        <v>1128.6</v>
      </c>
    </row>
    <row r="58" spans="1:5">
      <c r="A58" s="7" t="s">
        <v>88</v>
      </c>
      <c r="B58" s="175" t="s">
        <v>89</v>
      </c>
      <c r="C58" s="4" t="s">
        <v>90</v>
      </c>
      <c r="D58" s="4">
        <v>1499</v>
      </c>
      <c r="E58" s="59">
        <v>1424.05</v>
      </c>
    </row>
    <row r="59" spans="1:5">
      <c r="A59" s="10"/>
      <c r="C59" s="4" t="s">
        <v>91</v>
      </c>
      <c r="D59" s="4">
        <v>1119</v>
      </c>
      <c r="E59" s="59">
        <v>1063.05</v>
      </c>
    </row>
    <row r="60" spans="1:5">
      <c r="A60" s="10"/>
      <c r="C60" s="4" t="s">
        <v>92</v>
      </c>
      <c r="D60" s="4">
        <v>1318</v>
      </c>
      <c r="E60" s="59">
        <v>1252.1</v>
      </c>
    </row>
    <row r="61" spans="1:5">
      <c r="A61" s="10"/>
      <c r="C61" s="4" t="s">
        <v>93</v>
      </c>
      <c r="D61" s="4">
        <v>1318</v>
      </c>
      <c r="E61" s="59">
        <v>1252.1</v>
      </c>
    </row>
    <row r="62" spans="1:5">
      <c r="A62" s="10"/>
      <c r="C62" s="4" t="s">
        <v>94</v>
      </c>
      <c r="D62" s="4">
        <v>1119</v>
      </c>
      <c r="E62" s="59">
        <v>1063.05</v>
      </c>
    </row>
    <row r="63" spans="1:5">
      <c r="A63" s="10"/>
      <c r="C63" s="4" t="s">
        <v>95</v>
      </c>
      <c r="D63" s="4">
        <v>1099</v>
      </c>
      <c r="E63" s="59">
        <v>1044.05</v>
      </c>
    </row>
    <row r="64" spans="1:5">
      <c r="A64" s="14"/>
      <c r="B64" s="2"/>
      <c r="C64" s="4" t="s">
        <v>96</v>
      </c>
      <c r="D64" s="4">
        <v>1099</v>
      </c>
      <c r="E64" s="59">
        <v>1044.05</v>
      </c>
    </row>
    <row r="65" spans="1:5">
      <c r="A65" s="7">
        <v>601</v>
      </c>
      <c r="B65" s="175" t="s">
        <v>97</v>
      </c>
      <c r="C65" s="4" t="s">
        <v>87</v>
      </c>
      <c r="D65" s="4">
        <v>1499</v>
      </c>
      <c r="E65" s="59">
        <v>1424.05</v>
      </c>
    </row>
    <row r="66" spans="1:5">
      <c r="A66" s="10"/>
      <c r="C66" s="4" t="s">
        <v>98</v>
      </c>
      <c r="D66" s="4">
        <v>1499</v>
      </c>
      <c r="E66" s="59">
        <v>1424.05</v>
      </c>
    </row>
    <row r="67" spans="1:5">
      <c r="A67" s="10"/>
      <c r="C67" s="4" t="s">
        <v>99</v>
      </c>
      <c r="D67" s="4">
        <v>999</v>
      </c>
      <c r="E67" s="59">
        <v>949.05</v>
      </c>
    </row>
    <row r="68" spans="1:5">
      <c r="A68" s="14"/>
      <c r="B68" s="2"/>
      <c r="C68" s="4" t="s">
        <v>100</v>
      </c>
      <c r="D68" s="4">
        <v>999</v>
      </c>
      <c r="E68" s="59">
        <v>949.05</v>
      </c>
    </row>
    <row r="69" spans="1:5">
      <c r="A69" s="7" t="s">
        <v>101</v>
      </c>
      <c r="B69" s="175" t="s">
        <v>102</v>
      </c>
      <c r="C69" s="4" t="s">
        <v>103</v>
      </c>
      <c r="D69" s="4">
        <v>1399</v>
      </c>
      <c r="E69" s="59">
        <v>1329.05</v>
      </c>
    </row>
    <row r="70" spans="1:5">
      <c r="A70" s="10"/>
      <c r="C70" s="4" t="s">
        <v>104</v>
      </c>
      <c r="D70" s="4">
        <v>1399</v>
      </c>
      <c r="E70" s="59">
        <v>1329.05</v>
      </c>
    </row>
    <row r="71" spans="1:5">
      <c r="A71" s="10"/>
      <c r="C71" s="4" t="s">
        <v>105</v>
      </c>
      <c r="D71" s="4">
        <v>1399</v>
      </c>
      <c r="E71" s="59">
        <v>1329.05</v>
      </c>
    </row>
    <row r="72" spans="1:5">
      <c r="A72" s="14"/>
      <c r="B72" s="2"/>
      <c r="C72" s="4" t="s">
        <v>106</v>
      </c>
      <c r="D72" s="4">
        <v>1666</v>
      </c>
      <c r="E72" s="59">
        <v>1582.7</v>
      </c>
    </row>
    <row r="73" spans="1:5">
      <c r="A73" s="7">
        <v>166</v>
      </c>
      <c r="B73" s="175" t="s">
        <v>107</v>
      </c>
      <c r="C73" s="4" t="s">
        <v>108</v>
      </c>
      <c r="D73" s="4">
        <v>2199</v>
      </c>
      <c r="E73" s="59">
        <v>2089.05</v>
      </c>
    </row>
    <row r="74" spans="1:5">
      <c r="A74" s="14"/>
      <c r="B74" s="2"/>
      <c r="C74" s="4" t="s">
        <v>109</v>
      </c>
      <c r="D74" s="4">
        <v>2088</v>
      </c>
      <c r="E74" s="59">
        <v>1983.6</v>
      </c>
    </row>
    <row r="75" spans="1:5">
      <c r="A75" s="28" t="s">
        <v>110</v>
      </c>
      <c r="B75" s="3">
        <v>41362042431</v>
      </c>
      <c r="C75" s="4" t="s">
        <v>111</v>
      </c>
      <c r="D75" s="4">
        <v>2399</v>
      </c>
      <c r="E75" s="59">
        <v>2279.05</v>
      </c>
    </row>
    <row r="76" spans="1:5">
      <c r="A76" s="7" t="s">
        <v>162</v>
      </c>
      <c r="B76" s="1">
        <v>40468035856</v>
      </c>
      <c r="C76" s="4" t="s">
        <v>113</v>
      </c>
      <c r="D76" s="4">
        <v>1666</v>
      </c>
      <c r="E76" s="59">
        <v>1582.7</v>
      </c>
    </row>
    <row r="77" spans="1:5">
      <c r="A77" s="10"/>
      <c r="C77" s="4" t="s">
        <v>114</v>
      </c>
      <c r="D77" s="4">
        <v>1666</v>
      </c>
      <c r="E77" s="59">
        <v>1582.7</v>
      </c>
    </row>
    <row r="78" spans="1:5">
      <c r="A78" s="10"/>
      <c r="C78" s="4" t="s">
        <v>115</v>
      </c>
      <c r="D78" s="4">
        <v>1566</v>
      </c>
      <c r="E78" s="59">
        <v>1487.7</v>
      </c>
    </row>
    <row r="79" spans="1:5">
      <c r="A79" s="10"/>
      <c r="C79" s="4" t="s">
        <v>116</v>
      </c>
      <c r="D79" s="4">
        <v>1666</v>
      </c>
      <c r="E79" s="59">
        <v>1582.7</v>
      </c>
    </row>
    <row r="80" spans="1:5">
      <c r="A80" s="10"/>
      <c r="C80" s="4" t="s">
        <v>117</v>
      </c>
      <c r="D80" s="4">
        <v>1566</v>
      </c>
      <c r="E80" s="59">
        <v>1487.7</v>
      </c>
    </row>
    <row r="81" spans="1:5">
      <c r="A81" s="10"/>
      <c r="C81" s="4" t="s">
        <v>118</v>
      </c>
      <c r="D81" s="4">
        <v>1566</v>
      </c>
      <c r="E81" s="59">
        <v>1487.7</v>
      </c>
    </row>
    <row r="82" spans="1:5">
      <c r="A82" s="10"/>
      <c r="C82" s="4" t="s">
        <v>119</v>
      </c>
      <c r="D82" s="4">
        <v>1566</v>
      </c>
      <c r="E82" s="59">
        <v>1487.7</v>
      </c>
    </row>
    <row r="83" spans="1:5">
      <c r="A83" s="10"/>
      <c r="C83" s="4" t="s">
        <v>120</v>
      </c>
      <c r="D83" s="4">
        <v>988</v>
      </c>
      <c r="E83" s="59">
        <v>938.6</v>
      </c>
    </row>
    <row r="84" spans="1:5">
      <c r="A84" s="10"/>
      <c r="C84" s="4" t="s">
        <v>121</v>
      </c>
      <c r="D84" s="4">
        <v>988</v>
      </c>
      <c r="E84" s="59">
        <v>938.6</v>
      </c>
    </row>
    <row r="85" spans="1:5">
      <c r="A85" s="10"/>
      <c r="C85" s="4" t="s">
        <v>122</v>
      </c>
      <c r="D85" s="4">
        <v>1099</v>
      </c>
      <c r="E85" s="59">
        <v>1044.05</v>
      </c>
    </row>
    <row r="86" spans="1:5">
      <c r="A86" s="14"/>
      <c r="B86" s="2"/>
      <c r="C86" s="4" t="s">
        <v>123</v>
      </c>
      <c r="D86" s="4">
        <v>1199</v>
      </c>
      <c r="E86" s="59">
        <v>1139.05</v>
      </c>
    </row>
    <row r="87" spans="1:5">
      <c r="A87" s="7" t="s">
        <v>124</v>
      </c>
      <c r="B87" s="1">
        <v>41347887305</v>
      </c>
      <c r="C87" s="4" t="s">
        <v>125</v>
      </c>
      <c r="D87" s="4">
        <v>3666</v>
      </c>
      <c r="E87" s="59">
        <v>3482.7</v>
      </c>
    </row>
    <row r="88" spans="1:5">
      <c r="A88" s="10"/>
      <c r="C88" s="4" t="s">
        <v>126</v>
      </c>
      <c r="D88" s="4">
        <v>3666</v>
      </c>
      <c r="E88" s="59">
        <v>3482.7</v>
      </c>
    </row>
    <row r="89" spans="1:5">
      <c r="A89" s="10"/>
      <c r="C89" s="4" t="s">
        <v>127</v>
      </c>
      <c r="D89" s="4">
        <v>3499</v>
      </c>
      <c r="E89" s="59">
        <v>3324.05</v>
      </c>
    </row>
    <row r="90" spans="1:5">
      <c r="A90" s="10"/>
      <c r="C90" s="4" t="s">
        <v>128</v>
      </c>
      <c r="D90" s="4">
        <v>3499</v>
      </c>
      <c r="E90" s="59">
        <v>3324.05</v>
      </c>
    </row>
    <row r="91" spans="1:5">
      <c r="A91" s="14"/>
      <c r="B91" s="2"/>
      <c r="C91" s="4" t="s">
        <v>129</v>
      </c>
      <c r="D91" s="4">
        <v>3288</v>
      </c>
      <c r="E91" s="59">
        <v>3123.6</v>
      </c>
    </row>
    <row r="92" spans="1:5">
      <c r="A92" s="7" t="s">
        <v>130</v>
      </c>
      <c r="B92" s="1">
        <v>43249779004</v>
      </c>
      <c r="C92" s="4" t="s">
        <v>131</v>
      </c>
      <c r="D92" s="4">
        <v>1088</v>
      </c>
      <c r="E92" s="59">
        <v>1033.6</v>
      </c>
    </row>
    <row r="93" spans="1:5">
      <c r="A93" s="10"/>
      <c r="C93" s="4" t="s">
        <v>132</v>
      </c>
      <c r="D93" s="4">
        <v>1088</v>
      </c>
      <c r="E93" s="59">
        <v>1033.6</v>
      </c>
    </row>
    <row r="94" spans="1:5">
      <c r="A94" s="10"/>
      <c r="C94" s="4" t="s">
        <v>133</v>
      </c>
      <c r="D94" s="4">
        <v>1566</v>
      </c>
      <c r="E94" s="59">
        <v>1487.7</v>
      </c>
    </row>
    <row r="95" spans="1:5">
      <c r="A95" s="10"/>
      <c r="C95" s="4" t="s">
        <v>134</v>
      </c>
      <c r="D95" s="4">
        <v>1088</v>
      </c>
      <c r="E95" s="59">
        <v>1033.6</v>
      </c>
    </row>
    <row r="96" spans="1:5">
      <c r="A96" s="10"/>
      <c r="C96" s="4" t="s">
        <v>135</v>
      </c>
      <c r="D96" s="4">
        <v>1088</v>
      </c>
      <c r="E96" s="59">
        <v>1033.6</v>
      </c>
    </row>
    <row r="97" spans="1:5">
      <c r="A97" s="10"/>
      <c r="C97" s="4" t="s">
        <v>136</v>
      </c>
      <c r="D97" s="4">
        <v>1088</v>
      </c>
      <c r="E97" s="59">
        <v>1033.6</v>
      </c>
    </row>
    <row r="98" spans="1:5">
      <c r="A98" s="10"/>
      <c r="C98" s="4" t="s">
        <v>137</v>
      </c>
      <c r="D98" s="4">
        <v>1088</v>
      </c>
      <c r="E98" s="59">
        <v>1033.6</v>
      </c>
    </row>
    <row r="99" spans="1:5">
      <c r="A99" s="10"/>
      <c r="C99" s="4" t="s">
        <v>138</v>
      </c>
      <c r="D99" s="4">
        <v>1088</v>
      </c>
      <c r="E99" s="59">
        <v>1033.6</v>
      </c>
    </row>
    <row r="100" spans="1:5">
      <c r="A100" s="10"/>
      <c r="C100" s="4" t="s">
        <v>139</v>
      </c>
      <c r="D100" s="4">
        <v>1088</v>
      </c>
      <c r="E100" s="59">
        <v>1033.6</v>
      </c>
    </row>
    <row r="101" spans="1:5">
      <c r="A101" s="14"/>
      <c r="B101" s="2"/>
      <c r="C101" s="4" t="s">
        <v>140</v>
      </c>
      <c r="D101" s="4">
        <v>1088</v>
      </c>
      <c r="E101" s="59">
        <v>1033.6</v>
      </c>
    </row>
    <row r="102" spans="1:5">
      <c r="A102" s="7" t="s">
        <v>141</v>
      </c>
      <c r="B102" s="1">
        <v>41672434587</v>
      </c>
      <c r="C102" s="4" t="s">
        <v>106</v>
      </c>
      <c r="D102" s="4">
        <v>866</v>
      </c>
      <c r="E102" s="59">
        <v>822.7</v>
      </c>
    </row>
    <row r="103" spans="1:5">
      <c r="A103" s="10"/>
      <c r="C103" s="4" t="s">
        <v>142</v>
      </c>
      <c r="D103" s="4">
        <v>866</v>
      </c>
      <c r="E103" s="59">
        <v>822.7</v>
      </c>
    </row>
    <row r="104" spans="1:5">
      <c r="A104" s="10"/>
      <c r="C104" s="4" t="s">
        <v>143</v>
      </c>
      <c r="D104" s="4">
        <v>866</v>
      </c>
      <c r="E104" s="59">
        <v>822.7</v>
      </c>
    </row>
    <row r="105" spans="1:5">
      <c r="A105" s="10"/>
      <c r="C105" s="4" t="s">
        <v>144</v>
      </c>
      <c r="D105" s="4">
        <v>749</v>
      </c>
      <c r="E105" s="59">
        <v>711.55</v>
      </c>
    </row>
    <row r="106" spans="1:5">
      <c r="A106" s="10"/>
      <c r="C106" s="4" t="s">
        <v>145</v>
      </c>
      <c r="D106" s="4">
        <v>749</v>
      </c>
      <c r="E106" s="59">
        <v>711.55</v>
      </c>
    </row>
    <row r="107" spans="1:5">
      <c r="A107" s="10"/>
      <c r="C107" s="4" t="s">
        <v>146</v>
      </c>
      <c r="D107" s="4">
        <v>749</v>
      </c>
      <c r="E107" s="59">
        <v>711.55</v>
      </c>
    </row>
    <row r="108" spans="1:5">
      <c r="A108" s="10"/>
      <c r="C108" s="4" t="s">
        <v>104</v>
      </c>
      <c r="D108" s="4">
        <v>666</v>
      </c>
      <c r="E108" s="59">
        <v>632.7</v>
      </c>
    </row>
    <row r="109" spans="1:5">
      <c r="A109" s="10"/>
      <c r="C109" s="4" t="s">
        <v>105</v>
      </c>
      <c r="D109" s="4">
        <v>666</v>
      </c>
      <c r="E109" s="59">
        <v>632.7</v>
      </c>
    </row>
    <row r="110" spans="1:5">
      <c r="A110" s="10"/>
      <c r="C110" s="4" t="s">
        <v>103</v>
      </c>
      <c r="D110" s="4">
        <v>666</v>
      </c>
      <c r="E110" s="59">
        <v>632.7</v>
      </c>
    </row>
    <row r="111" spans="1:5">
      <c r="A111" s="10"/>
      <c r="C111" s="4" t="s">
        <v>147</v>
      </c>
      <c r="D111" s="4">
        <v>666</v>
      </c>
      <c r="E111" s="59">
        <v>632.7</v>
      </c>
    </row>
    <row r="112" spans="1:5">
      <c r="A112" s="10"/>
      <c r="C112" s="4" t="s">
        <v>148</v>
      </c>
      <c r="D112" s="4">
        <v>749</v>
      </c>
      <c r="E112" s="59">
        <v>711.55</v>
      </c>
    </row>
    <row r="113" ht="15" spans="1:5">
      <c r="A113" s="14"/>
      <c r="B113" s="2"/>
      <c r="C113" s="4" t="s">
        <v>149</v>
      </c>
      <c r="D113" s="4">
        <v>866</v>
      </c>
      <c r="E113" s="59">
        <v>822.7</v>
      </c>
    </row>
    <row r="114" spans="1:5">
      <c r="A114" s="47" t="s">
        <v>150</v>
      </c>
      <c r="B114" s="177" t="s">
        <v>151</v>
      </c>
      <c r="C114" s="4" t="s">
        <v>152</v>
      </c>
      <c r="D114" s="4">
        <v>1999</v>
      </c>
      <c r="E114" s="59">
        <v>1899.05</v>
      </c>
    </row>
    <row r="115" spans="1:5">
      <c r="A115" s="51"/>
      <c r="C115" s="4" t="s">
        <v>153</v>
      </c>
      <c r="D115" s="4">
        <v>1999</v>
      </c>
      <c r="E115" s="59">
        <v>1899.05</v>
      </c>
    </row>
    <row r="116" spans="1:5">
      <c r="A116" s="51"/>
      <c r="C116" s="4" t="s">
        <v>190</v>
      </c>
      <c r="D116" s="4">
        <v>300</v>
      </c>
      <c r="E116" s="59">
        <v>285</v>
      </c>
    </row>
    <row r="117" spans="1:5">
      <c r="A117" s="51"/>
      <c r="C117" s="4" t="s">
        <v>154</v>
      </c>
      <c r="D117" s="4">
        <v>1999</v>
      </c>
      <c r="E117" s="59">
        <v>1899.05</v>
      </c>
    </row>
    <row r="118" spans="1:5">
      <c r="A118" s="51"/>
      <c r="C118" s="4" t="s">
        <v>155</v>
      </c>
      <c r="D118" s="4">
        <v>1899</v>
      </c>
      <c r="E118" s="59">
        <v>1804.05</v>
      </c>
    </row>
    <row r="119" spans="1:5">
      <c r="A119" s="51"/>
      <c r="C119" s="4" t="s">
        <v>156</v>
      </c>
      <c r="D119" s="4">
        <v>1999</v>
      </c>
      <c r="E119" s="59">
        <v>1899.05</v>
      </c>
    </row>
    <row r="120" spans="1:5">
      <c r="A120" s="51"/>
      <c r="C120" s="4" t="s">
        <v>157</v>
      </c>
      <c r="D120" s="4">
        <v>1999</v>
      </c>
      <c r="E120" s="59">
        <v>1899.05</v>
      </c>
    </row>
    <row r="121" spans="1:5">
      <c r="A121" s="51"/>
      <c r="C121" s="4" t="s">
        <v>158</v>
      </c>
      <c r="D121" s="4">
        <v>1999</v>
      </c>
      <c r="E121" s="59">
        <v>1899.05</v>
      </c>
    </row>
    <row r="122" ht="15" spans="1:5">
      <c r="A122" s="53"/>
      <c r="B122" s="54"/>
      <c r="C122" s="4" t="s">
        <v>159</v>
      </c>
      <c r="D122" s="4">
        <v>1999</v>
      </c>
      <c r="E122" s="59">
        <v>1899.05</v>
      </c>
    </row>
  </sheetData>
  <mergeCells count="19">
    <mergeCell ref="A2:A9"/>
    <mergeCell ref="A10:A12"/>
    <mergeCell ref="A13:A28"/>
    <mergeCell ref="A29:A32"/>
    <mergeCell ref="A33:A36"/>
    <mergeCell ref="A37:A43"/>
    <mergeCell ref="A44:A47"/>
    <mergeCell ref="A48:A49"/>
    <mergeCell ref="A50:A51"/>
    <mergeCell ref="A53:A56"/>
    <mergeCell ref="A58:A64"/>
    <mergeCell ref="A65:A68"/>
    <mergeCell ref="A69:A72"/>
    <mergeCell ref="A73:A74"/>
    <mergeCell ref="A76:A86"/>
    <mergeCell ref="A87:A91"/>
    <mergeCell ref="A92:A101"/>
    <mergeCell ref="A102:A113"/>
    <mergeCell ref="A114:A12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A1" sqref="A1:F9"/>
    </sheetView>
  </sheetViews>
  <sheetFormatPr defaultColWidth="9" defaultRowHeight="14.25" outlineLevelCol="5"/>
  <sheetData>
    <row r="1" ht="24" spans="1:6">
      <c r="A1" s="47" t="s">
        <v>150</v>
      </c>
      <c r="B1" s="177" t="s">
        <v>151</v>
      </c>
      <c r="C1" s="48" t="s">
        <v>152</v>
      </c>
      <c r="D1" s="48">
        <v>1999</v>
      </c>
      <c r="E1" s="49">
        <v>1999</v>
      </c>
      <c r="F1" s="50">
        <v>1999</v>
      </c>
    </row>
    <row r="2" ht="24" spans="1:6">
      <c r="A2" s="51"/>
      <c r="B2" s="4"/>
      <c r="C2" s="4" t="s">
        <v>153</v>
      </c>
      <c r="D2" s="4">
        <v>1999</v>
      </c>
      <c r="E2" s="5">
        <v>1999</v>
      </c>
      <c r="F2" s="52">
        <v>1999</v>
      </c>
    </row>
    <row r="3" spans="1:6">
      <c r="A3" s="51"/>
      <c r="B3" s="4"/>
      <c r="C3" s="4" t="s">
        <v>190</v>
      </c>
      <c r="D3" s="4">
        <v>300</v>
      </c>
      <c r="E3" s="5">
        <v>299</v>
      </c>
      <c r="F3" s="52">
        <v>299</v>
      </c>
    </row>
    <row r="4" ht="24" spans="1:6">
      <c r="A4" s="51"/>
      <c r="B4" s="4"/>
      <c r="C4" s="4" t="s">
        <v>154</v>
      </c>
      <c r="D4" s="4">
        <v>1999</v>
      </c>
      <c r="E4" s="5">
        <v>1999</v>
      </c>
      <c r="F4" s="52">
        <v>1999</v>
      </c>
    </row>
    <row r="5" ht="24" spans="1:6">
      <c r="A5" s="51"/>
      <c r="B5" s="4"/>
      <c r="C5" s="4" t="s">
        <v>155</v>
      </c>
      <c r="D5" s="4">
        <v>1999</v>
      </c>
      <c r="E5" s="5">
        <v>1999</v>
      </c>
      <c r="F5" s="52">
        <v>1999</v>
      </c>
    </row>
    <row r="6" ht="24" spans="1:6">
      <c r="A6" s="51"/>
      <c r="B6" s="4"/>
      <c r="C6" s="4" t="s">
        <v>156</v>
      </c>
      <c r="D6" s="4">
        <v>1999</v>
      </c>
      <c r="E6" s="5">
        <v>1999</v>
      </c>
      <c r="F6" s="52">
        <v>1999</v>
      </c>
    </row>
    <row r="7" ht="24" spans="1:6">
      <c r="A7" s="51"/>
      <c r="B7" s="4"/>
      <c r="C7" s="4" t="s">
        <v>157</v>
      </c>
      <c r="D7" s="4">
        <v>1999</v>
      </c>
      <c r="E7" s="5">
        <v>1999</v>
      </c>
      <c r="F7" s="52">
        <v>1999</v>
      </c>
    </row>
    <row r="8" ht="24" spans="1:6">
      <c r="A8" s="51"/>
      <c r="B8" s="4"/>
      <c r="C8" s="4" t="s">
        <v>158</v>
      </c>
      <c r="D8" s="4">
        <v>1999</v>
      </c>
      <c r="E8" s="5">
        <v>1999</v>
      </c>
      <c r="F8" s="52">
        <v>1999</v>
      </c>
    </row>
    <row r="9" ht="24.75" spans="1:6">
      <c r="A9" s="53"/>
      <c r="B9" s="54"/>
      <c r="C9" s="54" t="s">
        <v>159</v>
      </c>
      <c r="D9" s="54">
        <v>1999</v>
      </c>
      <c r="E9" s="55">
        <v>1999</v>
      </c>
      <c r="F9" s="56">
        <v>1999</v>
      </c>
    </row>
  </sheetData>
  <mergeCells count="1">
    <mergeCell ref="A1:A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天猫新年大特惠第一波</vt:lpstr>
      <vt:lpstr>天猫特惠第二波</vt:lpstr>
      <vt:lpstr>特惠第三波</vt:lpstr>
      <vt:lpstr>天猫大联欢-好货到家</vt:lpstr>
      <vt:lpstr>开工大吉</vt:lpstr>
      <vt:lpstr>Sheet1</vt:lpstr>
      <vt:lpstr>天猫特惠第三波</vt:lpstr>
      <vt:lpstr>预设</vt:lpstr>
      <vt:lpstr>Sheet2</vt:lpstr>
      <vt:lpstr>双十二报名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szgav</dc:creator>
  <cp:lastModifiedBy>0</cp:lastModifiedBy>
  <dcterms:created xsi:type="dcterms:W3CDTF">2018-11-27T08:26:00Z</dcterms:created>
  <dcterms:modified xsi:type="dcterms:W3CDTF">2019-02-12T01:06:40Z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