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日完成目标" sheetId="3" r:id="rId1"/>
    <sheet name="小怡" sheetId="1" r:id="rId2"/>
    <sheet name="小杰" sheetId="2" r:id="rId3"/>
  </sheets>
  <calcPr calcId="144525"/>
</workbook>
</file>

<file path=xl/sharedStrings.xml><?xml version="1.0" encoding="utf-8"?>
<sst xmlns="http://schemas.openxmlformats.org/spreadsheetml/2006/main" count="334" uniqueCount="21">
  <si>
    <t>日期</t>
  </si>
  <si>
    <t>日实际销售汇总</t>
  </si>
  <si>
    <t>天猫目标50万</t>
  </si>
  <si>
    <t>日目标
1.7万</t>
  </si>
  <si>
    <t>企业目标
4.5万</t>
  </si>
  <si>
    <t>日目标
1500</t>
  </si>
  <si>
    <t>阿里目标6万</t>
  </si>
  <si>
    <t>日目标
2000</t>
  </si>
  <si>
    <t>京东目标8万</t>
  </si>
  <si>
    <t>日目标
2666</t>
  </si>
  <si>
    <t>各平台</t>
  </si>
  <si>
    <t>销售金额</t>
  </si>
  <si>
    <t>日销售达1万奖励1分</t>
  </si>
  <si>
    <t>售前每天转化率达到百分比大于等于百分50奖励1分</t>
  </si>
  <si>
    <t>合计分数</t>
  </si>
  <si>
    <t>合计销售额</t>
  </si>
  <si>
    <t>TM</t>
  </si>
  <si>
    <t>JD</t>
  </si>
  <si>
    <t>TB</t>
  </si>
  <si>
    <t>阿里巴巴</t>
  </si>
  <si>
    <t>线下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</si>
</sst>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0"/>
      <name val="宋体"/>
      <charset val="134"/>
    </font>
    <font>
      <b/>
      <sz val="12"/>
      <color theme="8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11" fillId="11" borderId="11" applyNumberFormat="0" applyAlignment="0" applyProtection="0">
      <alignment vertical="center"/>
    </xf>
    <xf numFmtId="0" fontId="21" fillId="20" borderId="1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Protection="1">
      <alignment vertical="center"/>
      <protection locked="0"/>
    </xf>
    <xf numFmtId="0" fontId="0" fillId="2" borderId="2" xfId="0" applyFill="1" applyBorder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Protection="1">
      <alignment vertical="center"/>
      <protection locked="0"/>
    </xf>
    <xf numFmtId="0" fontId="0" fillId="2" borderId="7" xfId="0" applyFill="1" applyBorder="1">
      <alignment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4" fontId="0" fillId="0" borderId="0" xfId="0" applyNumberFormat="1" applyProtection="1">
      <alignment vertical="center"/>
      <protection locked="0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6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9389629810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7" workbookViewId="0">
      <selection activeCell="G12" sqref="G12"/>
    </sheetView>
  </sheetViews>
  <sheetFormatPr defaultColWidth="9" defaultRowHeight="14.25"/>
  <cols>
    <col min="2" max="2" width="10.75" customWidth="1"/>
    <col min="3" max="3" width="8.875" customWidth="1"/>
    <col min="4" max="4" width="9.75" customWidth="1"/>
    <col min="5" max="10" width="8.875" customWidth="1"/>
    <col min="15" max="15" width="12.625"/>
  </cols>
  <sheetData>
    <row r="1" ht="48" customHeight="1" spans="1:10">
      <c r="A1" t="s">
        <v>0</v>
      </c>
      <c r="B1" s="1" t="s">
        <v>1</v>
      </c>
      <c r="C1" s="27" t="s">
        <v>2</v>
      </c>
      <c r="D1" s="27" t="s">
        <v>3</v>
      </c>
      <c r="E1" s="28" t="s">
        <v>4</v>
      </c>
      <c r="F1" s="28" t="s">
        <v>5</v>
      </c>
      <c r="G1" s="29" t="s">
        <v>6</v>
      </c>
      <c r="H1" s="29" t="s">
        <v>7</v>
      </c>
      <c r="I1" s="33" t="s">
        <v>8</v>
      </c>
      <c r="J1" s="33" t="s">
        <v>9</v>
      </c>
    </row>
    <row r="2" spans="1:10">
      <c r="A2" s="30">
        <v>43617</v>
      </c>
      <c r="B2" s="12">
        <f>小怡!G2+小杰!G2</f>
        <v>29559.86</v>
      </c>
      <c r="C2" s="31">
        <f>小怡!C2+小杰!C2</f>
        <v>25103.86</v>
      </c>
      <c r="D2" s="32" t="str">
        <f>IFERROR(_xlfn.IFS(C2&gt;17000,"完成",C2&lt;0.5,IF($B2=0," ","未完成"),C2&lt;17000,"未完成")," ")</f>
        <v>完成</v>
      </c>
      <c r="E2" s="31">
        <f>小怡!C4+小杰!C4</f>
        <v>0</v>
      </c>
      <c r="F2" s="32" t="str">
        <f t="shared" ref="F2:F32" si="0">IFERROR(_xlfn.IFS(E2&gt;1500,"完成",E2&lt;0.5,IF($B2=0," ","未完成"),E2&lt;1500,"未完成")," ")</f>
        <v>未完成</v>
      </c>
      <c r="G2" s="31">
        <f>小怡!C5+小杰!C5</f>
        <v>0</v>
      </c>
      <c r="H2" s="32" t="str">
        <f t="shared" ref="H2:H32" si="1">IFERROR(_xlfn.IFS(G2&gt;2000,"完成",G2&lt;0.5,IF($B2=0," ","未完成"),G2&lt;2000,"未完成")," ")</f>
        <v>未完成</v>
      </c>
      <c r="I2" s="31">
        <f>小怡!C3+小杰!C3</f>
        <v>4456</v>
      </c>
      <c r="J2" s="32" t="str">
        <f t="shared" ref="J2:J32" si="2">IFERROR(_xlfn.IFS(I2&gt;2666,"完成",I2&lt;0.5,IF($B2=0," ","未完成"),I2&lt;2666,"未完成")," ")</f>
        <v>完成</v>
      </c>
    </row>
    <row r="3" spans="1:10">
      <c r="A3" s="30">
        <f>A2+1</f>
        <v>43618</v>
      </c>
      <c r="B3" s="12">
        <f>小怡!G7+小杰!G7</f>
        <v>24097.3</v>
      </c>
      <c r="C3" s="31">
        <f>小怡!C7+小杰!C7</f>
        <v>23179.3</v>
      </c>
      <c r="D3" s="32" t="str">
        <f t="shared" ref="D3:D32" si="3">IFERROR(_xlfn.IFS(C3&gt;17000,"完成",C3&lt;0.5,IF($B3=0," ","未完成"),C3&lt;17000,"未完成")," ")</f>
        <v>完成</v>
      </c>
      <c r="E3" s="31">
        <f>小怡!C9+小杰!C9</f>
        <v>0</v>
      </c>
      <c r="F3" s="32" t="str">
        <f t="shared" si="0"/>
        <v>未完成</v>
      </c>
      <c r="G3" s="31">
        <f>小怡!C10+小杰!C10</f>
        <v>0</v>
      </c>
      <c r="H3" s="32" t="str">
        <f t="shared" si="1"/>
        <v>未完成</v>
      </c>
      <c r="I3" s="31">
        <f>小怡!C8+小杰!C8</f>
        <v>918</v>
      </c>
      <c r="J3" s="32" t="str">
        <f t="shared" si="2"/>
        <v>未完成</v>
      </c>
    </row>
    <row r="4" spans="1:10">
      <c r="A4" s="30">
        <f t="shared" ref="A4:A32" si="4">A3+1</f>
        <v>43619</v>
      </c>
      <c r="B4" s="12">
        <f>小怡!G12+小杰!G12</f>
        <v>2228</v>
      </c>
      <c r="C4" s="31">
        <f>小怡!C12+小杰!C12</f>
        <v>1799</v>
      </c>
      <c r="D4" s="32" t="str">
        <f t="shared" si="3"/>
        <v>未完成</v>
      </c>
      <c r="E4" s="31">
        <f>小怡!C14+小杰!C14</f>
        <v>0</v>
      </c>
      <c r="F4" s="32" t="str">
        <f t="shared" si="0"/>
        <v>未完成</v>
      </c>
      <c r="G4" s="31">
        <f>小怡!C15+小杰!C15</f>
        <v>0</v>
      </c>
      <c r="H4" s="32" t="str">
        <f t="shared" si="1"/>
        <v>未完成</v>
      </c>
      <c r="I4" s="31">
        <f>小怡!C13+小杰!C13</f>
        <v>429</v>
      </c>
      <c r="J4" s="32" t="str">
        <f t="shared" si="2"/>
        <v>未完成</v>
      </c>
    </row>
    <row r="5" spans="1:10">
      <c r="A5" s="30">
        <f t="shared" si="4"/>
        <v>43620</v>
      </c>
      <c r="B5" s="12">
        <f>小怡!G17+小杰!G17</f>
        <v>8077</v>
      </c>
      <c r="C5" s="31">
        <f>小怡!C17+小杰!C17</f>
        <v>8077</v>
      </c>
      <c r="D5" s="32" t="str">
        <f t="shared" si="3"/>
        <v>未完成</v>
      </c>
      <c r="E5" s="31">
        <f>小怡!C19+小杰!C19</f>
        <v>0</v>
      </c>
      <c r="F5" s="32" t="str">
        <f t="shared" si="0"/>
        <v>未完成</v>
      </c>
      <c r="G5" s="31">
        <f>小怡!C20+小杰!C20</f>
        <v>0</v>
      </c>
      <c r="H5" s="32" t="str">
        <f t="shared" si="1"/>
        <v>未完成</v>
      </c>
      <c r="I5" s="31">
        <f>小怡!C18+小杰!C18</f>
        <v>0</v>
      </c>
      <c r="J5" s="32" t="str">
        <f t="shared" si="2"/>
        <v>未完成</v>
      </c>
    </row>
    <row r="6" spans="1:10">
      <c r="A6" s="30">
        <f t="shared" si="4"/>
        <v>43621</v>
      </c>
      <c r="B6" s="12">
        <f>小怡!G22+小杰!G22</f>
        <v>9105.48</v>
      </c>
      <c r="C6" s="31">
        <f>小怡!C22+小杰!C22</f>
        <v>9105.48</v>
      </c>
      <c r="D6" s="32" t="str">
        <f t="shared" si="3"/>
        <v>未完成</v>
      </c>
      <c r="E6" s="31">
        <f>小怡!C24+小杰!C24</f>
        <v>0</v>
      </c>
      <c r="F6" s="32" t="str">
        <f t="shared" si="0"/>
        <v>未完成</v>
      </c>
      <c r="G6" s="31">
        <f>小怡!C25+小杰!C25</f>
        <v>0</v>
      </c>
      <c r="H6" s="32" t="str">
        <f t="shared" si="1"/>
        <v>未完成</v>
      </c>
      <c r="I6" s="31">
        <f>小怡!C23+小杰!C23</f>
        <v>0</v>
      </c>
      <c r="J6" s="32" t="str">
        <f t="shared" si="2"/>
        <v>未完成</v>
      </c>
    </row>
    <row r="7" spans="1:10">
      <c r="A7" s="30">
        <f t="shared" si="4"/>
        <v>43622</v>
      </c>
      <c r="B7" s="12">
        <f>小怡!G27+小杰!G27</f>
        <v>14425.9</v>
      </c>
      <c r="C7" s="31">
        <f>小怡!C27+小杰!C27</f>
        <v>11777.9</v>
      </c>
      <c r="D7" s="32" t="str">
        <f t="shared" si="3"/>
        <v>未完成</v>
      </c>
      <c r="E7" s="31">
        <f>小怡!C29+小杰!C29</f>
        <v>0</v>
      </c>
      <c r="F7" s="32" t="str">
        <f t="shared" si="0"/>
        <v>未完成</v>
      </c>
      <c r="G7" s="31">
        <f>小怡!C30+小杰!C30</f>
        <v>0</v>
      </c>
      <c r="H7" s="32" t="str">
        <f t="shared" si="1"/>
        <v>未完成</v>
      </c>
      <c r="I7" s="31">
        <f>小怡!C28+小杰!C28</f>
        <v>2648</v>
      </c>
      <c r="J7" s="32" t="str">
        <f t="shared" si="2"/>
        <v>未完成</v>
      </c>
    </row>
    <row r="8" spans="1:10">
      <c r="A8" s="30">
        <f t="shared" si="4"/>
        <v>43623</v>
      </c>
      <c r="B8" s="12">
        <f>小怡!G32+小杰!G32</f>
        <v>14254.88</v>
      </c>
      <c r="C8" s="31">
        <f>小怡!C32+小杰!C32</f>
        <v>8479.88</v>
      </c>
      <c r="D8" s="32" t="str">
        <f t="shared" si="3"/>
        <v>未完成</v>
      </c>
      <c r="E8" s="31">
        <f>小怡!C34+小杰!C34</f>
        <v>0</v>
      </c>
      <c r="F8" s="32" t="str">
        <f t="shared" si="0"/>
        <v>未完成</v>
      </c>
      <c r="G8" s="31">
        <f>小怡!C35+小杰!C35</f>
        <v>0</v>
      </c>
      <c r="H8" s="32" t="str">
        <f t="shared" si="1"/>
        <v>未完成</v>
      </c>
      <c r="I8" s="31">
        <f>小怡!C33+小杰!C33</f>
        <v>5775</v>
      </c>
      <c r="J8" s="32" t="str">
        <f t="shared" si="2"/>
        <v>完成</v>
      </c>
    </row>
    <row r="9" spans="1:10">
      <c r="A9" s="30">
        <f t="shared" si="4"/>
        <v>43624</v>
      </c>
      <c r="B9" s="12">
        <f>小怡!G37+小杰!G37</f>
        <v>8515.04</v>
      </c>
      <c r="C9" s="31">
        <f>小怡!C37+小杰!C37</f>
        <v>7633.04</v>
      </c>
      <c r="D9" s="32" t="str">
        <f t="shared" si="3"/>
        <v>未完成</v>
      </c>
      <c r="E9" s="31">
        <f>小怡!C39+小杰!C39</f>
        <v>0</v>
      </c>
      <c r="F9" s="32" t="str">
        <f t="shared" si="0"/>
        <v>未完成</v>
      </c>
      <c r="G9" s="31">
        <f>小怡!C40+小杰!C40</f>
        <v>0</v>
      </c>
      <c r="H9" s="32" t="str">
        <f t="shared" si="1"/>
        <v>未完成</v>
      </c>
      <c r="I9" s="31">
        <f>小怡!C38+小杰!C38</f>
        <v>882</v>
      </c>
      <c r="J9" s="32" t="str">
        <f t="shared" si="2"/>
        <v>未完成</v>
      </c>
    </row>
    <row r="10" spans="1:10">
      <c r="A10" s="30">
        <f t="shared" si="4"/>
        <v>43625</v>
      </c>
      <c r="B10" s="12">
        <f>小怡!G42+小杰!G42</f>
        <v>10252.94</v>
      </c>
      <c r="C10" s="31">
        <f>小怡!C42+小杰!C42</f>
        <v>9644.94</v>
      </c>
      <c r="D10" s="32" t="str">
        <f t="shared" si="3"/>
        <v>未完成</v>
      </c>
      <c r="E10" s="31">
        <f>小怡!C44+小杰!C44</f>
        <v>0</v>
      </c>
      <c r="F10" s="32" t="str">
        <f t="shared" si="0"/>
        <v>未完成</v>
      </c>
      <c r="G10" s="31">
        <f>小怡!C45+小杰!C45</f>
        <v>0</v>
      </c>
      <c r="H10" s="32" t="str">
        <f t="shared" si="1"/>
        <v>未完成</v>
      </c>
      <c r="I10" s="31">
        <f>小怡!C43+小杰!C43</f>
        <v>608</v>
      </c>
      <c r="J10" s="32" t="str">
        <f t="shared" si="2"/>
        <v>未完成</v>
      </c>
    </row>
    <row r="11" spans="1:10">
      <c r="A11" s="30">
        <f t="shared" si="4"/>
        <v>43626</v>
      </c>
      <c r="B11" s="12">
        <f>小怡!G47+小杰!G47</f>
        <v>20779.6</v>
      </c>
      <c r="C11" s="31">
        <f>小怡!C47+小杰!C47</f>
        <v>17476.4</v>
      </c>
      <c r="D11" s="32" t="str">
        <f t="shared" si="3"/>
        <v>完成</v>
      </c>
      <c r="E11" s="31">
        <f>小怡!C49+小杰!C49</f>
        <v>1005.2</v>
      </c>
      <c r="F11" s="32" t="str">
        <f t="shared" si="0"/>
        <v>未完成</v>
      </c>
      <c r="G11" s="31">
        <f>小怡!C50+小杰!C50</f>
        <v>0</v>
      </c>
      <c r="H11" s="32" t="str">
        <f t="shared" si="1"/>
        <v>未完成</v>
      </c>
      <c r="I11" s="31">
        <f>小怡!C48+小杰!C48</f>
        <v>2298</v>
      </c>
      <c r="J11" s="32" t="str">
        <f t="shared" si="2"/>
        <v>未完成</v>
      </c>
    </row>
    <row r="12" spans="1:10">
      <c r="A12" s="30">
        <f t="shared" si="4"/>
        <v>43627</v>
      </c>
      <c r="B12" s="12">
        <f>小怡!G52+小杰!G52</f>
        <v>14223.1</v>
      </c>
      <c r="C12" s="31">
        <f>小怡!C52+小杰!C52</f>
        <v>12943.1</v>
      </c>
      <c r="D12" s="32" t="str">
        <f t="shared" si="3"/>
        <v>未完成</v>
      </c>
      <c r="E12" s="31">
        <f>小怡!C54+小杰!C54</f>
        <v>0</v>
      </c>
      <c r="F12" s="32" t="str">
        <f t="shared" si="0"/>
        <v>未完成</v>
      </c>
      <c r="G12" s="31">
        <f>小怡!C55+小杰!C55</f>
        <v>1280</v>
      </c>
      <c r="H12" s="32" t="str">
        <f t="shared" si="1"/>
        <v>未完成</v>
      </c>
      <c r="I12" s="31">
        <f>小怡!C53+小杰!C53</f>
        <v>0</v>
      </c>
      <c r="J12" s="32" t="str">
        <f t="shared" si="2"/>
        <v>未完成</v>
      </c>
    </row>
    <row r="13" spans="1:10">
      <c r="A13" s="30">
        <f t="shared" si="4"/>
        <v>43628</v>
      </c>
      <c r="B13" s="12">
        <f>小怡!G57+小杰!G57</f>
        <v>14954.32</v>
      </c>
      <c r="C13" s="31">
        <f>小怡!C57+小杰!C57</f>
        <v>14451.32</v>
      </c>
      <c r="D13" s="32" t="str">
        <f t="shared" si="3"/>
        <v>未完成</v>
      </c>
      <c r="E13" s="31">
        <f>小怡!C59+小杰!C59</f>
        <v>0</v>
      </c>
      <c r="F13" s="32" t="str">
        <f t="shared" si="0"/>
        <v>未完成</v>
      </c>
      <c r="G13" s="31">
        <f>小怡!C60+小杰!C60</f>
        <v>503</v>
      </c>
      <c r="H13" s="32" t="str">
        <f t="shared" si="1"/>
        <v>未完成</v>
      </c>
      <c r="I13" s="31">
        <f>小怡!C58+小杰!C58</f>
        <v>0</v>
      </c>
      <c r="J13" s="32" t="str">
        <f t="shared" si="2"/>
        <v>未完成</v>
      </c>
    </row>
    <row r="14" spans="1:10">
      <c r="A14" s="30">
        <f t="shared" si="4"/>
        <v>43629</v>
      </c>
      <c r="B14" s="12">
        <f>小怡!G62+小杰!G62</f>
        <v>19525.54</v>
      </c>
      <c r="C14" s="31">
        <f>小怡!C62+小杰!C62</f>
        <v>18276.54</v>
      </c>
      <c r="D14" s="32" t="str">
        <f t="shared" si="3"/>
        <v>完成</v>
      </c>
      <c r="E14" s="31">
        <f>小怡!C64+小杰!C64</f>
        <v>0</v>
      </c>
      <c r="F14" s="32" t="str">
        <f t="shared" si="0"/>
        <v>未完成</v>
      </c>
      <c r="G14" s="31">
        <f>小怡!C65+小杰!C65</f>
        <v>0</v>
      </c>
      <c r="H14" s="32" t="str">
        <f t="shared" si="1"/>
        <v>未完成</v>
      </c>
      <c r="I14" s="31">
        <f>小怡!C63+小杰!C63</f>
        <v>1249</v>
      </c>
      <c r="J14" s="32" t="str">
        <f t="shared" si="2"/>
        <v>未完成</v>
      </c>
    </row>
    <row r="15" spans="1:10">
      <c r="A15" s="30">
        <f t="shared" si="4"/>
        <v>43630</v>
      </c>
      <c r="B15" s="12">
        <f>小怡!G67+小杰!G67</f>
        <v>2186.8</v>
      </c>
      <c r="C15" s="31">
        <f>小怡!C67+小杰!C67</f>
        <v>1888</v>
      </c>
      <c r="D15" s="32" t="str">
        <f t="shared" si="3"/>
        <v>未完成</v>
      </c>
      <c r="E15" s="31">
        <f>小怡!C69+小杰!C69</f>
        <v>298.8</v>
      </c>
      <c r="F15" s="32" t="str">
        <f t="shared" si="0"/>
        <v>未完成</v>
      </c>
      <c r="G15" s="31">
        <f>小怡!C70+小杰!C70</f>
        <v>0</v>
      </c>
      <c r="H15" s="32" t="str">
        <f t="shared" si="1"/>
        <v>未完成</v>
      </c>
      <c r="I15" s="31">
        <f>小怡!C68+小杰!C68</f>
        <v>0</v>
      </c>
      <c r="J15" s="32" t="str">
        <f t="shared" si="2"/>
        <v>未完成</v>
      </c>
    </row>
    <row r="16" spans="1:10">
      <c r="A16" s="30">
        <f t="shared" si="4"/>
        <v>43631</v>
      </c>
      <c r="B16" s="12">
        <f>小怡!G72+小杰!G72</f>
        <v>13799</v>
      </c>
      <c r="C16" s="31">
        <f>小怡!C72+小杰!C72</f>
        <v>13799</v>
      </c>
      <c r="D16" s="32" t="str">
        <f t="shared" si="3"/>
        <v>未完成</v>
      </c>
      <c r="E16" s="31">
        <f>小怡!C74+小杰!C74</f>
        <v>0</v>
      </c>
      <c r="F16" s="32" t="str">
        <f t="shared" si="0"/>
        <v>未完成</v>
      </c>
      <c r="G16" s="31">
        <f>小怡!C75+小杰!C75</f>
        <v>0</v>
      </c>
      <c r="H16" s="32" t="str">
        <f t="shared" si="1"/>
        <v>未完成</v>
      </c>
      <c r="I16" s="31">
        <f>小怡!C73+小杰!C73</f>
        <v>0</v>
      </c>
      <c r="J16" s="32" t="str">
        <f t="shared" si="2"/>
        <v>未完成</v>
      </c>
    </row>
    <row r="17" spans="1:10">
      <c r="A17" s="30">
        <f t="shared" si="4"/>
        <v>43632</v>
      </c>
      <c r="B17" s="12">
        <f>小怡!G77+小杰!G77</f>
        <v>48108.74</v>
      </c>
      <c r="C17" s="31">
        <f>小怡!C77+小杰!C77</f>
        <v>40970.87</v>
      </c>
      <c r="D17" s="32" t="str">
        <f t="shared" si="3"/>
        <v>完成</v>
      </c>
      <c r="E17" s="31">
        <f>小怡!C79+小杰!C79</f>
        <v>759.87</v>
      </c>
      <c r="F17" s="32" t="str">
        <f t="shared" si="0"/>
        <v>未完成</v>
      </c>
      <c r="G17" s="31">
        <f>小怡!C80+小杰!C80</f>
        <v>0</v>
      </c>
      <c r="H17" s="32" t="str">
        <f t="shared" si="1"/>
        <v>未完成</v>
      </c>
      <c r="I17" s="31">
        <f>小怡!C78+小杰!C78</f>
        <v>6378</v>
      </c>
      <c r="J17" s="32" t="str">
        <f t="shared" si="2"/>
        <v>完成</v>
      </c>
    </row>
    <row r="18" spans="1:10">
      <c r="A18" s="30">
        <f t="shared" si="4"/>
        <v>43633</v>
      </c>
      <c r="B18" s="12">
        <f>小怡!G82+小杰!G82</f>
        <v>34129.17</v>
      </c>
      <c r="C18" s="31">
        <f>小怡!C82+小杰!C82</f>
        <v>34129.17</v>
      </c>
      <c r="D18" s="32" t="str">
        <f t="shared" si="3"/>
        <v>完成</v>
      </c>
      <c r="E18" s="31">
        <f>小怡!C84+小杰!C84</f>
        <v>0</v>
      </c>
      <c r="F18" s="32" t="str">
        <f t="shared" si="0"/>
        <v>未完成</v>
      </c>
      <c r="G18" s="31">
        <f>小怡!C85+小杰!C85</f>
        <v>0</v>
      </c>
      <c r="H18" s="32" t="str">
        <f t="shared" si="1"/>
        <v>未完成</v>
      </c>
      <c r="I18" s="31">
        <f>小怡!C83+小杰!C83</f>
        <v>0</v>
      </c>
      <c r="J18" s="32" t="str">
        <f t="shared" si="2"/>
        <v>未完成</v>
      </c>
    </row>
    <row r="19" spans="1:10">
      <c r="A19" s="30">
        <f t="shared" si="4"/>
        <v>43634</v>
      </c>
      <c r="B19" s="12">
        <f>小怡!G87+小杰!G87</f>
        <v>68605.99</v>
      </c>
      <c r="C19" s="31">
        <f>小怡!C87+小杰!C87</f>
        <v>65524.09</v>
      </c>
      <c r="D19" s="32" t="str">
        <f t="shared" si="3"/>
        <v>完成</v>
      </c>
      <c r="E19" s="31">
        <f>小怡!C89+小杰!C89</f>
        <v>594.9</v>
      </c>
      <c r="F19" s="32" t="str">
        <f t="shared" si="0"/>
        <v>未完成</v>
      </c>
      <c r="G19" s="31">
        <f>小怡!C90+小杰!C90</f>
        <v>0</v>
      </c>
      <c r="H19" s="32" t="str">
        <f t="shared" si="1"/>
        <v>未完成</v>
      </c>
      <c r="I19" s="31">
        <f>小怡!C88+小杰!C88</f>
        <v>2487</v>
      </c>
      <c r="J19" s="32" t="str">
        <f t="shared" si="2"/>
        <v>未完成</v>
      </c>
    </row>
    <row r="20" spans="1:10">
      <c r="A20" s="30">
        <f t="shared" si="4"/>
        <v>43635</v>
      </c>
      <c r="B20" s="12">
        <f>小怡!G92+小杰!G92</f>
        <v>11461.34</v>
      </c>
      <c r="C20" s="31">
        <f>小怡!C92+小杰!C92</f>
        <v>10986.04</v>
      </c>
      <c r="D20" s="32" t="str">
        <f t="shared" si="3"/>
        <v>未完成</v>
      </c>
      <c r="E20" s="31">
        <f>小怡!C94+小杰!C94</f>
        <v>475.3</v>
      </c>
      <c r="F20" s="32" t="str">
        <f t="shared" si="0"/>
        <v>未完成</v>
      </c>
      <c r="G20" s="31">
        <f>小怡!C95+小杰!C95</f>
        <v>0</v>
      </c>
      <c r="H20" s="32" t="str">
        <f t="shared" si="1"/>
        <v>未完成</v>
      </c>
      <c r="I20" s="31">
        <f>小怡!C93+小杰!C93</f>
        <v>0</v>
      </c>
      <c r="J20" s="32" t="str">
        <f t="shared" si="2"/>
        <v>未完成</v>
      </c>
    </row>
    <row r="21" spans="1:10">
      <c r="A21" s="30">
        <f t="shared" si="4"/>
        <v>43636</v>
      </c>
      <c r="B21" s="12">
        <f>小怡!G97+小杰!G97</f>
        <v>24540.76</v>
      </c>
      <c r="C21" s="31">
        <f>小怡!C97+小杰!C97</f>
        <v>24540.76</v>
      </c>
      <c r="D21" s="32" t="str">
        <f t="shared" si="3"/>
        <v>完成</v>
      </c>
      <c r="E21" s="31">
        <f>小怡!C99+小杰!C99</f>
        <v>0</v>
      </c>
      <c r="F21" s="32" t="str">
        <f t="shared" si="0"/>
        <v>未完成</v>
      </c>
      <c r="G21" s="31">
        <f>小怡!C100+小杰!C100</f>
        <v>0</v>
      </c>
      <c r="H21" s="32" t="str">
        <f t="shared" si="1"/>
        <v>未完成</v>
      </c>
      <c r="I21" s="31">
        <f>小怡!C98+小杰!C98</f>
        <v>0</v>
      </c>
      <c r="J21" s="32" t="str">
        <f t="shared" si="2"/>
        <v>未完成</v>
      </c>
    </row>
    <row r="22" spans="1:10">
      <c r="A22" s="30">
        <f t="shared" si="4"/>
        <v>43637</v>
      </c>
      <c r="B22" s="12">
        <f>小怡!G102+小杰!G102</f>
        <v>8563</v>
      </c>
      <c r="C22" s="31">
        <f>小怡!C102+小杰!C102</f>
        <v>8264.2</v>
      </c>
      <c r="D22" s="32" t="str">
        <f t="shared" si="3"/>
        <v>未完成</v>
      </c>
      <c r="E22" s="31">
        <f>小怡!C104+小杰!C104</f>
        <v>298.8</v>
      </c>
      <c r="F22" s="32" t="str">
        <f t="shared" si="0"/>
        <v>未完成</v>
      </c>
      <c r="G22" s="31">
        <f>小怡!C105+小杰!C105</f>
        <v>0</v>
      </c>
      <c r="H22" s="32" t="str">
        <f t="shared" si="1"/>
        <v>未完成</v>
      </c>
      <c r="I22" s="31">
        <f>小怡!C103+小杰!C103</f>
        <v>0</v>
      </c>
      <c r="J22" s="32" t="str">
        <f t="shared" si="2"/>
        <v>未完成</v>
      </c>
    </row>
    <row r="23" spans="1:10">
      <c r="A23" s="30">
        <f t="shared" si="4"/>
        <v>43638</v>
      </c>
      <c r="B23" s="12">
        <f>小怡!G107+小杰!G107</f>
        <v>3498</v>
      </c>
      <c r="C23" s="31">
        <f>小怡!C107+小杰!C107</f>
        <v>3498</v>
      </c>
      <c r="D23" s="32" t="str">
        <f t="shared" si="3"/>
        <v>未完成</v>
      </c>
      <c r="E23" s="31">
        <f>小怡!C109+小杰!C109</f>
        <v>0</v>
      </c>
      <c r="F23" s="32" t="str">
        <f t="shared" si="0"/>
        <v>未完成</v>
      </c>
      <c r="G23" s="31">
        <f>小怡!C110+小杰!C110</f>
        <v>0</v>
      </c>
      <c r="H23" s="32" t="str">
        <f t="shared" si="1"/>
        <v>未完成</v>
      </c>
      <c r="I23" s="31">
        <f>小怡!C108+小杰!C108</f>
        <v>0</v>
      </c>
      <c r="J23" s="32" t="str">
        <f t="shared" si="2"/>
        <v>未完成</v>
      </c>
    </row>
    <row r="24" spans="1:10">
      <c r="A24" s="30">
        <f t="shared" si="4"/>
        <v>43639</v>
      </c>
      <c r="B24" s="12">
        <f>小怡!G112+小杰!G112</f>
        <v>13402.1</v>
      </c>
      <c r="C24" s="31">
        <f>小怡!C112+小杰!C112</f>
        <v>11711.2</v>
      </c>
      <c r="D24" s="32" t="str">
        <f t="shared" si="3"/>
        <v>未完成</v>
      </c>
      <c r="E24" s="31">
        <f>小怡!C114+小杰!C114</f>
        <v>991.9</v>
      </c>
      <c r="F24" s="32" t="str">
        <f t="shared" si="0"/>
        <v>未完成</v>
      </c>
      <c r="G24" s="31">
        <f>小怡!C115+小杰!C115</f>
        <v>0</v>
      </c>
      <c r="H24" s="32" t="str">
        <f t="shared" si="1"/>
        <v>未完成</v>
      </c>
      <c r="I24" s="31">
        <f>小怡!C113+小杰!C113</f>
        <v>699</v>
      </c>
      <c r="J24" s="32" t="str">
        <f t="shared" si="2"/>
        <v>未完成</v>
      </c>
    </row>
    <row r="25" spans="1:10">
      <c r="A25" s="30">
        <f t="shared" si="4"/>
        <v>43640</v>
      </c>
      <c r="B25" s="12">
        <f>小怡!G117+小杰!G117</f>
        <v>7545</v>
      </c>
      <c r="C25" s="31">
        <f>小怡!C117+小杰!C117</f>
        <v>6846</v>
      </c>
      <c r="D25" s="32" t="str">
        <f t="shared" si="3"/>
        <v>未完成</v>
      </c>
      <c r="E25" s="31">
        <f>小怡!C119+小杰!C119</f>
        <v>0</v>
      </c>
      <c r="F25" s="32" t="str">
        <f t="shared" si="0"/>
        <v>未完成</v>
      </c>
      <c r="G25" s="31">
        <f>小怡!C120+小杰!C120</f>
        <v>0</v>
      </c>
      <c r="H25" s="32" t="str">
        <f t="shared" si="1"/>
        <v>未完成</v>
      </c>
      <c r="I25" s="31">
        <f>小怡!C118+小杰!C118</f>
        <v>699</v>
      </c>
      <c r="J25" s="32" t="str">
        <f t="shared" si="2"/>
        <v>未完成</v>
      </c>
    </row>
    <row r="26" spans="1:10">
      <c r="A26" s="30">
        <f t="shared" si="4"/>
        <v>43641</v>
      </c>
      <c r="B26" s="12">
        <f>小怡!G122+小杰!G122</f>
        <v>21798</v>
      </c>
      <c r="C26" s="31">
        <f>小怡!C122+小杰!C122</f>
        <v>19160</v>
      </c>
      <c r="D26" s="32" t="str">
        <f t="shared" si="3"/>
        <v>完成</v>
      </c>
      <c r="E26" s="31">
        <f>小怡!C124+小杰!C124</f>
        <v>0</v>
      </c>
      <c r="F26" s="32" t="str">
        <f t="shared" si="0"/>
        <v>未完成</v>
      </c>
      <c r="G26" s="31">
        <f>小怡!C125+小杰!C125</f>
        <v>0</v>
      </c>
      <c r="H26" s="32" t="str">
        <f t="shared" si="1"/>
        <v>未完成</v>
      </c>
      <c r="I26" s="31">
        <f>小怡!C123+小杰!C123</f>
        <v>2638</v>
      </c>
      <c r="J26" s="32" t="str">
        <f t="shared" si="2"/>
        <v>未完成</v>
      </c>
    </row>
    <row r="27" spans="1:10">
      <c r="A27" s="30">
        <f t="shared" si="4"/>
        <v>43642</v>
      </c>
      <c r="B27" s="12">
        <f>小怡!G127+小杰!G127</f>
        <v>10670.2</v>
      </c>
      <c r="C27" s="31">
        <f>小怡!C127+小杰!C127</f>
        <v>9984.2</v>
      </c>
      <c r="D27" s="32" t="str">
        <f t="shared" si="3"/>
        <v>未完成</v>
      </c>
      <c r="E27" s="31">
        <f>小怡!C129+小杰!C129</f>
        <v>686</v>
      </c>
      <c r="F27" s="32" t="str">
        <f t="shared" si="0"/>
        <v>未完成</v>
      </c>
      <c r="G27" s="31">
        <f>小怡!C130+小杰!C130</f>
        <v>0</v>
      </c>
      <c r="H27" s="32" t="str">
        <f t="shared" si="1"/>
        <v>未完成</v>
      </c>
      <c r="I27" s="31">
        <f>小怡!C128+小杰!C128</f>
        <v>0</v>
      </c>
      <c r="J27" s="32" t="str">
        <f t="shared" si="2"/>
        <v>未完成</v>
      </c>
    </row>
    <row r="28" spans="1:10">
      <c r="A28" s="30">
        <f t="shared" si="4"/>
        <v>43643</v>
      </c>
      <c r="B28" s="12">
        <f>小怡!G132+小杰!G132</f>
        <v>23822</v>
      </c>
      <c r="C28" s="31">
        <f>小怡!C132+小杰!C132</f>
        <v>17773</v>
      </c>
      <c r="D28" s="32" t="str">
        <f t="shared" si="3"/>
        <v>完成</v>
      </c>
      <c r="E28" s="31">
        <f>小怡!C134+小杰!C134</f>
        <v>0</v>
      </c>
      <c r="F28" s="32" t="str">
        <f t="shared" si="0"/>
        <v>未完成</v>
      </c>
      <c r="G28" s="31">
        <f>小怡!C135+小杰!C135</f>
        <v>0</v>
      </c>
      <c r="H28" s="32" t="str">
        <f t="shared" si="1"/>
        <v>未完成</v>
      </c>
      <c r="I28" s="31">
        <f>小怡!C133+小杰!C133</f>
        <v>6049</v>
      </c>
      <c r="J28" s="32" t="str">
        <f t="shared" si="2"/>
        <v>完成</v>
      </c>
    </row>
    <row r="29" spans="1:10">
      <c r="A29" s="30">
        <f t="shared" si="4"/>
        <v>43644</v>
      </c>
      <c r="B29" s="12">
        <f>小怡!G137+小杰!G137</f>
        <v>14030.45</v>
      </c>
      <c r="C29" s="31">
        <f>小怡!C137+小杰!C137</f>
        <v>14030.45</v>
      </c>
      <c r="D29" s="32" t="str">
        <f t="shared" si="3"/>
        <v>未完成</v>
      </c>
      <c r="E29" s="31">
        <f>小怡!C139+小杰!C139</f>
        <v>0</v>
      </c>
      <c r="F29" s="32" t="str">
        <f t="shared" si="0"/>
        <v>未完成</v>
      </c>
      <c r="G29" s="31">
        <f>小怡!C140+小杰!C140</f>
        <v>0</v>
      </c>
      <c r="H29" s="32" t="str">
        <f t="shared" si="1"/>
        <v>未完成</v>
      </c>
      <c r="I29" s="31">
        <f>小怡!C138+小杰!C138</f>
        <v>0</v>
      </c>
      <c r="J29" s="32" t="str">
        <f t="shared" si="2"/>
        <v>未完成</v>
      </c>
    </row>
    <row r="30" spans="1:10">
      <c r="A30" s="30">
        <f t="shared" si="4"/>
        <v>43645</v>
      </c>
      <c r="B30" s="12">
        <f>小怡!G142+小杰!G142</f>
        <v>8014</v>
      </c>
      <c r="C30" s="31">
        <f>小怡!C142+小杰!C142</f>
        <v>8014</v>
      </c>
      <c r="D30" s="32" t="str">
        <f t="shared" si="3"/>
        <v>未完成</v>
      </c>
      <c r="E30" s="31">
        <f>小怡!C144+小杰!C144</f>
        <v>0</v>
      </c>
      <c r="F30" s="32" t="str">
        <f t="shared" si="0"/>
        <v>未完成</v>
      </c>
      <c r="G30" s="31">
        <f>小怡!C145+小杰!C145</f>
        <v>0</v>
      </c>
      <c r="H30" s="32" t="str">
        <f t="shared" si="1"/>
        <v>未完成</v>
      </c>
      <c r="I30" s="31">
        <f>小怡!C143+小杰!C143</f>
        <v>0</v>
      </c>
      <c r="J30" s="32" t="str">
        <f t="shared" si="2"/>
        <v>未完成</v>
      </c>
    </row>
    <row r="31" spans="1:10">
      <c r="A31" s="30">
        <f t="shared" si="4"/>
        <v>43646</v>
      </c>
      <c r="B31" s="12">
        <f>小怡!G147+小杰!G147</f>
        <v>5912</v>
      </c>
      <c r="C31" s="31">
        <f>小怡!C147+小杰!C147</f>
        <v>5912</v>
      </c>
      <c r="D31" s="32" t="str">
        <f t="shared" si="3"/>
        <v>未完成</v>
      </c>
      <c r="E31" s="31">
        <f>小怡!C149+小杰!C149</f>
        <v>0</v>
      </c>
      <c r="F31" s="32" t="str">
        <f t="shared" si="0"/>
        <v>未完成</v>
      </c>
      <c r="G31" s="31">
        <f>小怡!C150+小杰!C150</f>
        <v>0</v>
      </c>
      <c r="H31" s="32" t="str">
        <f t="shared" si="1"/>
        <v>未完成</v>
      </c>
      <c r="I31" s="31">
        <f>小怡!C148+小杰!C148</f>
        <v>0</v>
      </c>
      <c r="J31" s="32" t="str">
        <f t="shared" si="2"/>
        <v>未完成</v>
      </c>
    </row>
    <row r="32" spans="1:10">
      <c r="A32" s="30">
        <f t="shared" si="4"/>
        <v>43647</v>
      </c>
      <c r="B32" s="12">
        <f>小怡!G152+小杰!G152</f>
        <v>0</v>
      </c>
      <c r="C32" s="31">
        <f>小怡!C152+小杰!C152</f>
        <v>0</v>
      </c>
      <c r="D32" s="32" t="str">
        <f t="shared" si="3"/>
        <v> </v>
      </c>
      <c r="E32" s="31">
        <f>小怡!C154+小杰!C154</f>
        <v>0</v>
      </c>
      <c r="F32" s="32" t="str">
        <f t="shared" si="0"/>
        <v> </v>
      </c>
      <c r="G32" s="31">
        <f>小怡!C155+小杰!C155</f>
        <v>0</v>
      </c>
      <c r="H32" s="32" t="str">
        <f t="shared" si="1"/>
        <v> </v>
      </c>
      <c r="I32" s="31">
        <f>小怡!C153+小杰!C153</f>
        <v>0</v>
      </c>
      <c r="J32" s="32" t="str">
        <f t="shared" si="2"/>
        <v> </v>
      </c>
    </row>
  </sheetData>
  <sheetProtection sheet="1" formatCells="0" formatColumns="0" formatRows="0" insertRows="0" insertColumns="0" insertHyperlinks="0" deleteColumns="0" deleteRows="0" sort="0" autoFilter="0" pivotTables="0" objects="1"/>
  <conditionalFormatting sqref="D2:D32">
    <cfRule type="cellIs" dxfId="0" priority="12" operator="equal">
      <formula>"未完成"</formula>
    </cfRule>
    <cfRule type="cellIs" dxfId="1" priority="11" operator="equal">
      <formula>"完成"</formula>
    </cfRule>
  </conditionalFormatting>
  <conditionalFormatting sqref="F2:F32">
    <cfRule type="cellIs" dxfId="0" priority="8" operator="equal">
      <formula>"未完成"</formula>
    </cfRule>
    <cfRule type="cellIs" dxfId="1" priority="7" operator="equal">
      <formula>"完成"</formula>
    </cfRule>
  </conditionalFormatting>
  <conditionalFormatting sqref="H2:H32">
    <cfRule type="cellIs" dxfId="0" priority="6" operator="equal">
      <formula>"未完成"</formula>
    </cfRule>
    <cfRule type="cellIs" dxfId="1" priority="5" operator="equal">
      <formula>"完成"</formula>
    </cfRule>
  </conditionalFormatting>
  <conditionalFormatting sqref="J2:J32">
    <cfRule type="cellIs" dxfId="0" priority="2" operator="equal">
      <formula>"未完成"</formula>
    </cfRule>
    <cfRule type="cellIs" dxfId="1" priority="1" operator="equal">
      <formula>"完成"</formula>
    </cfRule>
  </conditionalFormatting>
  <conditionalFormatting sqref="D1 D33:D65536">
    <cfRule type="cellIs" dxfId="1" priority="19" operator="equal">
      <formula>"完成"</formula>
    </cfRule>
    <cfRule type="cellIs" dxfId="0" priority="20" operator="equal">
      <formula>"未完成"</formula>
    </cfRule>
  </conditionalFormatting>
  <conditionalFormatting sqref="F1 F33:F65536">
    <cfRule type="cellIs" dxfId="0" priority="16" operator="equal">
      <formula>"未完成"</formula>
    </cfRule>
    <cfRule type="cellIs" dxfId="1" priority="15" operator="equal">
      <formula>"完成"</formula>
    </cfRule>
  </conditionalFormatting>
  <conditionalFormatting sqref="H1 H33:H65536">
    <cfRule type="cellIs" dxfId="1" priority="17" operator="equal">
      <formula>"完成"</formula>
    </cfRule>
    <cfRule type="cellIs" dxfId="0" priority="18" operator="equal">
      <formula>"未完成"</formula>
    </cfRule>
  </conditionalFormatting>
  <conditionalFormatting sqref="J1 J33:J65536">
    <cfRule type="cellIs" dxfId="0" priority="4" operator="equal">
      <formula>"未完成"</formula>
    </cfRule>
    <cfRule type="cellIs" dxfId="1" priority="3" operator="equal">
      <formula>"完成"</formula>
    </cfRule>
  </conditionalFormatting>
  <pageMargins left="0.75" right="0.75" top="1" bottom="1" header="0.511805555555556" footer="0.511805555555556"/>
  <pageSetup paperSize="9" orientation="portrait"/>
  <headerFooter alignWithMargins="0" scaleWithDoc="0"/>
  <ignoredErrors>
    <ignoredError sqref="A32:C32 A1:C1 A6:C31 G4:G5 E4:E5 A4:C5 G3 E3 A3:C3 A2:C2 G32 E32 G6:G31 E6:E31 G2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6"/>
  <sheetViews>
    <sheetView tabSelected="1" workbookViewId="0">
      <pane xSplit="1" ySplit="1" topLeftCell="B47" activePane="bottomRight" state="frozen"/>
      <selection/>
      <selection pane="topRight"/>
      <selection pane="bottomLeft"/>
      <selection pane="bottomRight" activeCell="C57" sqref="C57"/>
    </sheetView>
  </sheetViews>
  <sheetFormatPr defaultColWidth="9" defaultRowHeight="14.25" outlineLevelCol="6"/>
  <cols>
    <col min="3" max="3" width="9.375"/>
    <col min="4" max="4" width="10.125" customWidth="1"/>
    <col min="5" max="5" width="19.125" style="1" customWidth="1"/>
    <col min="7" max="7" width="11.5" customWidth="1"/>
  </cols>
  <sheetData>
    <row r="1" s="1" customFormat="1" ht="45" customHeight="1" spans="1:7">
      <c r="A1" s="1" t="s">
        <v>0</v>
      </c>
      <c r="B1" s="1" t="s">
        <v>10</v>
      </c>
      <c r="C1" s="1" t="s">
        <v>11</v>
      </c>
      <c r="D1" s="1" t="s">
        <v>12</v>
      </c>
      <c r="E1" s="2" t="s">
        <v>13</v>
      </c>
      <c r="F1" s="1" t="s">
        <v>14</v>
      </c>
      <c r="G1" s="1" t="s">
        <v>15</v>
      </c>
    </row>
    <row r="2" spans="1:7">
      <c r="A2" s="3">
        <v>43617</v>
      </c>
      <c r="B2" s="4" t="s">
        <v>16</v>
      </c>
      <c r="C2" s="5">
        <v>14824.78</v>
      </c>
      <c r="D2" s="6">
        <f t="shared" ref="D2:D65" si="0">IF(C2&gt;9999.99,1,"")</f>
        <v>1</v>
      </c>
      <c r="E2" s="23">
        <v>1</v>
      </c>
      <c r="F2" s="8">
        <f>SUM(D2:E6)</f>
        <v>2</v>
      </c>
      <c r="G2" s="9">
        <f>SUM(C2:C6)</f>
        <v>19280.78</v>
      </c>
    </row>
    <row r="3" spans="1:7">
      <c r="A3" s="10"/>
      <c r="B3" t="s">
        <v>17</v>
      </c>
      <c r="C3" s="11">
        <v>4456</v>
      </c>
      <c r="D3" s="12" t="str">
        <f t="shared" si="0"/>
        <v/>
      </c>
      <c r="E3" s="24"/>
      <c r="F3" s="14"/>
      <c r="G3" s="15"/>
    </row>
    <row r="4" spans="1:7">
      <c r="A4" s="10"/>
      <c r="B4" t="s">
        <v>18</v>
      </c>
      <c r="C4" s="11"/>
      <c r="D4" s="12" t="str">
        <f t="shared" si="0"/>
        <v/>
      </c>
      <c r="E4" s="24"/>
      <c r="F4" s="14"/>
      <c r="G4" s="15"/>
    </row>
    <row r="5" spans="1:7">
      <c r="A5" s="10"/>
      <c r="B5" t="s">
        <v>19</v>
      </c>
      <c r="C5" s="11"/>
      <c r="D5" s="12" t="str">
        <f t="shared" si="0"/>
        <v/>
      </c>
      <c r="E5" s="24"/>
      <c r="F5" s="14"/>
      <c r="G5" s="15"/>
    </row>
    <row r="6" ht="15" spans="1:7">
      <c r="A6" s="16"/>
      <c r="B6" s="17" t="s">
        <v>20</v>
      </c>
      <c r="C6" s="18"/>
      <c r="D6" s="19" t="str">
        <f t="shared" si="0"/>
        <v/>
      </c>
      <c r="E6" s="25"/>
      <c r="F6" s="21"/>
      <c r="G6" s="22"/>
    </row>
    <row r="7" spans="1:7">
      <c r="A7" s="3">
        <f>A2+1</f>
        <v>43618</v>
      </c>
      <c r="B7" s="4" t="s">
        <v>16</v>
      </c>
      <c r="C7" s="5">
        <v>11127</v>
      </c>
      <c r="D7" s="6">
        <f t="shared" si="0"/>
        <v>1</v>
      </c>
      <c r="E7" s="23">
        <v>1</v>
      </c>
      <c r="F7" s="8">
        <f>SUM(D7:E11)</f>
        <v>2</v>
      </c>
      <c r="G7" s="9">
        <f>SUM(C7:C11)</f>
        <v>12045</v>
      </c>
    </row>
    <row r="8" spans="1:7">
      <c r="A8" s="10"/>
      <c r="B8" t="s">
        <v>17</v>
      </c>
      <c r="C8" s="11">
        <v>918</v>
      </c>
      <c r="D8" s="12" t="str">
        <f t="shared" si="0"/>
        <v/>
      </c>
      <c r="E8" s="24"/>
      <c r="F8" s="14"/>
      <c r="G8" s="15"/>
    </row>
    <row r="9" spans="1:7">
      <c r="A9" s="10"/>
      <c r="B9" t="s">
        <v>18</v>
      </c>
      <c r="C9" s="11"/>
      <c r="D9" s="12" t="str">
        <f t="shared" si="0"/>
        <v/>
      </c>
      <c r="E9" s="24"/>
      <c r="F9" s="14"/>
      <c r="G9" s="15"/>
    </row>
    <row r="10" spans="1:7">
      <c r="A10" s="10"/>
      <c r="B10" t="s">
        <v>19</v>
      </c>
      <c r="C10" s="11"/>
      <c r="D10" s="12" t="str">
        <f t="shared" si="0"/>
        <v/>
      </c>
      <c r="E10" s="24"/>
      <c r="F10" s="14"/>
      <c r="G10" s="15"/>
    </row>
    <row r="11" ht="15" spans="1:7">
      <c r="A11" s="16"/>
      <c r="B11" s="17" t="s">
        <v>20</v>
      </c>
      <c r="C11" s="18"/>
      <c r="D11" s="19" t="str">
        <f t="shared" si="0"/>
        <v/>
      </c>
      <c r="E11" s="25"/>
      <c r="F11" s="21"/>
      <c r="G11" s="22"/>
    </row>
    <row r="12" spans="1:7">
      <c r="A12" s="3">
        <f>A7+1</f>
        <v>43619</v>
      </c>
      <c r="B12" s="4" t="s">
        <v>16</v>
      </c>
      <c r="C12" s="5"/>
      <c r="D12" s="6" t="str">
        <f t="shared" si="0"/>
        <v/>
      </c>
      <c r="E12" s="23"/>
      <c r="F12" s="8">
        <f>SUM(D12:E16)</f>
        <v>0</v>
      </c>
      <c r="G12" s="9">
        <f>SUM(C12:C16)</f>
        <v>0</v>
      </c>
    </row>
    <row r="13" spans="1:7">
      <c r="A13" s="10"/>
      <c r="B13" t="s">
        <v>17</v>
      </c>
      <c r="C13" s="11"/>
      <c r="D13" s="12" t="str">
        <f t="shared" si="0"/>
        <v/>
      </c>
      <c r="E13" s="24"/>
      <c r="F13" s="14"/>
      <c r="G13" s="15"/>
    </row>
    <row r="14" spans="1:7">
      <c r="A14" s="10"/>
      <c r="B14" t="s">
        <v>18</v>
      </c>
      <c r="C14" s="11"/>
      <c r="D14" s="12" t="str">
        <f t="shared" si="0"/>
        <v/>
      </c>
      <c r="E14" s="24"/>
      <c r="F14" s="14"/>
      <c r="G14" s="15"/>
    </row>
    <row r="15" spans="1:7">
      <c r="A15" s="10"/>
      <c r="B15" t="s">
        <v>19</v>
      </c>
      <c r="C15" s="11"/>
      <c r="D15" s="12" t="str">
        <f t="shared" si="0"/>
        <v/>
      </c>
      <c r="E15" s="24"/>
      <c r="F15" s="14"/>
      <c r="G15" s="15"/>
    </row>
    <row r="16" ht="15" spans="1:7">
      <c r="A16" s="16"/>
      <c r="B16" s="17" t="s">
        <v>20</v>
      </c>
      <c r="C16" s="18"/>
      <c r="D16" s="19" t="str">
        <f t="shared" si="0"/>
        <v/>
      </c>
      <c r="E16" s="25"/>
      <c r="F16" s="21"/>
      <c r="G16" s="22"/>
    </row>
    <row r="17" spans="1:7">
      <c r="A17" s="3">
        <f>A12+1</f>
        <v>43620</v>
      </c>
      <c r="B17" s="4" t="s">
        <v>16</v>
      </c>
      <c r="C17" s="5">
        <f>2180+1799+2299</f>
        <v>6278</v>
      </c>
      <c r="D17" s="6" t="str">
        <f t="shared" si="0"/>
        <v/>
      </c>
      <c r="E17" s="23"/>
      <c r="F17" s="8">
        <f>SUM(D17:E21)</f>
        <v>0</v>
      </c>
      <c r="G17" s="9">
        <f>SUM(C17:C21)</f>
        <v>6278</v>
      </c>
    </row>
    <row r="18" spans="1:7">
      <c r="A18" s="10"/>
      <c r="B18" t="s">
        <v>17</v>
      </c>
      <c r="C18" s="11"/>
      <c r="D18" s="12" t="str">
        <f t="shared" si="0"/>
        <v/>
      </c>
      <c r="E18" s="24"/>
      <c r="F18" s="14"/>
      <c r="G18" s="15"/>
    </row>
    <row r="19" spans="1:7">
      <c r="A19" s="10"/>
      <c r="B19" t="s">
        <v>18</v>
      </c>
      <c r="C19" s="11"/>
      <c r="D19" s="12" t="str">
        <f t="shared" si="0"/>
        <v/>
      </c>
      <c r="E19" s="24"/>
      <c r="F19" s="14"/>
      <c r="G19" s="15"/>
    </row>
    <row r="20" spans="1:7">
      <c r="A20" s="10"/>
      <c r="B20" t="s">
        <v>19</v>
      </c>
      <c r="C20" s="11"/>
      <c r="D20" s="12" t="str">
        <f t="shared" si="0"/>
        <v/>
      </c>
      <c r="E20" s="24"/>
      <c r="F20" s="14"/>
      <c r="G20" s="15"/>
    </row>
    <row r="21" ht="15" spans="1:7">
      <c r="A21" s="16"/>
      <c r="B21" s="17" t="s">
        <v>20</v>
      </c>
      <c r="C21" s="18"/>
      <c r="D21" s="19" t="str">
        <f t="shared" si="0"/>
        <v/>
      </c>
      <c r="E21" s="25"/>
      <c r="F21" s="21"/>
      <c r="G21" s="22"/>
    </row>
    <row r="22" spans="1:7">
      <c r="A22" s="3">
        <f>A17+1</f>
        <v>43621</v>
      </c>
      <c r="B22" s="4" t="s">
        <v>16</v>
      </c>
      <c r="C22" s="5">
        <v>4652.24</v>
      </c>
      <c r="D22" s="6" t="str">
        <f t="shared" si="0"/>
        <v/>
      </c>
      <c r="E22" s="23">
        <v>1</v>
      </c>
      <c r="F22" s="8">
        <f>SUM(D22:E26)</f>
        <v>1</v>
      </c>
      <c r="G22" s="9">
        <f>SUM(C22:C26)</f>
        <v>4652.24</v>
      </c>
    </row>
    <row r="23" spans="1:7">
      <c r="A23" s="10"/>
      <c r="B23" t="s">
        <v>17</v>
      </c>
      <c r="C23" s="11"/>
      <c r="D23" s="12" t="str">
        <f t="shared" si="0"/>
        <v/>
      </c>
      <c r="E23" s="24"/>
      <c r="F23" s="14"/>
      <c r="G23" s="15"/>
    </row>
    <row r="24" spans="1:7">
      <c r="A24" s="10"/>
      <c r="B24" t="s">
        <v>18</v>
      </c>
      <c r="C24" s="11"/>
      <c r="D24" s="12" t="str">
        <f t="shared" si="0"/>
        <v/>
      </c>
      <c r="E24" s="24"/>
      <c r="F24" s="14"/>
      <c r="G24" s="15"/>
    </row>
    <row r="25" spans="1:7">
      <c r="A25" s="10"/>
      <c r="B25" t="s">
        <v>19</v>
      </c>
      <c r="C25" s="11"/>
      <c r="D25" s="12" t="str">
        <f t="shared" si="0"/>
        <v/>
      </c>
      <c r="E25" s="24"/>
      <c r="F25" s="14"/>
      <c r="G25" s="15"/>
    </row>
    <row r="26" ht="15" spans="1:7">
      <c r="A26" s="16"/>
      <c r="B26" s="17" t="s">
        <v>20</v>
      </c>
      <c r="C26" s="18"/>
      <c r="D26" s="19" t="str">
        <f t="shared" si="0"/>
        <v/>
      </c>
      <c r="E26" s="25"/>
      <c r="F26" s="21"/>
      <c r="G26" s="22"/>
    </row>
    <row r="27" spans="1:7">
      <c r="A27" s="3">
        <f>A22+1</f>
        <v>43622</v>
      </c>
      <c r="B27" s="4" t="s">
        <v>16</v>
      </c>
      <c r="C27" s="5">
        <v>9233.4</v>
      </c>
      <c r="D27" s="6" t="str">
        <f t="shared" si="0"/>
        <v/>
      </c>
      <c r="E27" s="23">
        <v>1</v>
      </c>
      <c r="F27" s="8">
        <f>SUM(D27:E31)</f>
        <v>1</v>
      </c>
      <c r="G27" s="9">
        <f>SUM(C27:C31)</f>
        <v>11881.4</v>
      </c>
    </row>
    <row r="28" spans="1:7">
      <c r="A28" s="10"/>
      <c r="B28" t="s">
        <v>17</v>
      </c>
      <c r="C28" s="11">
        <v>2648</v>
      </c>
      <c r="D28" s="12" t="str">
        <f t="shared" si="0"/>
        <v/>
      </c>
      <c r="E28" s="24"/>
      <c r="F28" s="14"/>
      <c r="G28" s="15"/>
    </row>
    <row r="29" spans="1:7">
      <c r="A29" s="10"/>
      <c r="B29" t="s">
        <v>18</v>
      </c>
      <c r="C29" s="11"/>
      <c r="D29" s="12" t="str">
        <f t="shared" si="0"/>
        <v/>
      </c>
      <c r="E29" s="24"/>
      <c r="F29" s="14"/>
      <c r="G29" s="15"/>
    </row>
    <row r="30" spans="1:7">
      <c r="A30" s="10"/>
      <c r="B30" t="s">
        <v>19</v>
      </c>
      <c r="C30" s="11"/>
      <c r="D30" s="12" t="str">
        <f t="shared" si="0"/>
        <v/>
      </c>
      <c r="E30" s="24"/>
      <c r="F30" s="14"/>
      <c r="G30" s="15"/>
    </row>
    <row r="31" ht="15" spans="1:7">
      <c r="A31" s="16"/>
      <c r="B31" s="17" t="s">
        <v>20</v>
      </c>
      <c r="C31" s="18"/>
      <c r="D31" s="19" t="str">
        <f t="shared" si="0"/>
        <v/>
      </c>
      <c r="E31" s="25"/>
      <c r="F31" s="21"/>
      <c r="G31" s="22"/>
    </row>
    <row r="32" spans="1:7">
      <c r="A32" s="3">
        <f>A27+1</f>
        <v>43623</v>
      </c>
      <c r="B32" s="4" t="s">
        <v>16</v>
      </c>
      <c r="C32" s="5">
        <v>607.44</v>
      </c>
      <c r="D32" s="6" t="str">
        <f t="shared" si="0"/>
        <v/>
      </c>
      <c r="E32" s="23"/>
      <c r="F32" s="8">
        <f>SUM(D32:E36)</f>
        <v>0</v>
      </c>
      <c r="G32" s="9">
        <f>SUM(C32:C36)</f>
        <v>5953.44</v>
      </c>
    </row>
    <row r="33" spans="1:7">
      <c r="A33" s="10"/>
      <c r="B33" t="s">
        <v>17</v>
      </c>
      <c r="C33" s="11">
        <v>5346</v>
      </c>
      <c r="D33" s="12" t="str">
        <f t="shared" si="0"/>
        <v/>
      </c>
      <c r="E33" s="24"/>
      <c r="F33" s="14"/>
      <c r="G33" s="15"/>
    </row>
    <row r="34" spans="1:7">
      <c r="A34" s="10"/>
      <c r="B34" t="s">
        <v>18</v>
      </c>
      <c r="C34" s="11"/>
      <c r="D34" s="12" t="str">
        <f t="shared" si="0"/>
        <v/>
      </c>
      <c r="E34" s="24"/>
      <c r="F34" s="14"/>
      <c r="G34" s="15"/>
    </row>
    <row r="35" spans="1:7">
      <c r="A35" s="10"/>
      <c r="B35" t="s">
        <v>19</v>
      </c>
      <c r="C35" s="11"/>
      <c r="D35" s="12" t="str">
        <f t="shared" si="0"/>
        <v/>
      </c>
      <c r="E35" s="24"/>
      <c r="F35" s="14"/>
      <c r="G35" s="15"/>
    </row>
    <row r="36" ht="15" spans="1:7">
      <c r="A36" s="16"/>
      <c r="B36" s="17" t="s">
        <v>20</v>
      </c>
      <c r="C36" s="18"/>
      <c r="D36" s="19" t="str">
        <f t="shared" si="0"/>
        <v/>
      </c>
      <c r="E36" s="25"/>
      <c r="F36" s="21"/>
      <c r="G36" s="22"/>
    </row>
    <row r="37" spans="1:7">
      <c r="A37" s="3">
        <f>A32+1</f>
        <v>43624</v>
      </c>
      <c r="B37" s="4" t="s">
        <v>16</v>
      </c>
      <c r="C37" s="5">
        <f>1799+2466</f>
        <v>4265</v>
      </c>
      <c r="D37" s="6" t="str">
        <f t="shared" si="0"/>
        <v/>
      </c>
      <c r="E37" s="23"/>
      <c r="F37" s="8">
        <f>SUM(D37:E41)</f>
        <v>0</v>
      </c>
      <c r="G37" s="9">
        <f>SUM(C37:C41)</f>
        <v>5147</v>
      </c>
    </row>
    <row r="38" spans="1:7">
      <c r="A38" s="10"/>
      <c r="B38" t="s">
        <v>17</v>
      </c>
      <c r="C38" s="11">
        <v>882</v>
      </c>
      <c r="D38" s="12" t="str">
        <f t="shared" si="0"/>
        <v/>
      </c>
      <c r="E38" s="24"/>
      <c r="F38" s="14"/>
      <c r="G38" s="15"/>
    </row>
    <row r="39" spans="1:7">
      <c r="A39" s="10"/>
      <c r="B39" t="s">
        <v>18</v>
      </c>
      <c r="C39" s="11"/>
      <c r="D39" s="12" t="str">
        <f t="shared" si="0"/>
        <v/>
      </c>
      <c r="E39" s="24"/>
      <c r="F39" s="14"/>
      <c r="G39" s="15"/>
    </row>
    <row r="40" spans="1:7">
      <c r="A40" s="10"/>
      <c r="B40" t="s">
        <v>19</v>
      </c>
      <c r="C40" s="11"/>
      <c r="D40" s="12" t="str">
        <f t="shared" si="0"/>
        <v/>
      </c>
      <c r="E40" s="24"/>
      <c r="F40" s="14"/>
      <c r="G40" s="15"/>
    </row>
    <row r="41" ht="15" spans="1:7">
      <c r="A41" s="16"/>
      <c r="B41" s="17" t="s">
        <v>20</v>
      </c>
      <c r="C41" s="18"/>
      <c r="D41" s="19" t="str">
        <f t="shared" si="0"/>
        <v/>
      </c>
      <c r="E41" s="25"/>
      <c r="F41" s="21"/>
      <c r="G41" s="22"/>
    </row>
    <row r="42" spans="1:7">
      <c r="A42" s="3">
        <f>A37+1</f>
        <v>43625</v>
      </c>
      <c r="B42" s="4" t="s">
        <v>16</v>
      </c>
      <c r="C42" s="5">
        <f>1888+674.1+3999</f>
        <v>6561.1</v>
      </c>
      <c r="D42" s="6" t="str">
        <f t="shared" si="0"/>
        <v/>
      </c>
      <c r="E42" s="23">
        <v>1</v>
      </c>
      <c r="F42" s="8">
        <f>SUM(D42:E46)</f>
        <v>1</v>
      </c>
      <c r="G42" s="9">
        <f>SUM(C42:C46)</f>
        <v>7169.1</v>
      </c>
    </row>
    <row r="43" spans="1:7">
      <c r="A43" s="10"/>
      <c r="B43" t="s">
        <v>17</v>
      </c>
      <c r="C43" s="11">
        <v>608</v>
      </c>
      <c r="D43" s="12" t="str">
        <f t="shared" si="0"/>
        <v/>
      </c>
      <c r="E43" s="24"/>
      <c r="F43" s="14"/>
      <c r="G43" s="15"/>
    </row>
    <row r="44" spans="1:7">
      <c r="A44" s="10"/>
      <c r="B44" t="s">
        <v>18</v>
      </c>
      <c r="C44" s="11"/>
      <c r="D44" s="12" t="str">
        <f t="shared" si="0"/>
        <v/>
      </c>
      <c r="E44" s="24"/>
      <c r="F44" s="14"/>
      <c r="G44" s="15"/>
    </row>
    <row r="45" spans="1:7">
      <c r="A45" s="10"/>
      <c r="B45" t="s">
        <v>19</v>
      </c>
      <c r="C45" s="11"/>
      <c r="D45" s="12" t="str">
        <f t="shared" si="0"/>
        <v/>
      </c>
      <c r="E45" s="24"/>
      <c r="F45" s="14"/>
      <c r="G45" s="15"/>
    </row>
    <row r="46" ht="15" spans="1:7">
      <c r="A46" s="16"/>
      <c r="B46" s="17" t="s">
        <v>20</v>
      </c>
      <c r="C46" s="18"/>
      <c r="D46" s="19" t="str">
        <f t="shared" si="0"/>
        <v/>
      </c>
      <c r="E46" s="25"/>
      <c r="F46" s="21"/>
      <c r="G46" s="22"/>
    </row>
    <row r="47" spans="1:7">
      <c r="A47" s="3">
        <f>A42+1</f>
        <v>43626</v>
      </c>
      <c r="B47" s="4" t="s">
        <v>16</v>
      </c>
      <c r="C47" s="5">
        <f>3466+639.4+2188+1799+1888</f>
        <v>9980.4</v>
      </c>
      <c r="D47" s="6" t="str">
        <f t="shared" si="0"/>
        <v/>
      </c>
      <c r="E47" s="23">
        <v>1</v>
      </c>
      <c r="F47" s="8">
        <f>SUM(D47:E51)</f>
        <v>1</v>
      </c>
      <c r="G47" s="9">
        <f>SUM(C47:C51)</f>
        <v>9980.4</v>
      </c>
    </row>
    <row r="48" spans="1:7">
      <c r="A48" s="10"/>
      <c r="B48" t="s">
        <v>17</v>
      </c>
      <c r="C48" s="11"/>
      <c r="D48" s="12" t="str">
        <f t="shared" si="0"/>
        <v/>
      </c>
      <c r="E48" s="24"/>
      <c r="F48" s="14"/>
      <c r="G48" s="15"/>
    </row>
    <row r="49" spans="1:7">
      <c r="A49" s="10"/>
      <c r="B49" t="s">
        <v>18</v>
      </c>
      <c r="C49" s="11"/>
      <c r="D49" s="12" t="str">
        <f t="shared" si="0"/>
        <v/>
      </c>
      <c r="E49" s="24"/>
      <c r="F49" s="14"/>
      <c r="G49" s="15"/>
    </row>
    <row r="50" spans="1:7">
      <c r="A50" s="10"/>
      <c r="B50" t="s">
        <v>19</v>
      </c>
      <c r="C50" s="11"/>
      <c r="D50" s="12" t="str">
        <f t="shared" si="0"/>
        <v/>
      </c>
      <c r="E50" s="24"/>
      <c r="F50" s="14"/>
      <c r="G50" s="15"/>
    </row>
    <row r="51" ht="15" spans="1:7">
      <c r="A51" s="16"/>
      <c r="B51" s="17" t="s">
        <v>20</v>
      </c>
      <c r="C51" s="18"/>
      <c r="D51" s="19" t="str">
        <f t="shared" si="0"/>
        <v/>
      </c>
      <c r="E51" s="25"/>
      <c r="F51" s="21"/>
      <c r="G51" s="22"/>
    </row>
    <row r="52" spans="1:7">
      <c r="A52" s="3">
        <f>A47+1</f>
        <v>43627</v>
      </c>
      <c r="B52" s="4" t="s">
        <v>16</v>
      </c>
      <c r="C52" s="5"/>
      <c r="D52" s="6" t="str">
        <f t="shared" si="0"/>
        <v/>
      </c>
      <c r="E52" s="23"/>
      <c r="F52" s="8">
        <f>SUM(D52:E56)</f>
        <v>0</v>
      </c>
      <c r="G52" s="9">
        <f>SUM(C52:C56)</f>
        <v>1280</v>
      </c>
    </row>
    <row r="53" spans="1:7">
      <c r="A53" s="10"/>
      <c r="B53" t="s">
        <v>17</v>
      </c>
      <c r="C53" s="11"/>
      <c r="D53" s="12" t="str">
        <f t="shared" si="0"/>
        <v/>
      </c>
      <c r="E53" s="24"/>
      <c r="F53" s="14"/>
      <c r="G53" s="15"/>
    </row>
    <row r="54" spans="1:7">
      <c r="A54" s="10"/>
      <c r="B54" t="s">
        <v>18</v>
      </c>
      <c r="C54" s="11"/>
      <c r="D54" s="12" t="str">
        <f t="shared" si="0"/>
        <v/>
      </c>
      <c r="E54" s="24"/>
      <c r="F54" s="14"/>
      <c r="G54" s="15"/>
    </row>
    <row r="55" spans="1:7">
      <c r="A55" s="10"/>
      <c r="B55" t="s">
        <v>19</v>
      </c>
      <c r="C55" s="26">
        <v>1280</v>
      </c>
      <c r="D55" s="12" t="str">
        <f t="shared" si="0"/>
        <v/>
      </c>
      <c r="E55" s="24"/>
      <c r="F55" s="14"/>
      <c r="G55" s="15"/>
    </row>
    <row r="56" ht="15" spans="1:7">
      <c r="A56" s="16"/>
      <c r="B56" s="17" t="s">
        <v>20</v>
      </c>
      <c r="C56" s="18"/>
      <c r="D56" s="19" t="str">
        <f t="shared" si="0"/>
        <v/>
      </c>
      <c r="E56" s="25"/>
      <c r="F56" s="21"/>
      <c r="G56" s="22"/>
    </row>
    <row r="57" spans="1:7">
      <c r="A57" s="3">
        <f>A52+1</f>
        <v>43628</v>
      </c>
      <c r="B57" s="4" t="s">
        <v>16</v>
      </c>
      <c r="C57" s="5">
        <f>1589+1069.1+1069.1+2188+3139.12</f>
        <v>9054.32</v>
      </c>
      <c r="D57" s="6" t="str">
        <f t="shared" si="0"/>
        <v/>
      </c>
      <c r="E57" s="23">
        <v>1</v>
      </c>
      <c r="F57" s="8">
        <f>SUM(D57:E61)</f>
        <v>1</v>
      </c>
      <c r="G57" s="9">
        <f>SUM(C57:C61)</f>
        <v>9557.32</v>
      </c>
    </row>
    <row r="58" spans="1:7">
      <c r="A58" s="10"/>
      <c r="B58" t="s">
        <v>17</v>
      </c>
      <c r="C58" s="11"/>
      <c r="D58" s="12" t="str">
        <f t="shared" si="0"/>
        <v/>
      </c>
      <c r="E58" s="24"/>
      <c r="F58" s="14"/>
      <c r="G58" s="15"/>
    </row>
    <row r="59" spans="1:7">
      <c r="A59" s="10"/>
      <c r="B59" t="s">
        <v>18</v>
      </c>
      <c r="C59" s="11"/>
      <c r="D59" s="12" t="str">
        <f t="shared" si="0"/>
        <v/>
      </c>
      <c r="E59" s="24"/>
      <c r="F59" s="14"/>
      <c r="G59" s="15"/>
    </row>
    <row r="60" spans="1:7">
      <c r="A60" s="10"/>
      <c r="B60" t="s">
        <v>19</v>
      </c>
      <c r="C60" s="11">
        <v>503</v>
      </c>
      <c r="D60" s="12" t="str">
        <f t="shared" si="0"/>
        <v/>
      </c>
      <c r="E60" s="24"/>
      <c r="F60" s="14"/>
      <c r="G60" s="15"/>
    </row>
    <row r="61" ht="15" spans="1:7">
      <c r="A61" s="16"/>
      <c r="B61" s="17" t="s">
        <v>20</v>
      </c>
      <c r="C61" s="18"/>
      <c r="D61" s="19" t="str">
        <f t="shared" si="0"/>
        <v/>
      </c>
      <c r="E61" s="25"/>
      <c r="F61" s="21"/>
      <c r="G61" s="22"/>
    </row>
    <row r="62" spans="1:7">
      <c r="A62" s="3">
        <f>A57+1</f>
        <v>43629</v>
      </c>
      <c r="B62" s="4" t="s">
        <v>16</v>
      </c>
      <c r="C62" s="5">
        <f>1378.3-725.8+1799+1700+1767</f>
        <v>5918.5</v>
      </c>
      <c r="D62" s="6" t="str">
        <f t="shared" si="0"/>
        <v/>
      </c>
      <c r="E62" s="23">
        <v>1</v>
      </c>
      <c r="F62" s="8">
        <f>SUM(D62:E66)</f>
        <v>1</v>
      </c>
      <c r="G62" s="9">
        <f>SUM(C62:C66)</f>
        <v>7167.5</v>
      </c>
    </row>
    <row r="63" spans="1:7">
      <c r="A63" s="10"/>
      <c r="B63" t="s">
        <v>17</v>
      </c>
      <c r="C63" s="11">
        <v>1249</v>
      </c>
      <c r="D63" s="12" t="str">
        <f t="shared" si="0"/>
        <v/>
      </c>
      <c r="E63" s="24"/>
      <c r="F63" s="14"/>
      <c r="G63" s="15"/>
    </row>
    <row r="64" spans="1:7">
      <c r="A64" s="10"/>
      <c r="B64" t="s">
        <v>18</v>
      </c>
      <c r="C64" s="11"/>
      <c r="D64" s="12" t="str">
        <f t="shared" si="0"/>
        <v/>
      </c>
      <c r="E64" s="24"/>
      <c r="F64" s="14"/>
      <c r="G64" s="15"/>
    </row>
    <row r="65" spans="1:7">
      <c r="A65" s="10"/>
      <c r="B65" t="s">
        <v>19</v>
      </c>
      <c r="C65" s="11"/>
      <c r="D65" s="12" t="str">
        <f t="shared" si="0"/>
        <v/>
      </c>
      <c r="E65" s="24"/>
      <c r="F65" s="14"/>
      <c r="G65" s="15"/>
    </row>
    <row r="66" ht="15" spans="1:7">
      <c r="A66" s="16"/>
      <c r="B66" s="17" t="s">
        <v>20</v>
      </c>
      <c r="C66" s="18"/>
      <c r="D66" s="19" t="str">
        <f t="shared" ref="D66:D129" si="1">IF(C66&gt;9999.99,1,"")</f>
        <v/>
      </c>
      <c r="E66" s="25"/>
      <c r="F66" s="21"/>
      <c r="G66" s="22"/>
    </row>
    <row r="67" spans="1:7">
      <c r="A67" s="3">
        <f>A62+1</f>
        <v>43630</v>
      </c>
      <c r="B67" s="4" t="s">
        <v>16</v>
      </c>
      <c r="C67" s="5">
        <v>1888</v>
      </c>
      <c r="D67" s="6" t="str">
        <f t="shared" si="1"/>
        <v/>
      </c>
      <c r="E67" s="23"/>
      <c r="F67" s="8">
        <f>SUM(D67:E71)</f>
        <v>0</v>
      </c>
      <c r="G67" s="9">
        <f>SUM(C67:C71)</f>
        <v>1888</v>
      </c>
    </row>
    <row r="68" spans="1:7">
      <c r="A68" s="10"/>
      <c r="B68" t="s">
        <v>17</v>
      </c>
      <c r="C68" s="11"/>
      <c r="D68" s="12" t="str">
        <f t="shared" si="1"/>
        <v/>
      </c>
      <c r="E68" s="24"/>
      <c r="F68" s="14"/>
      <c r="G68" s="15"/>
    </row>
    <row r="69" spans="1:7">
      <c r="A69" s="10"/>
      <c r="B69" t="s">
        <v>18</v>
      </c>
      <c r="C69" s="11"/>
      <c r="D69" s="12" t="str">
        <f t="shared" si="1"/>
        <v/>
      </c>
      <c r="E69" s="24"/>
      <c r="F69" s="14"/>
      <c r="G69" s="15"/>
    </row>
    <row r="70" spans="1:7">
      <c r="A70" s="10"/>
      <c r="B70" t="s">
        <v>19</v>
      </c>
      <c r="C70" s="11"/>
      <c r="D70" s="12" t="str">
        <f t="shared" si="1"/>
        <v/>
      </c>
      <c r="E70" s="24"/>
      <c r="F70" s="14"/>
      <c r="G70" s="15"/>
    </row>
    <row r="71" ht="15" spans="1:7">
      <c r="A71" s="16"/>
      <c r="B71" s="17" t="s">
        <v>20</v>
      </c>
      <c r="C71" s="18"/>
      <c r="D71" s="19" t="str">
        <f t="shared" si="1"/>
        <v/>
      </c>
      <c r="E71" s="25"/>
      <c r="F71" s="21"/>
      <c r="G71" s="22"/>
    </row>
    <row r="72" spans="1:7">
      <c r="A72" s="3">
        <f>A67+1</f>
        <v>43631</v>
      </c>
      <c r="B72" s="4" t="s">
        <v>16</v>
      </c>
      <c r="C72" s="5">
        <f>1799+1799+1799+1799+1790</f>
        <v>8986</v>
      </c>
      <c r="D72" s="6" t="str">
        <f t="shared" si="1"/>
        <v/>
      </c>
      <c r="E72" s="23">
        <v>1</v>
      </c>
      <c r="F72" s="8">
        <f>SUM(D72:E76)</f>
        <v>1</v>
      </c>
      <c r="G72" s="9">
        <f>SUM(C72:C76)</f>
        <v>8986</v>
      </c>
    </row>
    <row r="73" spans="1:7">
      <c r="A73" s="10"/>
      <c r="B73" t="s">
        <v>17</v>
      </c>
      <c r="C73" s="11"/>
      <c r="D73" s="12" t="str">
        <f t="shared" si="1"/>
        <v/>
      </c>
      <c r="E73" s="24"/>
      <c r="F73" s="14"/>
      <c r="G73" s="15"/>
    </row>
    <row r="74" spans="1:7">
      <c r="A74" s="10"/>
      <c r="B74" t="s">
        <v>18</v>
      </c>
      <c r="C74" s="11"/>
      <c r="D74" s="12" t="str">
        <f t="shared" si="1"/>
        <v/>
      </c>
      <c r="E74" s="24"/>
      <c r="F74" s="14"/>
      <c r="G74" s="15"/>
    </row>
    <row r="75" spans="1:7">
      <c r="A75" s="10"/>
      <c r="B75" t="s">
        <v>19</v>
      </c>
      <c r="C75" s="11"/>
      <c r="D75" s="12" t="str">
        <f t="shared" si="1"/>
        <v/>
      </c>
      <c r="E75" s="24"/>
      <c r="F75" s="14"/>
      <c r="G75" s="15"/>
    </row>
    <row r="76" spans="1:7">
      <c r="A76" s="16"/>
      <c r="B76" s="17" t="s">
        <v>20</v>
      </c>
      <c r="C76" s="18"/>
      <c r="D76" s="19" t="str">
        <f t="shared" si="1"/>
        <v/>
      </c>
      <c r="E76" s="25"/>
      <c r="F76" s="21"/>
      <c r="G76" s="22"/>
    </row>
    <row r="77" spans="1:7">
      <c r="A77" s="3">
        <f>A72+1</f>
        <v>43632</v>
      </c>
      <c r="B77" s="4" t="s">
        <v>16</v>
      </c>
      <c r="C77" s="5">
        <f>1426.62+5539+2129.2+728.9+1052.8+647.79+1763.12+2380.8+488.95+611.46+1763.12+1634+1763.12+443</f>
        <v>22371.88</v>
      </c>
      <c r="D77" s="6">
        <f t="shared" si="1"/>
        <v>1</v>
      </c>
      <c r="E77" s="23">
        <v>1</v>
      </c>
      <c r="F77" s="8">
        <f>SUM(D77:E81)</f>
        <v>2</v>
      </c>
      <c r="G77" s="9">
        <f>SUM(C77:C81)</f>
        <v>22371.88</v>
      </c>
    </row>
    <row r="78" spans="1:7">
      <c r="A78" s="10"/>
      <c r="B78" t="s">
        <v>17</v>
      </c>
      <c r="C78" s="11"/>
      <c r="D78" s="12" t="str">
        <f t="shared" si="1"/>
        <v/>
      </c>
      <c r="E78" s="24"/>
      <c r="F78" s="14"/>
      <c r="G78" s="15"/>
    </row>
    <row r="79" spans="1:7">
      <c r="A79" s="10"/>
      <c r="B79" t="s">
        <v>18</v>
      </c>
      <c r="C79" s="11"/>
      <c r="D79" s="12" t="str">
        <f t="shared" si="1"/>
        <v/>
      </c>
      <c r="E79" s="24"/>
      <c r="F79" s="14"/>
      <c r="G79" s="15"/>
    </row>
    <row r="80" spans="1:7">
      <c r="A80" s="10"/>
      <c r="B80" t="s">
        <v>19</v>
      </c>
      <c r="C80" s="11"/>
      <c r="D80" s="12" t="str">
        <f t="shared" si="1"/>
        <v/>
      </c>
      <c r="E80" s="24"/>
      <c r="F80" s="14"/>
      <c r="G80" s="15"/>
    </row>
    <row r="81" ht="15" spans="1:7">
      <c r="A81" s="16"/>
      <c r="B81" s="17" t="s">
        <v>20</v>
      </c>
      <c r="C81" s="18"/>
      <c r="D81" s="19" t="str">
        <f t="shared" si="1"/>
        <v/>
      </c>
      <c r="E81" s="25"/>
      <c r="F81" s="21"/>
      <c r="G81" s="22"/>
    </row>
    <row r="82" spans="1:7">
      <c r="A82" s="3">
        <f>A77+1</f>
        <v>43633</v>
      </c>
      <c r="B82" s="4" t="s">
        <v>16</v>
      </c>
      <c r="C82" s="5">
        <f>1763.12+1744.44+1818.18+3528+632.8+451.57+2839.4+458</f>
        <v>13235.51</v>
      </c>
      <c r="D82" s="6">
        <f t="shared" si="1"/>
        <v>1</v>
      </c>
      <c r="E82" s="23">
        <v>1</v>
      </c>
      <c r="F82" s="8">
        <f>SUM(D82:E86)</f>
        <v>2</v>
      </c>
      <c r="G82" s="9">
        <f>SUM(C82:C86)</f>
        <v>13235.51</v>
      </c>
    </row>
    <row r="83" spans="1:7">
      <c r="A83" s="10"/>
      <c r="B83" t="s">
        <v>17</v>
      </c>
      <c r="C83" s="11"/>
      <c r="D83" s="12" t="str">
        <f t="shared" si="1"/>
        <v/>
      </c>
      <c r="E83" s="24"/>
      <c r="F83" s="14"/>
      <c r="G83" s="15"/>
    </row>
    <row r="84" spans="1:7">
      <c r="A84" s="10"/>
      <c r="B84" t="s">
        <v>18</v>
      </c>
      <c r="C84" s="11"/>
      <c r="D84" s="12" t="str">
        <f t="shared" si="1"/>
        <v/>
      </c>
      <c r="E84" s="24"/>
      <c r="F84" s="14"/>
      <c r="G84" s="15"/>
    </row>
    <row r="85" spans="1:7">
      <c r="A85" s="10"/>
      <c r="B85" t="s">
        <v>19</v>
      </c>
      <c r="C85" s="11"/>
      <c r="D85" s="12" t="str">
        <f t="shared" si="1"/>
        <v/>
      </c>
      <c r="E85" s="24"/>
      <c r="F85" s="14"/>
      <c r="G85" s="15"/>
    </row>
    <row r="86" ht="15" spans="1:7">
      <c r="A86" s="16"/>
      <c r="B86" s="17" t="s">
        <v>20</v>
      </c>
      <c r="C86" s="18"/>
      <c r="D86" s="19" t="str">
        <f t="shared" si="1"/>
        <v/>
      </c>
      <c r="E86" s="25"/>
      <c r="F86" s="21"/>
      <c r="G86" s="22"/>
    </row>
    <row r="87" spans="1:7">
      <c r="A87" s="3">
        <f>A82+1</f>
        <v>43634</v>
      </c>
      <c r="B87" s="4" t="s">
        <v>16</v>
      </c>
      <c r="C87" s="5">
        <f>1693.83+1052.8+1494+1438+2566.08+1209.4+960.4+5539.05+2711+2719.1+5539+423+1713.12+988.6+730.4+3132.36+1050</f>
        <v>34960.14</v>
      </c>
      <c r="D87" s="6">
        <f t="shared" si="1"/>
        <v>1</v>
      </c>
      <c r="E87" s="23">
        <v>1</v>
      </c>
      <c r="F87" s="8">
        <f>SUM(D87:E91)</f>
        <v>2</v>
      </c>
      <c r="G87" s="9">
        <f>SUM(C87:C91)</f>
        <v>35389.14</v>
      </c>
    </row>
    <row r="88" spans="1:7">
      <c r="A88" s="10"/>
      <c r="B88" t="s">
        <v>17</v>
      </c>
      <c r="C88" s="11">
        <v>429</v>
      </c>
      <c r="D88" s="12" t="str">
        <f t="shared" si="1"/>
        <v/>
      </c>
      <c r="E88" s="24"/>
      <c r="F88" s="14"/>
      <c r="G88" s="15"/>
    </row>
    <row r="89" spans="1:7">
      <c r="A89" s="10"/>
      <c r="B89" t="s">
        <v>18</v>
      </c>
      <c r="C89" s="11"/>
      <c r="D89" s="12" t="str">
        <f t="shared" si="1"/>
        <v/>
      </c>
      <c r="E89" s="24"/>
      <c r="F89" s="14"/>
      <c r="G89" s="15"/>
    </row>
    <row r="90" spans="1:7">
      <c r="A90" s="10"/>
      <c r="B90" t="s">
        <v>19</v>
      </c>
      <c r="C90" s="11"/>
      <c r="D90" s="12" t="str">
        <f t="shared" si="1"/>
        <v/>
      </c>
      <c r="E90" s="24"/>
      <c r="F90" s="14"/>
      <c r="G90" s="15"/>
    </row>
    <row r="91" ht="15" spans="1:7">
      <c r="A91" s="16"/>
      <c r="B91" s="17" t="s">
        <v>20</v>
      </c>
      <c r="C91" s="18"/>
      <c r="D91" s="19" t="str">
        <f t="shared" si="1"/>
        <v/>
      </c>
      <c r="E91" s="25"/>
      <c r="F91" s="21"/>
      <c r="G91" s="22"/>
    </row>
    <row r="92" spans="1:7">
      <c r="A92" s="3">
        <f>A87+1</f>
        <v>43635</v>
      </c>
      <c r="B92" s="4" t="s">
        <v>16</v>
      </c>
      <c r="C92" s="5">
        <f>1750+2559.2+2559.2</f>
        <v>6868.4</v>
      </c>
      <c r="D92" s="6" t="str">
        <f t="shared" si="1"/>
        <v/>
      </c>
      <c r="E92" s="23">
        <v>1</v>
      </c>
      <c r="F92" s="8">
        <f>SUM(D92:E96)</f>
        <v>1</v>
      </c>
      <c r="G92" s="9">
        <f>SUM(C92:C96)</f>
        <v>6868.4</v>
      </c>
    </row>
    <row r="93" spans="1:7">
      <c r="A93" s="10"/>
      <c r="B93" t="s">
        <v>17</v>
      </c>
      <c r="C93" s="11"/>
      <c r="D93" s="12" t="str">
        <f t="shared" si="1"/>
        <v/>
      </c>
      <c r="E93" s="24"/>
      <c r="F93" s="14"/>
      <c r="G93" s="15"/>
    </row>
    <row r="94" spans="1:7">
      <c r="A94" s="10"/>
      <c r="B94" t="s">
        <v>18</v>
      </c>
      <c r="C94" s="11"/>
      <c r="D94" s="12" t="str">
        <f t="shared" si="1"/>
        <v/>
      </c>
      <c r="E94" s="24"/>
      <c r="F94" s="14"/>
      <c r="G94" s="15"/>
    </row>
    <row r="95" spans="1:7">
      <c r="A95" s="10"/>
      <c r="B95" t="s">
        <v>19</v>
      </c>
      <c r="C95" s="11"/>
      <c r="D95" s="12" t="str">
        <f t="shared" si="1"/>
        <v/>
      </c>
      <c r="E95" s="24"/>
      <c r="F95" s="14"/>
      <c r="G95" s="15"/>
    </row>
    <row r="96" ht="15" spans="1:7">
      <c r="A96" s="16"/>
      <c r="B96" s="17" t="s">
        <v>20</v>
      </c>
      <c r="C96" s="18"/>
      <c r="D96" s="19" t="str">
        <f t="shared" si="1"/>
        <v/>
      </c>
      <c r="E96" s="25"/>
      <c r="F96" s="21"/>
      <c r="G96" s="22"/>
    </row>
    <row r="97" spans="1:7">
      <c r="A97" s="3">
        <f>A92+1</f>
        <v>43636</v>
      </c>
      <c r="B97" s="4" t="s">
        <v>16</v>
      </c>
      <c r="C97" s="5">
        <f>509+5376+3000.2+1971.44+2559.2+509</f>
        <v>13924.84</v>
      </c>
      <c r="D97" s="6">
        <f t="shared" si="1"/>
        <v>1</v>
      </c>
      <c r="E97" s="23">
        <v>1</v>
      </c>
      <c r="F97" s="8">
        <f>SUM(D97:E101)</f>
        <v>2</v>
      </c>
      <c r="G97" s="9">
        <f>SUM(C97:C101)</f>
        <v>13924.84</v>
      </c>
    </row>
    <row r="98" spans="1:7">
      <c r="A98" s="10"/>
      <c r="B98" t="s">
        <v>17</v>
      </c>
      <c r="C98" s="11"/>
      <c r="D98" s="12" t="str">
        <f t="shared" si="1"/>
        <v/>
      </c>
      <c r="E98" s="24"/>
      <c r="F98" s="14"/>
      <c r="G98" s="15"/>
    </row>
    <row r="99" spans="1:7">
      <c r="A99" s="10"/>
      <c r="B99" t="s">
        <v>18</v>
      </c>
      <c r="C99" s="11"/>
      <c r="D99" s="12" t="str">
        <f t="shared" si="1"/>
        <v/>
      </c>
      <c r="E99" s="24"/>
      <c r="F99" s="14"/>
      <c r="G99" s="15"/>
    </row>
    <row r="100" spans="1:7">
      <c r="A100" s="10"/>
      <c r="B100" t="s">
        <v>19</v>
      </c>
      <c r="C100" s="11"/>
      <c r="D100" s="12" t="str">
        <f t="shared" si="1"/>
        <v/>
      </c>
      <c r="E100" s="24"/>
      <c r="F100" s="14"/>
      <c r="G100" s="15"/>
    </row>
    <row r="101" ht="15" spans="1:7">
      <c r="A101" s="16"/>
      <c r="B101" s="17" t="s">
        <v>20</v>
      </c>
      <c r="C101" s="18"/>
      <c r="D101" s="19" t="str">
        <f t="shared" si="1"/>
        <v/>
      </c>
      <c r="E101" s="25"/>
      <c r="F101" s="21"/>
      <c r="G101" s="22"/>
    </row>
    <row r="102" spans="1:7">
      <c r="A102" s="3">
        <f>A97+1</f>
        <v>43637</v>
      </c>
      <c r="B102" s="4" t="s">
        <v>16</v>
      </c>
      <c r="C102" s="5"/>
      <c r="D102" s="6" t="str">
        <f t="shared" si="1"/>
        <v/>
      </c>
      <c r="E102" s="23">
        <v>1</v>
      </c>
      <c r="F102" s="8">
        <f>SUM(D102:E106)</f>
        <v>1</v>
      </c>
      <c r="G102" s="9">
        <f>SUM(C102:C106)</f>
        <v>0</v>
      </c>
    </row>
    <row r="103" spans="1:7">
      <c r="A103" s="10"/>
      <c r="B103" t="s">
        <v>17</v>
      </c>
      <c r="C103" s="11"/>
      <c r="D103" s="12" t="str">
        <f t="shared" si="1"/>
        <v/>
      </c>
      <c r="E103" s="24"/>
      <c r="F103" s="14"/>
      <c r="G103" s="15"/>
    </row>
    <row r="104" spans="1:7">
      <c r="A104" s="10"/>
      <c r="B104" t="s">
        <v>18</v>
      </c>
      <c r="C104" s="11"/>
      <c r="D104" s="12" t="str">
        <f t="shared" si="1"/>
        <v/>
      </c>
      <c r="E104" s="24"/>
      <c r="F104" s="14"/>
      <c r="G104" s="15"/>
    </row>
    <row r="105" spans="1:7">
      <c r="A105" s="10"/>
      <c r="B105" t="s">
        <v>19</v>
      </c>
      <c r="C105" s="11"/>
      <c r="D105" s="12" t="str">
        <f t="shared" si="1"/>
        <v/>
      </c>
      <c r="E105" s="24"/>
      <c r="F105" s="14"/>
      <c r="G105" s="15"/>
    </row>
    <row r="106" ht="15" spans="1:7">
      <c r="A106" s="16"/>
      <c r="B106" s="17" t="s">
        <v>20</v>
      </c>
      <c r="C106" s="18"/>
      <c r="D106" s="19" t="str">
        <f t="shared" si="1"/>
        <v/>
      </c>
      <c r="E106" s="25"/>
      <c r="F106" s="21"/>
      <c r="G106" s="22"/>
    </row>
    <row r="107" spans="1:7">
      <c r="A107" s="3">
        <f>A102+1</f>
        <v>43638</v>
      </c>
      <c r="B107" s="4" t="s">
        <v>16</v>
      </c>
      <c r="C107" s="5">
        <v>1699</v>
      </c>
      <c r="D107" s="6" t="str">
        <f t="shared" si="1"/>
        <v/>
      </c>
      <c r="E107" s="23"/>
      <c r="F107" s="8">
        <f>SUM(D107:E111)</f>
        <v>0</v>
      </c>
      <c r="G107" s="9">
        <f>SUM(C107:C111)</f>
        <v>1699</v>
      </c>
    </row>
    <row r="108" spans="1:7">
      <c r="A108" s="10"/>
      <c r="B108" t="s">
        <v>17</v>
      </c>
      <c r="C108" s="11"/>
      <c r="D108" s="12" t="str">
        <f t="shared" si="1"/>
        <v/>
      </c>
      <c r="E108" s="24"/>
      <c r="F108" s="14"/>
      <c r="G108" s="15"/>
    </row>
    <row r="109" spans="1:7">
      <c r="A109" s="10"/>
      <c r="B109" t="s">
        <v>18</v>
      </c>
      <c r="C109" s="11"/>
      <c r="D109" s="12" t="str">
        <f t="shared" si="1"/>
        <v/>
      </c>
      <c r="E109" s="24"/>
      <c r="F109" s="14"/>
      <c r="G109" s="15"/>
    </row>
    <row r="110" spans="1:7">
      <c r="A110" s="10"/>
      <c r="B110" t="s">
        <v>19</v>
      </c>
      <c r="C110" s="11"/>
      <c r="D110" s="12" t="str">
        <f t="shared" si="1"/>
        <v/>
      </c>
      <c r="E110" s="24"/>
      <c r="F110" s="14"/>
      <c r="G110" s="15"/>
    </row>
    <row r="111" ht="15" spans="1:7">
      <c r="A111" s="16"/>
      <c r="B111" s="17" t="s">
        <v>20</v>
      </c>
      <c r="C111" s="18"/>
      <c r="D111" s="19" t="str">
        <f t="shared" si="1"/>
        <v/>
      </c>
      <c r="E111" s="25"/>
      <c r="F111" s="21"/>
      <c r="G111" s="22"/>
    </row>
    <row r="112" spans="1:7">
      <c r="A112" s="3">
        <f>A107+1</f>
        <v>43639</v>
      </c>
      <c r="B112" s="4" t="s">
        <v>16</v>
      </c>
      <c r="C112" s="5">
        <f>999+1999+1799+2899.2+3199+816</f>
        <v>11711.2</v>
      </c>
      <c r="D112" s="6">
        <f t="shared" si="1"/>
        <v>1</v>
      </c>
      <c r="E112" s="23">
        <v>1</v>
      </c>
      <c r="F112" s="8">
        <f>SUM(D112:E116)</f>
        <v>2</v>
      </c>
      <c r="G112" s="9">
        <f>SUM(C112:C116)</f>
        <v>12703.1</v>
      </c>
    </row>
    <row r="113" spans="1:7">
      <c r="A113" s="10"/>
      <c r="B113" t="s">
        <v>17</v>
      </c>
      <c r="C113" s="11"/>
      <c r="D113" s="12" t="str">
        <f t="shared" si="1"/>
        <v/>
      </c>
      <c r="E113" s="24"/>
      <c r="F113" s="14"/>
      <c r="G113" s="15"/>
    </row>
    <row r="114" spans="1:7">
      <c r="A114" s="10"/>
      <c r="B114" t="s">
        <v>18</v>
      </c>
      <c r="C114" s="11">
        <f>419.3+572.6</f>
        <v>991.9</v>
      </c>
      <c r="D114" s="12" t="str">
        <f t="shared" si="1"/>
        <v/>
      </c>
      <c r="E114" s="24"/>
      <c r="F114" s="14"/>
      <c r="G114" s="15"/>
    </row>
    <row r="115" spans="1:7">
      <c r="A115" s="10"/>
      <c r="B115" t="s">
        <v>19</v>
      </c>
      <c r="C115" s="11"/>
      <c r="D115" s="12" t="str">
        <f t="shared" si="1"/>
        <v/>
      </c>
      <c r="E115" s="24"/>
      <c r="F115" s="14"/>
      <c r="G115" s="15"/>
    </row>
    <row r="116" ht="15" spans="1:7">
      <c r="A116" s="16"/>
      <c r="B116" s="17" t="s">
        <v>20</v>
      </c>
      <c r="C116" s="18"/>
      <c r="D116" s="19" t="str">
        <f t="shared" si="1"/>
        <v/>
      </c>
      <c r="E116" s="25"/>
      <c r="F116" s="21"/>
      <c r="G116" s="22"/>
    </row>
    <row r="117" spans="1:7">
      <c r="A117" s="3">
        <f>A112+1</f>
        <v>43640</v>
      </c>
      <c r="B117" s="4" t="s">
        <v>16</v>
      </c>
      <c r="C117" s="5">
        <f>1749+2299</f>
        <v>4048</v>
      </c>
      <c r="D117" s="6" t="str">
        <f t="shared" si="1"/>
        <v/>
      </c>
      <c r="E117" s="23">
        <v>1</v>
      </c>
      <c r="F117" s="8">
        <f>SUM(D117:E121)</f>
        <v>1</v>
      </c>
      <c r="G117" s="9">
        <f>SUM(C117:C121)</f>
        <v>4048</v>
      </c>
    </row>
    <row r="118" spans="1:7">
      <c r="A118" s="10"/>
      <c r="B118" t="s">
        <v>17</v>
      </c>
      <c r="C118" s="11"/>
      <c r="D118" s="12" t="str">
        <f t="shared" si="1"/>
        <v/>
      </c>
      <c r="E118" s="24"/>
      <c r="F118" s="14"/>
      <c r="G118" s="15"/>
    </row>
    <row r="119" spans="1:7">
      <c r="A119" s="10"/>
      <c r="B119" t="s">
        <v>18</v>
      </c>
      <c r="C119" s="11"/>
      <c r="D119" s="12" t="str">
        <f t="shared" si="1"/>
        <v/>
      </c>
      <c r="E119" s="24"/>
      <c r="F119" s="14"/>
      <c r="G119" s="15"/>
    </row>
    <row r="120" spans="1:7">
      <c r="A120" s="10"/>
      <c r="B120" t="s">
        <v>19</v>
      </c>
      <c r="C120" s="11"/>
      <c r="D120" s="12" t="str">
        <f t="shared" si="1"/>
        <v/>
      </c>
      <c r="E120" s="24"/>
      <c r="F120" s="14"/>
      <c r="G120" s="15"/>
    </row>
    <row r="121" ht="15" spans="1:7">
      <c r="A121" s="16"/>
      <c r="B121" s="17" t="s">
        <v>20</v>
      </c>
      <c r="C121" s="18"/>
      <c r="D121" s="19" t="str">
        <f t="shared" si="1"/>
        <v/>
      </c>
      <c r="E121" s="25"/>
      <c r="F121" s="21"/>
      <c r="G121" s="22"/>
    </row>
    <row r="122" spans="1:7">
      <c r="A122" s="3">
        <f>A117+1</f>
        <v>43641</v>
      </c>
      <c r="B122" s="4" t="s">
        <v>16</v>
      </c>
      <c r="C122" s="5">
        <f>3190+2866</f>
        <v>6056</v>
      </c>
      <c r="D122" s="6" t="str">
        <f t="shared" si="1"/>
        <v/>
      </c>
      <c r="E122" s="23"/>
      <c r="F122" s="8">
        <f>SUM(D122:E126)</f>
        <v>0</v>
      </c>
      <c r="G122" s="9">
        <f>SUM(C122:C126)</f>
        <v>8694</v>
      </c>
    </row>
    <row r="123" spans="1:7">
      <c r="A123" s="10"/>
      <c r="B123" t="s">
        <v>17</v>
      </c>
      <c r="C123" s="11">
        <v>2638</v>
      </c>
      <c r="D123" s="12" t="str">
        <f t="shared" si="1"/>
        <v/>
      </c>
      <c r="E123" s="24"/>
      <c r="F123" s="14"/>
      <c r="G123" s="15"/>
    </row>
    <row r="124" spans="1:7">
      <c r="A124" s="10"/>
      <c r="B124" t="s">
        <v>18</v>
      </c>
      <c r="C124" s="11"/>
      <c r="D124" s="12" t="str">
        <f t="shared" si="1"/>
        <v/>
      </c>
      <c r="E124" s="24"/>
      <c r="F124" s="14"/>
      <c r="G124" s="15"/>
    </row>
    <row r="125" spans="1:7">
      <c r="A125" s="10"/>
      <c r="B125" t="s">
        <v>19</v>
      </c>
      <c r="C125" s="11"/>
      <c r="D125" s="12" t="str">
        <f t="shared" si="1"/>
        <v/>
      </c>
      <c r="E125" s="24"/>
      <c r="F125" s="14"/>
      <c r="G125" s="15"/>
    </row>
    <row r="126" ht="15" spans="1:7">
      <c r="A126" s="16"/>
      <c r="B126" s="17" t="s">
        <v>20</v>
      </c>
      <c r="C126" s="18"/>
      <c r="D126" s="19" t="str">
        <f t="shared" si="1"/>
        <v/>
      </c>
      <c r="E126" s="25"/>
      <c r="F126" s="21"/>
      <c r="G126" s="22"/>
    </row>
    <row r="127" spans="1:7">
      <c r="A127" s="3">
        <f>A122+1</f>
        <v>43642</v>
      </c>
      <c r="B127" s="4" t="s">
        <v>16</v>
      </c>
      <c r="C127" s="5">
        <f>1799+1789+3199.2</f>
        <v>6787.2</v>
      </c>
      <c r="D127" s="6" t="str">
        <f t="shared" si="1"/>
        <v/>
      </c>
      <c r="E127" s="23">
        <v>1</v>
      </c>
      <c r="F127" s="8">
        <f>SUM(D127:E131)</f>
        <v>1</v>
      </c>
      <c r="G127" s="9">
        <f>SUM(C127:C131)</f>
        <v>7473.2</v>
      </c>
    </row>
    <row r="128" spans="1:7">
      <c r="A128" s="10"/>
      <c r="B128" t="s">
        <v>17</v>
      </c>
      <c r="C128" s="11"/>
      <c r="D128" s="12" t="str">
        <f t="shared" si="1"/>
        <v/>
      </c>
      <c r="E128" s="24"/>
      <c r="F128" s="14"/>
      <c r="G128" s="15"/>
    </row>
    <row r="129" spans="1:7">
      <c r="A129" s="10"/>
      <c r="B129" t="s">
        <v>18</v>
      </c>
      <c r="C129" s="11">
        <v>686</v>
      </c>
      <c r="D129" s="12" t="str">
        <f t="shared" si="1"/>
        <v/>
      </c>
      <c r="E129" s="24"/>
      <c r="F129" s="14"/>
      <c r="G129" s="15"/>
    </row>
    <row r="130" spans="1:7">
      <c r="A130" s="10"/>
      <c r="B130" t="s">
        <v>19</v>
      </c>
      <c r="C130" s="11"/>
      <c r="D130" s="12" t="str">
        <f t="shared" ref="D130:D156" si="2">IF(C130&gt;9999.99,1,"")</f>
        <v/>
      </c>
      <c r="E130" s="24"/>
      <c r="F130" s="14"/>
      <c r="G130" s="15"/>
    </row>
    <row r="131" ht="15" spans="1:7">
      <c r="A131" s="16"/>
      <c r="B131" s="17" t="s">
        <v>20</v>
      </c>
      <c r="C131" s="18"/>
      <c r="D131" s="19" t="str">
        <f t="shared" si="2"/>
        <v/>
      </c>
      <c r="E131" s="25"/>
      <c r="F131" s="21"/>
      <c r="G131" s="22"/>
    </row>
    <row r="132" spans="1:7">
      <c r="A132" s="3">
        <f>A127+1</f>
        <v>43643</v>
      </c>
      <c r="B132" s="4" t="s">
        <v>16</v>
      </c>
      <c r="C132" s="5">
        <f>1188+658+6397+2634+1999+1799+1299</f>
        <v>15974</v>
      </c>
      <c r="D132" s="6">
        <f t="shared" si="2"/>
        <v>1</v>
      </c>
      <c r="E132" s="23">
        <v>1</v>
      </c>
      <c r="F132" s="8">
        <f>SUM(D132:E136)</f>
        <v>2</v>
      </c>
      <c r="G132" s="9">
        <f>SUM(C132:C136)</f>
        <v>22023</v>
      </c>
    </row>
    <row r="133" spans="1:7">
      <c r="A133" s="10"/>
      <c r="B133" t="s">
        <v>17</v>
      </c>
      <c r="C133" s="11">
        <v>6049</v>
      </c>
      <c r="D133" s="12" t="str">
        <f t="shared" si="2"/>
        <v/>
      </c>
      <c r="E133" s="24"/>
      <c r="F133" s="14"/>
      <c r="G133" s="15"/>
    </row>
    <row r="134" spans="1:7">
      <c r="A134" s="10"/>
      <c r="B134" t="s">
        <v>18</v>
      </c>
      <c r="C134" s="11"/>
      <c r="D134" s="12" t="str">
        <f t="shared" si="2"/>
        <v/>
      </c>
      <c r="E134" s="24"/>
      <c r="F134" s="14"/>
      <c r="G134" s="15"/>
    </row>
    <row r="135" spans="1:7">
      <c r="A135" s="10"/>
      <c r="B135" t="s">
        <v>19</v>
      </c>
      <c r="C135" s="11"/>
      <c r="D135" s="12" t="str">
        <f t="shared" si="2"/>
        <v/>
      </c>
      <c r="E135" s="24"/>
      <c r="F135" s="14"/>
      <c r="G135" s="15"/>
    </row>
    <row r="136" ht="15" spans="1:7">
      <c r="A136" s="16"/>
      <c r="B136" s="17" t="s">
        <v>20</v>
      </c>
      <c r="C136" s="18"/>
      <c r="D136" s="19" t="str">
        <f t="shared" si="2"/>
        <v/>
      </c>
      <c r="E136" s="25"/>
      <c r="F136" s="21"/>
      <c r="G136" s="22"/>
    </row>
    <row r="137" spans="1:7">
      <c r="A137" s="3">
        <f>A132+1</f>
        <v>43644</v>
      </c>
      <c r="B137" s="4" t="s">
        <v>16</v>
      </c>
      <c r="C137" s="5">
        <f>1755.65+816</f>
        <v>2571.65</v>
      </c>
      <c r="D137" s="6" t="str">
        <f t="shared" si="2"/>
        <v/>
      </c>
      <c r="E137" s="23">
        <v>1</v>
      </c>
      <c r="F137" s="8">
        <f>SUM(D137:E141)</f>
        <v>1</v>
      </c>
      <c r="G137" s="9">
        <f>SUM(C137:C141)</f>
        <v>2571.65</v>
      </c>
    </row>
    <row r="138" spans="1:7">
      <c r="A138" s="10"/>
      <c r="B138" t="s">
        <v>17</v>
      </c>
      <c r="C138" s="11"/>
      <c r="D138" s="12" t="str">
        <f t="shared" si="2"/>
        <v/>
      </c>
      <c r="E138" s="24"/>
      <c r="F138" s="14"/>
      <c r="G138" s="15"/>
    </row>
    <row r="139" spans="1:7">
      <c r="A139" s="10"/>
      <c r="B139" t="s">
        <v>18</v>
      </c>
      <c r="C139" s="11"/>
      <c r="D139" s="12" t="str">
        <f t="shared" si="2"/>
        <v/>
      </c>
      <c r="E139" s="24"/>
      <c r="F139" s="14"/>
      <c r="G139" s="15"/>
    </row>
    <row r="140" spans="1:7">
      <c r="A140" s="10"/>
      <c r="B140" t="s">
        <v>19</v>
      </c>
      <c r="C140" s="11"/>
      <c r="D140" s="12" t="str">
        <f t="shared" si="2"/>
        <v/>
      </c>
      <c r="E140" s="24"/>
      <c r="F140" s="14"/>
      <c r="G140" s="15"/>
    </row>
    <row r="141" ht="15" spans="1:7">
      <c r="A141" s="16"/>
      <c r="B141" s="17" t="s">
        <v>20</v>
      </c>
      <c r="C141" s="18"/>
      <c r="D141" s="19" t="str">
        <f t="shared" si="2"/>
        <v/>
      </c>
      <c r="E141" s="25"/>
      <c r="F141" s="21"/>
      <c r="G141" s="22"/>
    </row>
    <row r="142" spans="1:7">
      <c r="A142" s="3">
        <f>A137+1</f>
        <v>43645</v>
      </c>
      <c r="B142" s="4" t="s">
        <v>16</v>
      </c>
      <c r="C142" s="5"/>
      <c r="D142" s="6" t="str">
        <f t="shared" si="2"/>
        <v/>
      </c>
      <c r="E142" s="23"/>
      <c r="F142" s="8">
        <f>SUM(D142:E146)</f>
        <v>0</v>
      </c>
      <c r="G142" s="9">
        <f>SUM(C142:C146)</f>
        <v>0</v>
      </c>
    </row>
    <row r="143" spans="1:7">
      <c r="A143" s="10"/>
      <c r="B143" t="s">
        <v>17</v>
      </c>
      <c r="C143" s="11"/>
      <c r="D143" s="12" t="str">
        <f t="shared" si="2"/>
        <v/>
      </c>
      <c r="E143" s="24"/>
      <c r="F143" s="14"/>
      <c r="G143" s="15"/>
    </row>
    <row r="144" spans="1:7">
      <c r="A144" s="10"/>
      <c r="B144" t="s">
        <v>18</v>
      </c>
      <c r="C144" s="11"/>
      <c r="D144" s="12" t="str">
        <f t="shared" si="2"/>
        <v/>
      </c>
      <c r="E144" s="24"/>
      <c r="F144" s="14"/>
      <c r="G144" s="15"/>
    </row>
    <row r="145" spans="1:7">
      <c r="A145" s="10"/>
      <c r="B145" t="s">
        <v>19</v>
      </c>
      <c r="C145" s="11"/>
      <c r="D145" s="12" t="str">
        <f t="shared" si="2"/>
        <v/>
      </c>
      <c r="E145" s="24"/>
      <c r="F145" s="14"/>
      <c r="G145" s="15"/>
    </row>
    <row r="146" ht="15" spans="1:7">
      <c r="A146" s="16"/>
      <c r="B146" s="17" t="s">
        <v>20</v>
      </c>
      <c r="C146" s="18"/>
      <c r="D146" s="19" t="str">
        <f t="shared" si="2"/>
        <v/>
      </c>
      <c r="E146" s="25"/>
      <c r="F146" s="21"/>
      <c r="G146" s="22"/>
    </row>
    <row r="147" spans="1:7">
      <c r="A147" s="3">
        <f>A142+1</f>
        <v>43646</v>
      </c>
      <c r="B147" s="4" t="s">
        <v>16</v>
      </c>
      <c r="C147" s="5">
        <f>916+2208</f>
        <v>3124</v>
      </c>
      <c r="D147" s="6" t="str">
        <f t="shared" si="2"/>
        <v/>
      </c>
      <c r="E147" s="23"/>
      <c r="F147" s="8">
        <f>SUM(D147:E151)</f>
        <v>0</v>
      </c>
      <c r="G147" s="9">
        <f>SUM(C147:C151)</f>
        <v>3124</v>
      </c>
    </row>
    <row r="148" spans="1:7">
      <c r="A148" s="10"/>
      <c r="B148" t="s">
        <v>17</v>
      </c>
      <c r="C148" s="11"/>
      <c r="D148" s="12" t="str">
        <f t="shared" si="2"/>
        <v/>
      </c>
      <c r="E148" s="24"/>
      <c r="F148" s="14"/>
      <c r="G148" s="15"/>
    </row>
    <row r="149" spans="1:7">
      <c r="A149" s="10"/>
      <c r="B149" t="s">
        <v>18</v>
      </c>
      <c r="C149" s="11"/>
      <c r="D149" s="12" t="str">
        <f t="shared" si="2"/>
        <v/>
      </c>
      <c r="E149" s="24"/>
      <c r="F149" s="14"/>
      <c r="G149" s="15"/>
    </row>
    <row r="150" spans="1:7">
      <c r="A150" s="10"/>
      <c r="B150" t="s">
        <v>19</v>
      </c>
      <c r="C150" s="11"/>
      <c r="D150" s="12" t="str">
        <f t="shared" si="2"/>
        <v/>
      </c>
      <c r="E150" s="24"/>
      <c r="F150" s="14"/>
      <c r="G150" s="15"/>
    </row>
    <row r="151" ht="15" spans="1:7">
      <c r="A151" s="16"/>
      <c r="B151" s="17" t="s">
        <v>20</v>
      </c>
      <c r="C151" s="18"/>
      <c r="D151" s="19" t="str">
        <f t="shared" si="2"/>
        <v/>
      </c>
      <c r="E151" s="25"/>
      <c r="F151" s="21"/>
      <c r="G151" s="22"/>
    </row>
    <row r="152" spans="1:7">
      <c r="A152" s="3">
        <f>A147+1</f>
        <v>43647</v>
      </c>
      <c r="B152" s="4" t="s">
        <v>16</v>
      </c>
      <c r="C152" s="5"/>
      <c r="D152" s="6" t="str">
        <f t="shared" si="2"/>
        <v/>
      </c>
      <c r="E152" s="23"/>
      <c r="F152" s="8">
        <f>SUM(D152:E156)</f>
        <v>0</v>
      </c>
      <c r="G152" s="9">
        <f>SUM(C152:C156)</f>
        <v>0</v>
      </c>
    </row>
    <row r="153" spans="1:7">
      <c r="A153" s="10"/>
      <c r="B153" t="s">
        <v>17</v>
      </c>
      <c r="C153" s="11"/>
      <c r="D153" s="12" t="str">
        <f t="shared" si="2"/>
        <v/>
      </c>
      <c r="E153" s="24"/>
      <c r="F153" s="14"/>
      <c r="G153" s="15"/>
    </row>
    <row r="154" spans="1:7">
      <c r="A154" s="10"/>
      <c r="B154" t="s">
        <v>18</v>
      </c>
      <c r="C154" s="11"/>
      <c r="D154" s="12" t="str">
        <f t="shared" si="2"/>
        <v/>
      </c>
      <c r="E154" s="24"/>
      <c r="F154" s="14"/>
      <c r="G154" s="15"/>
    </row>
    <row r="155" spans="1:7">
      <c r="A155" s="10"/>
      <c r="B155" t="s">
        <v>19</v>
      </c>
      <c r="C155" s="11"/>
      <c r="D155" s="12" t="str">
        <f t="shared" si="2"/>
        <v/>
      </c>
      <c r="E155" s="24"/>
      <c r="F155" s="14"/>
      <c r="G155" s="15"/>
    </row>
    <row r="156" ht="15" spans="1:7">
      <c r="A156" s="16"/>
      <c r="B156" s="17" t="s">
        <v>20</v>
      </c>
      <c r="C156" s="18"/>
      <c r="D156" s="19" t="str">
        <f t="shared" si="2"/>
        <v/>
      </c>
      <c r="E156" s="25"/>
      <c r="F156" s="21"/>
      <c r="G156" s="22"/>
    </row>
  </sheetData>
  <sheetProtection sheet="1" formatCells="0" formatColumns="0" formatRows="0" insertRows="0" insertColumns="0" insertHyperlinks="0" deleteColumns="0" deleteRows="0" sort="0" autoFilter="0" pivotTables="0" objects="1"/>
  <mergeCells count="124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E142:E146"/>
    <mergeCell ref="E147:E151"/>
    <mergeCell ref="E152:E156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F127:F131"/>
    <mergeCell ref="F132:F136"/>
    <mergeCell ref="F137:F141"/>
    <mergeCell ref="F142:F146"/>
    <mergeCell ref="F147:F151"/>
    <mergeCell ref="F152:F156"/>
    <mergeCell ref="G2:G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G132:G136"/>
    <mergeCell ref="G137:G141"/>
    <mergeCell ref="G142:G146"/>
    <mergeCell ref="G147:G151"/>
    <mergeCell ref="G152:G156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6"/>
  <sheetViews>
    <sheetView workbookViewId="0">
      <pane xSplit="1" ySplit="1" topLeftCell="B114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4.25" outlineLevelCol="6"/>
  <cols>
    <col min="3" max="3" width="9.375"/>
    <col min="4" max="4" width="9.875" customWidth="1"/>
    <col min="5" max="5" width="19.75" customWidth="1"/>
    <col min="7" max="7" width="11.5" customWidth="1"/>
  </cols>
  <sheetData>
    <row r="1" s="1" customFormat="1" ht="45" customHeight="1" spans="1:7">
      <c r="A1" s="1" t="s">
        <v>0</v>
      </c>
      <c r="B1" s="1" t="s">
        <v>10</v>
      </c>
      <c r="C1" s="1" t="s">
        <v>11</v>
      </c>
      <c r="D1" s="1" t="s">
        <v>12</v>
      </c>
      <c r="E1" s="2" t="s">
        <v>13</v>
      </c>
      <c r="F1" s="1" t="s">
        <v>14</v>
      </c>
      <c r="G1" s="1" t="s">
        <v>15</v>
      </c>
    </row>
    <row r="2" spans="1:7">
      <c r="A2" s="3">
        <v>43617</v>
      </c>
      <c r="B2" s="4" t="s">
        <v>16</v>
      </c>
      <c r="C2" s="5">
        <v>10279.08</v>
      </c>
      <c r="D2" s="6">
        <f t="shared" ref="D2:D11" si="0">IF(C2&gt;9999.99,1,"")</f>
        <v>1</v>
      </c>
      <c r="E2" s="7">
        <v>1</v>
      </c>
      <c r="F2" s="8">
        <f>SUM(D2:E6)</f>
        <v>2</v>
      </c>
      <c r="G2" s="9">
        <f>SUM(C2:C6)</f>
        <v>10279.08</v>
      </c>
    </row>
    <row r="3" spans="1:7">
      <c r="A3" s="10"/>
      <c r="B3" t="s">
        <v>17</v>
      </c>
      <c r="C3" s="11"/>
      <c r="D3" s="12" t="str">
        <f t="shared" si="0"/>
        <v/>
      </c>
      <c r="E3" s="13"/>
      <c r="F3" s="14"/>
      <c r="G3" s="15"/>
    </row>
    <row r="4" spans="1:7">
      <c r="A4" s="10"/>
      <c r="B4" t="s">
        <v>18</v>
      </c>
      <c r="C4" s="11"/>
      <c r="D4" s="12" t="str">
        <f t="shared" si="0"/>
        <v/>
      </c>
      <c r="E4" s="13"/>
      <c r="F4" s="14"/>
      <c r="G4" s="15"/>
    </row>
    <row r="5" spans="1:7">
      <c r="A5" s="10"/>
      <c r="B5" t="s">
        <v>19</v>
      </c>
      <c r="C5" s="11"/>
      <c r="D5" s="12" t="str">
        <f t="shared" si="0"/>
        <v/>
      </c>
      <c r="E5" s="13"/>
      <c r="F5" s="14"/>
      <c r="G5" s="15"/>
    </row>
    <row r="6" ht="15" spans="1:7">
      <c r="A6" s="16"/>
      <c r="B6" s="17" t="s">
        <v>20</v>
      </c>
      <c r="C6" s="18"/>
      <c r="D6" s="19" t="str">
        <f t="shared" si="0"/>
        <v/>
      </c>
      <c r="E6" s="20"/>
      <c r="F6" s="21"/>
      <c r="G6" s="22"/>
    </row>
    <row r="7" spans="1:7">
      <c r="A7" s="3">
        <f>A2+1</f>
        <v>43618</v>
      </c>
      <c r="B7" s="4" t="s">
        <v>16</v>
      </c>
      <c r="C7" s="5">
        <v>12052.3</v>
      </c>
      <c r="D7" s="6">
        <f t="shared" si="0"/>
        <v>1</v>
      </c>
      <c r="E7" s="7">
        <v>1</v>
      </c>
      <c r="F7" s="8">
        <f>SUM(D7:E11)</f>
        <v>2</v>
      </c>
      <c r="G7" s="9">
        <f>SUM(C7:C11)</f>
        <v>12052.3</v>
      </c>
    </row>
    <row r="8" spans="1:7">
      <c r="A8" s="10"/>
      <c r="B8" t="s">
        <v>17</v>
      </c>
      <c r="C8" s="11"/>
      <c r="D8" s="12" t="str">
        <f t="shared" si="0"/>
        <v/>
      </c>
      <c r="E8" s="13"/>
      <c r="F8" s="14"/>
      <c r="G8" s="15"/>
    </row>
    <row r="9" spans="1:7">
      <c r="A9" s="10"/>
      <c r="B9" t="s">
        <v>18</v>
      </c>
      <c r="C9" s="11"/>
      <c r="D9" s="12" t="str">
        <f t="shared" si="0"/>
        <v/>
      </c>
      <c r="E9" s="13"/>
      <c r="F9" s="14"/>
      <c r="G9" s="15"/>
    </row>
    <row r="10" spans="1:7">
      <c r="A10" s="10"/>
      <c r="B10" t="s">
        <v>19</v>
      </c>
      <c r="C10" s="11"/>
      <c r="D10" s="12" t="str">
        <f t="shared" si="0"/>
        <v/>
      </c>
      <c r="E10" s="13"/>
      <c r="F10" s="14"/>
      <c r="G10" s="15"/>
    </row>
    <row r="11" ht="15" spans="1:7">
      <c r="A11" s="16"/>
      <c r="B11" s="17" t="s">
        <v>20</v>
      </c>
      <c r="C11" s="18"/>
      <c r="D11" s="19" t="str">
        <f t="shared" si="0"/>
        <v/>
      </c>
      <c r="E11" s="20"/>
      <c r="F11" s="21"/>
      <c r="G11" s="22"/>
    </row>
    <row r="12" spans="1:7">
      <c r="A12" s="3">
        <f>A7+1</f>
        <v>43619</v>
      </c>
      <c r="B12" s="4" t="s">
        <v>16</v>
      </c>
      <c r="C12" s="5">
        <v>1799</v>
      </c>
      <c r="D12" s="6" t="str">
        <f t="shared" ref="D12:D43" si="1">IF(C12&gt;9999.99,1,"")</f>
        <v/>
      </c>
      <c r="E12" s="7">
        <v>1</v>
      </c>
      <c r="F12" s="8">
        <f>SUM(D12:E16)</f>
        <v>1</v>
      </c>
      <c r="G12" s="9">
        <f>SUM(C12:C16)</f>
        <v>2228</v>
      </c>
    </row>
    <row r="13" spans="1:7">
      <c r="A13" s="10"/>
      <c r="B13" t="s">
        <v>17</v>
      </c>
      <c r="C13" s="11">
        <v>429</v>
      </c>
      <c r="D13" s="12" t="str">
        <f t="shared" si="1"/>
        <v/>
      </c>
      <c r="E13" s="13"/>
      <c r="F13" s="14"/>
      <c r="G13" s="15"/>
    </row>
    <row r="14" spans="1:7">
      <c r="A14" s="10"/>
      <c r="B14" t="s">
        <v>18</v>
      </c>
      <c r="C14" s="11"/>
      <c r="D14" s="12" t="str">
        <f t="shared" si="1"/>
        <v/>
      </c>
      <c r="E14" s="13"/>
      <c r="F14" s="14"/>
      <c r="G14" s="15"/>
    </row>
    <row r="15" spans="1:7">
      <c r="A15" s="10"/>
      <c r="B15" t="s">
        <v>19</v>
      </c>
      <c r="C15" s="11"/>
      <c r="D15" s="12" t="str">
        <f t="shared" si="1"/>
        <v/>
      </c>
      <c r="E15" s="13"/>
      <c r="F15" s="14"/>
      <c r="G15" s="15"/>
    </row>
    <row r="16" ht="15" spans="1:7">
      <c r="A16" s="16"/>
      <c r="B16" s="17" t="s">
        <v>20</v>
      </c>
      <c r="C16" s="18"/>
      <c r="D16" s="19" t="str">
        <f t="shared" si="1"/>
        <v/>
      </c>
      <c r="E16" s="20"/>
      <c r="F16" s="21"/>
      <c r="G16" s="22"/>
    </row>
    <row r="17" spans="1:7">
      <c r="A17" s="3">
        <f>A12+1</f>
        <v>43620</v>
      </c>
      <c r="B17" s="4" t="s">
        <v>16</v>
      </c>
      <c r="C17" s="5">
        <v>1799</v>
      </c>
      <c r="D17" s="6" t="str">
        <f t="shared" si="1"/>
        <v/>
      </c>
      <c r="E17" s="7">
        <v>1</v>
      </c>
      <c r="F17" s="8">
        <f>SUM(D17:E21)</f>
        <v>1</v>
      </c>
      <c r="G17" s="9">
        <f>SUM(C17:C21)</f>
        <v>1799</v>
      </c>
    </row>
    <row r="18" spans="1:7">
      <c r="A18" s="10"/>
      <c r="B18" t="s">
        <v>17</v>
      </c>
      <c r="C18" s="11"/>
      <c r="D18" s="12" t="str">
        <f t="shared" si="1"/>
        <v/>
      </c>
      <c r="E18" s="13"/>
      <c r="F18" s="14"/>
      <c r="G18" s="15"/>
    </row>
    <row r="19" spans="1:7">
      <c r="A19" s="10"/>
      <c r="B19" t="s">
        <v>18</v>
      </c>
      <c r="C19" s="11"/>
      <c r="D19" s="12" t="str">
        <f t="shared" si="1"/>
        <v/>
      </c>
      <c r="E19" s="13"/>
      <c r="F19" s="14"/>
      <c r="G19" s="15"/>
    </row>
    <row r="20" spans="1:7">
      <c r="A20" s="10"/>
      <c r="B20" t="s">
        <v>19</v>
      </c>
      <c r="C20" s="11"/>
      <c r="D20" s="12" t="str">
        <f t="shared" si="1"/>
        <v/>
      </c>
      <c r="E20" s="13"/>
      <c r="F20" s="14"/>
      <c r="G20" s="15"/>
    </row>
    <row r="21" ht="15" spans="1:7">
      <c r="A21" s="16"/>
      <c r="B21" s="17" t="s">
        <v>20</v>
      </c>
      <c r="C21" s="18"/>
      <c r="D21" s="19" t="str">
        <f t="shared" si="1"/>
        <v/>
      </c>
      <c r="E21" s="20"/>
      <c r="F21" s="21"/>
      <c r="G21" s="22"/>
    </row>
    <row r="22" spans="1:7">
      <c r="A22" s="3">
        <f>A17+1</f>
        <v>43621</v>
      </c>
      <c r="B22" s="4" t="s">
        <v>16</v>
      </c>
      <c r="C22" s="5">
        <v>4453.24</v>
      </c>
      <c r="D22" s="6" t="str">
        <f t="shared" si="1"/>
        <v/>
      </c>
      <c r="E22" s="7"/>
      <c r="F22" s="8">
        <f>SUM(D22:E26)</f>
        <v>0</v>
      </c>
      <c r="G22" s="9">
        <f>SUM(C22:C26)</f>
        <v>4453.24</v>
      </c>
    </row>
    <row r="23" spans="1:7">
      <c r="A23" s="10"/>
      <c r="B23" t="s">
        <v>17</v>
      </c>
      <c r="C23" s="11"/>
      <c r="D23" s="12" t="str">
        <f t="shared" si="1"/>
        <v/>
      </c>
      <c r="E23" s="13"/>
      <c r="F23" s="14"/>
      <c r="G23" s="15"/>
    </row>
    <row r="24" spans="1:7">
      <c r="A24" s="10"/>
      <c r="B24" t="s">
        <v>18</v>
      </c>
      <c r="C24" s="11"/>
      <c r="D24" s="12" t="str">
        <f t="shared" si="1"/>
        <v/>
      </c>
      <c r="E24" s="13"/>
      <c r="F24" s="14"/>
      <c r="G24" s="15"/>
    </row>
    <row r="25" spans="1:7">
      <c r="A25" s="10"/>
      <c r="B25" t="s">
        <v>19</v>
      </c>
      <c r="C25" s="11"/>
      <c r="D25" s="12" t="str">
        <f t="shared" si="1"/>
        <v/>
      </c>
      <c r="E25" s="13"/>
      <c r="F25" s="14"/>
      <c r="G25" s="15"/>
    </row>
    <row r="26" ht="15" spans="1:7">
      <c r="A26" s="16"/>
      <c r="B26" s="17" t="s">
        <v>20</v>
      </c>
      <c r="C26" s="18"/>
      <c r="D26" s="19" t="str">
        <f t="shared" si="1"/>
        <v/>
      </c>
      <c r="E26" s="20"/>
      <c r="F26" s="21"/>
      <c r="G26" s="22"/>
    </row>
    <row r="27" spans="1:7">
      <c r="A27" s="3">
        <f>A22+1</f>
        <v>43622</v>
      </c>
      <c r="B27" s="4" t="s">
        <v>16</v>
      </c>
      <c r="C27" s="5">
        <v>2544.5</v>
      </c>
      <c r="D27" s="6" t="str">
        <f t="shared" si="1"/>
        <v/>
      </c>
      <c r="E27" s="7">
        <v>1</v>
      </c>
      <c r="F27" s="8">
        <f>SUM(D27:E31)</f>
        <v>1</v>
      </c>
      <c r="G27" s="9">
        <f>SUM(C27:C31)</f>
        <v>2544.5</v>
      </c>
    </row>
    <row r="28" spans="1:7">
      <c r="A28" s="10"/>
      <c r="B28" t="s">
        <v>17</v>
      </c>
      <c r="C28" s="11"/>
      <c r="D28" s="12" t="str">
        <f t="shared" si="1"/>
        <v/>
      </c>
      <c r="E28" s="13"/>
      <c r="F28" s="14"/>
      <c r="G28" s="15"/>
    </row>
    <row r="29" spans="1:7">
      <c r="A29" s="10"/>
      <c r="B29" t="s">
        <v>18</v>
      </c>
      <c r="C29" s="11"/>
      <c r="D29" s="12" t="str">
        <f t="shared" si="1"/>
        <v/>
      </c>
      <c r="E29" s="13"/>
      <c r="F29" s="14"/>
      <c r="G29" s="15"/>
    </row>
    <row r="30" spans="1:7">
      <c r="A30" s="10"/>
      <c r="B30" t="s">
        <v>19</v>
      </c>
      <c r="C30" s="11"/>
      <c r="D30" s="12" t="str">
        <f t="shared" si="1"/>
        <v/>
      </c>
      <c r="E30" s="13"/>
      <c r="F30" s="14"/>
      <c r="G30" s="15"/>
    </row>
    <row r="31" ht="15" spans="1:7">
      <c r="A31" s="16"/>
      <c r="B31" s="17" t="s">
        <v>20</v>
      </c>
      <c r="C31" s="18"/>
      <c r="D31" s="19" t="str">
        <f t="shared" si="1"/>
        <v/>
      </c>
      <c r="E31" s="20"/>
      <c r="F31" s="21"/>
      <c r="G31" s="22"/>
    </row>
    <row r="32" spans="1:7">
      <c r="A32" s="3">
        <f>A27+1</f>
        <v>43623</v>
      </c>
      <c r="B32" s="4" t="s">
        <v>16</v>
      </c>
      <c r="C32" s="5">
        <v>7872.44</v>
      </c>
      <c r="D32" s="6" t="str">
        <f t="shared" si="1"/>
        <v/>
      </c>
      <c r="E32" s="7">
        <v>1</v>
      </c>
      <c r="F32" s="8">
        <f>SUM(D32:E36)</f>
        <v>1</v>
      </c>
      <c r="G32" s="9">
        <f>SUM(C32:C36)</f>
        <v>8301.44</v>
      </c>
    </row>
    <row r="33" spans="1:7">
      <c r="A33" s="10"/>
      <c r="B33" t="s">
        <v>17</v>
      </c>
      <c r="C33" s="11">
        <v>429</v>
      </c>
      <c r="D33" s="12" t="str">
        <f t="shared" si="1"/>
        <v/>
      </c>
      <c r="E33" s="13"/>
      <c r="F33" s="14"/>
      <c r="G33" s="15"/>
    </row>
    <row r="34" spans="1:7">
      <c r="A34" s="10"/>
      <c r="B34" t="s">
        <v>18</v>
      </c>
      <c r="C34" s="11"/>
      <c r="D34" s="12" t="str">
        <f t="shared" si="1"/>
        <v/>
      </c>
      <c r="E34" s="13"/>
      <c r="F34" s="14"/>
      <c r="G34" s="15"/>
    </row>
    <row r="35" spans="1:7">
      <c r="A35" s="10"/>
      <c r="B35" t="s">
        <v>19</v>
      </c>
      <c r="C35" s="11"/>
      <c r="D35" s="12" t="str">
        <f t="shared" si="1"/>
        <v/>
      </c>
      <c r="E35" s="13"/>
      <c r="F35" s="14"/>
      <c r="G35" s="15"/>
    </row>
    <row r="36" ht="15" spans="1:7">
      <c r="A36" s="16"/>
      <c r="B36" s="17" t="s">
        <v>20</v>
      </c>
      <c r="C36" s="18"/>
      <c r="D36" s="19" t="str">
        <f t="shared" si="1"/>
        <v/>
      </c>
      <c r="E36" s="20"/>
      <c r="F36" s="21"/>
      <c r="G36" s="22"/>
    </row>
    <row r="37" spans="1:7">
      <c r="A37" s="3">
        <f>A32+1</f>
        <v>43624</v>
      </c>
      <c r="B37" s="4" t="s">
        <v>16</v>
      </c>
      <c r="C37" s="5">
        <f>1069.2+1799+499.84</f>
        <v>3368.04</v>
      </c>
      <c r="D37" s="6" t="str">
        <f t="shared" si="1"/>
        <v/>
      </c>
      <c r="E37" s="7">
        <v>1</v>
      </c>
      <c r="F37" s="8">
        <f>SUM(D37:E41)</f>
        <v>1</v>
      </c>
      <c r="G37" s="9">
        <f>SUM(C37:C41)</f>
        <v>3368.04</v>
      </c>
    </row>
    <row r="38" spans="1:7">
      <c r="A38" s="10"/>
      <c r="B38" t="s">
        <v>17</v>
      </c>
      <c r="C38" s="11"/>
      <c r="D38" s="12" t="str">
        <f t="shared" si="1"/>
        <v/>
      </c>
      <c r="E38" s="13"/>
      <c r="F38" s="14"/>
      <c r="G38" s="15"/>
    </row>
    <row r="39" spans="1:7">
      <c r="A39" s="10"/>
      <c r="B39" t="s">
        <v>18</v>
      </c>
      <c r="C39" s="11"/>
      <c r="D39" s="12" t="str">
        <f t="shared" si="1"/>
        <v/>
      </c>
      <c r="E39" s="13"/>
      <c r="F39" s="14"/>
      <c r="G39" s="15"/>
    </row>
    <row r="40" spans="1:7">
      <c r="A40" s="10"/>
      <c r="B40" t="s">
        <v>19</v>
      </c>
      <c r="C40" s="11"/>
      <c r="D40" s="12" t="str">
        <f t="shared" si="1"/>
        <v/>
      </c>
      <c r="E40" s="13"/>
      <c r="F40" s="14"/>
      <c r="G40" s="15"/>
    </row>
    <row r="41" ht="15" spans="1:7">
      <c r="A41" s="16"/>
      <c r="B41" s="17" t="s">
        <v>20</v>
      </c>
      <c r="C41" s="18"/>
      <c r="D41" s="19" t="str">
        <f t="shared" si="1"/>
        <v/>
      </c>
      <c r="E41" s="20"/>
      <c r="F41" s="21"/>
      <c r="G41" s="22"/>
    </row>
    <row r="42" spans="1:7">
      <c r="A42" s="3">
        <f>A37+1</f>
        <v>43625</v>
      </c>
      <c r="B42" s="4" t="s">
        <v>16</v>
      </c>
      <c r="C42" s="5">
        <f>729.4+555.44+1799</f>
        <v>3083.84</v>
      </c>
      <c r="D42" s="6" t="str">
        <f t="shared" si="1"/>
        <v/>
      </c>
      <c r="E42" s="7"/>
      <c r="F42" s="8">
        <f>SUM(D42:E46)</f>
        <v>0</v>
      </c>
      <c r="G42" s="9">
        <f>SUM(C42:C46)</f>
        <v>3083.84</v>
      </c>
    </row>
    <row r="43" spans="1:7">
      <c r="A43" s="10"/>
      <c r="B43" t="s">
        <v>17</v>
      </c>
      <c r="C43" s="11"/>
      <c r="D43" s="12" t="str">
        <f t="shared" si="1"/>
        <v/>
      </c>
      <c r="E43" s="13"/>
      <c r="F43" s="14"/>
      <c r="G43" s="15"/>
    </row>
    <row r="44" spans="1:7">
      <c r="A44" s="10"/>
      <c r="B44" t="s">
        <v>18</v>
      </c>
      <c r="C44" s="11"/>
      <c r="D44" s="12" t="str">
        <f t="shared" ref="D44:D75" si="2">IF(C44&gt;9999.99,1,"")</f>
        <v/>
      </c>
      <c r="E44" s="13"/>
      <c r="F44" s="14"/>
      <c r="G44" s="15"/>
    </row>
    <row r="45" spans="1:7">
      <c r="A45" s="10"/>
      <c r="B45" t="s">
        <v>19</v>
      </c>
      <c r="C45" s="11"/>
      <c r="D45" s="12" t="str">
        <f t="shared" si="2"/>
        <v/>
      </c>
      <c r="E45" s="13"/>
      <c r="F45" s="14"/>
      <c r="G45" s="15"/>
    </row>
    <row r="46" ht="15" spans="1:7">
      <c r="A46" s="16"/>
      <c r="B46" s="17" t="s">
        <v>20</v>
      </c>
      <c r="C46" s="18"/>
      <c r="D46" s="19" t="str">
        <f t="shared" si="2"/>
        <v/>
      </c>
      <c r="E46" s="20"/>
      <c r="F46" s="21"/>
      <c r="G46" s="22"/>
    </row>
    <row r="47" spans="1:7">
      <c r="A47" s="3">
        <f>A42+1</f>
        <v>43626</v>
      </c>
      <c r="B47" s="4" t="s">
        <v>16</v>
      </c>
      <c r="C47" s="5">
        <f>2099+1799+1799+1799</f>
        <v>7496</v>
      </c>
      <c r="D47" s="6" t="str">
        <f t="shared" si="2"/>
        <v/>
      </c>
      <c r="E47" s="7"/>
      <c r="F47" s="8">
        <f>SUM(D47:E51)</f>
        <v>0</v>
      </c>
      <c r="G47" s="9">
        <f>SUM(C47:C51)</f>
        <v>10799.2</v>
      </c>
    </row>
    <row r="48" spans="1:7">
      <c r="A48" s="10"/>
      <c r="B48" t="s">
        <v>17</v>
      </c>
      <c r="C48" s="11">
        <v>2298</v>
      </c>
      <c r="D48" s="12" t="str">
        <f t="shared" si="2"/>
        <v/>
      </c>
      <c r="E48" s="13"/>
      <c r="F48" s="14"/>
      <c r="G48" s="15"/>
    </row>
    <row r="49" spans="1:7">
      <c r="A49" s="10"/>
      <c r="B49" t="s">
        <v>18</v>
      </c>
      <c r="C49" s="11">
        <v>1005.2</v>
      </c>
      <c r="D49" s="12" t="str">
        <f t="shared" si="2"/>
        <v/>
      </c>
      <c r="E49" s="13"/>
      <c r="F49" s="14"/>
      <c r="G49" s="15"/>
    </row>
    <row r="50" spans="1:7">
      <c r="A50" s="10"/>
      <c r="B50" t="s">
        <v>19</v>
      </c>
      <c r="C50" s="11"/>
      <c r="D50" s="12" t="str">
        <f t="shared" si="2"/>
        <v/>
      </c>
      <c r="E50" s="13"/>
      <c r="F50" s="14"/>
      <c r="G50" s="15"/>
    </row>
    <row r="51" ht="15" spans="1:7">
      <c r="A51" s="16"/>
      <c r="B51" s="17" t="s">
        <v>20</v>
      </c>
      <c r="C51" s="18"/>
      <c r="D51" s="19" t="str">
        <f t="shared" si="2"/>
        <v/>
      </c>
      <c r="E51" s="20"/>
      <c r="F51" s="21"/>
      <c r="G51" s="22"/>
    </row>
    <row r="52" spans="1:7">
      <c r="A52" s="3">
        <f>A47+1</f>
        <v>43627</v>
      </c>
      <c r="B52" s="4" t="s">
        <v>16</v>
      </c>
      <c r="C52" s="5">
        <f>624.1+1799+2788+1888+1589+1589+2666</f>
        <v>12943.1</v>
      </c>
      <c r="D52" s="6">
        <f t="shared" si="2"/>
        <v>1</v>
      </c>
      <c r="E52" s="7">
        <v>1</v>
      </c>
      <c r="F52" s="8">
        <f>SUM(D52:E56)</f>
        <v>2</v>
      </c>
      <c r="G52" s="9">
        <f>SUM(C52:C56)</f>
        <v>12943.1</v>
      </c>
    </row>
    <row r="53" spans="1:7">
      <c r="A53" s="10"/>
      <c r="B53" t="s">
        <v>17</v>
      </c>
      <c r="C53" s="11"/>
      <c r="D53" s="12" t="str">
        <f t="shared" si="2"/>
        <v/>
      </c>
      <c r="E53" s="13"/>
      <c r="F53" s="14"/>
      <c r="G53" s="15"/>
    </row>
    <row r="54" spans="1:7">
      <c r="A54" s="10"/>
      <c r="B54" t="s">
        <v>18</v>
      </c>
      <c r="C54" s="11"/>
      <c r="D54" s="12" t="str">
        <f t="shared" si="2"/>
        <v/>
      </c>
      <c r="E54" s="13"/>
      <c r="F54" s="14"/>
      <c r="G54" s="15"/>
    </row>
    <row r="55" spans="1:7">
      <c r="A55" s="10"/>
      <c r="B55" t="s">
        <v>19</v>
      </c>
      <c r="C55" s="11"/>
      <c r="D55" s="12" t="str">
        <f t="shared" si="2"/>
        <v/>
      </c>
      <c r="E55" s="13"/>
      <c r="F55" s="14"/>
      <c r="G55" s="15"/>
    </row>
    <row r="56" ht="15" spans="1:7">
      <c r="A56" s="16"/>
      <c r="B56" s="17" t="s">
        <v>20</v>
      </c>
      <c r="C56" s="18"/>
      <c r="D56" s="19" t="str">
        <f t="shared" si="2"/>
        <v/>
      </c>
      <c r="E56" s="20"/>
      <c r="F56" s="21"/>
      <c r="G56" s="22"/>
    </row>
    <row r="57" spans="1:7">
      <c r="A57" s="3">
        <f>A52+1</f>
        <v>43628</v>
      </c>
      <c r="B57" s="4" t="s">
        <v>16</v>
      </c>
      <c r="C57" s="5">
        <f>1799+1799+1799</f>
        <v>5397</v>
      </c>
      <c r="D57" s="6" t="str">
        <f t="shared" si="2"/>
        <v/>
      </c>
      <c r="E57" s="7"/>
      <c r="F57" s="8">
        <f>SUM(D57:E61)</f>
        <v>0</v>
      </c>
      <c r="G57" s="9">
        <f>SUM(C57:C61)</f>
        <v>5397</v>
      </c>
    </row>
    <row r="58" spans="1:7">
      <c r="A58" s="10"/>
      <c r="B58" t="s">
        <v>17</v>
      </c>
      <c r="C58" s="11"/>
      <c r="D58" s="12" t="str">
        <f t="shared" si="2"/>
        <v/>
      </c>
      <c r="E58" s="13"/>
      <c r="F58" s="14"/>
      <c r="G58" s="15"/>
    </row>
    <row r="59" spans="1:7">
      <c r="A59" s="10"/>
      <c r="B59" t="s">
        <v>18</v>
      </c>
      <c r="C59" s="11"/>
      <c r="D59" s="12" t="str">
        <f t="shared" si="2"/>
        <v/>
      </c>
      <c r="E59" s="13"/>
      <c r="F59" s="14"/>
      <c r="G59" s="15"/>
    </row>
    <row r="60" spans="1:7">
      <c r="A60" s="10"/>
      <c r="B60" t="s">
        <v>19</v>
      </c>
      <c r="C60" s="11"/>
      <c r="D60" s="12" t="str">
        <f t="shared" si="2"/>
        <v/>
      </c>
      <c r="E60" s="13"/>
      <c r="F60" s="14"/>
      <c r="G60" s="15"/>
    </row>
    <row r="61" ht="15" spans="1:7">
      <c r="A61" s="16"/>
      <c r="B61" s="17" t="s">
        <v>20</v>
      </c>
      <c r="C61" s="18"/>
      <c r="D61" s="19" t="str">
        <f t="shared" si="2"/>
        <v/>
      </c>
      <c r="E61" s="20"/>
      <c r="F61" s="21"/>
      <c r="G61" s="22"/>
    </row>
    <row r="62" spans="1:7">
      <c r="A62" s="3">
        <f>A57+1</f>
        <v>43629</v>
      </c>
      <c r="B62" s="4" t="s">
        <v>16</v>
      </c>
      <c r="C62" s="5">
        <f>3019.12+2999+1799+1799+2286.08+455.84</f>
        <v>12358.04</v>
      </c>
      <c r="D62" s="6">
        <f t="shared" si="2"/>
        <v>1</v>
      </c>
      <c r="E62" s="7">
        <v>1</v>
      </c>
      <c r="F62" s="8">
        <f>SUM(D62:E66)</f>
        <v>2</v>
      </c>
      <c r="G62" s="9">
        <f>SUM(C62:C66)</f>
        <v>12358.04</v>
      </c>
    </row>
    <row r="63" spans="1:7">
      <c r="A63" s="10"/>
      <c r="B63" t="s">
        <v>17</v>
      </c>
      <c r="C63" s="11"/>
      <c r="D63" s="12" t="str">
        <f t="shared" si="2"/>
        <v/>
      </c>
      <c r="E63" s="13"/>
      <c r="F63" s="14"/>
      <c r="G63" s="15"/>
    </row>
    <row r="64" spans="1:7">
      <c r="A64" s="10"/>
      <c r="B64" t="s">
        <v>18</v>
      </c>
      <c r="C64" s="11"/>
      <c r="D64" s="12" t="str">
        <f t="shared" si="2"/>
        <v/>
      </c>
      <c r="E64" s="13"/>
      <c r="F64" s="14"/>
      <c r="G64" s="15"/>
    </row>
    <row r="65" spans="1:7">
      <c r="A65" s="10"/>
      <c r="B65" t="s">
        <v>19</v>
      </c>
      <c r="C65" s="11"/>
      <c r="D65" s="12" t="str">
        <f t="shared" si="2"/>
        <v/>
      </c>
      <c r="E65" s="13"/>
      <c r="F65" s="14"/>
      <c r="G65" s="15"/>
    </row>
    <row r="66" ht="15" spans="1:7">
      <c r="A66" s="16"/>
      <c r="B66" s="17" t="s">
        <v>20</v>
      </c>
      <c r="C66" s="18"/>
      <c r="D66" s="19" t="str">
        <f t="shared" si="2"/>
        <v/>
      </c>
      <c r="E66" s="20"/>
      <c r="F66" s="21"/>
      <c r="G66" s="22"/>
    </row>
    <row r="67" spans="1:7">
      <c r="A67" s="3">
        <f>A62+1</f>
        <v>43630</v>
      </c>
      <c r="B67" s="4" t="s">
        <v>16</v>
      </c>
      <c r="C67" s="5"/>
      <c r="D67" s="6" t="str">
        <f t="shared" si="2"/>
        <v/>
      </c>
      <c r="E67" s="7"/>
      <c r="F67" s="8">
        <f>SUM(D67:E71)</f>
        <v>0</v>
      </c>
      <c r="G67" s="9">
        <f>SUM(C67:C71)</f>
        <v>298.8</v>
      </c>
    </row>
    <row r="68" spans="1:7">
      <c r="A68" s="10"/>
      <c r="B68" t="s">
        <v>17</v>
      </c>
      <c r="C68" s="11"/>
      <c r="D68" s="12" t="str">
        <f t="shared" si="2"/>
        <v/>
      </c>
      <c r="E68" s="13"/>
      <c r="F68" s="14"/>
      <c r="G68" s="15"/>
    </row>
    <row r="69" spans="1:7">
      <c r="A69" s="10"/>
      <c r="B69" t="s">
        <v>18</v>
      </c>
      <c r="C69" s="11">
        <v>298.8</v>
      </c>
      <c r="D69" s="12" t="str">
        <f t="shared" si="2"/>
        <v/>
      </c>
      <c r="E69" s="13"/>
      <c r="F69" s="14"/>
      <c r="G69" s="15"/>
    </row>
    <row r="70" spans="1:7">
      <c r="A70" s="10"/>
      <c r="B70" t="s">
        <v>19</v>
      </c>
      <c r="C70" s="11"/>
      <c r="D70" s="12" t="str">
        <f t="shared" si="2"/>
        <v/>
      </c>
      <c r="E70" s="13"/>
      <c r="F70" s="14"/>
      <c r="G70" s="15"/>
    </row>
    <row r="71" ht="15" spans="1:7">
      <c r="A71" s="16"/>
      <c r="B71" s="17" t="s">
        <v>20</v>
      </c>
      <c r="C71" s="18"/>
      <c r="D71" s="19" t="str">
        <f t="shared" si="2"/>
        <v/>
      </c>
      <c r="E71" s="20"/>
      <c r="F71" s="21"/>
      <c r="G71" s="22"/>
    </row>
    <row r="72" spans="1:7">
      <c r="A72" s="3">
        <f>A67+1</f>
        <v>43631</v>
      </c>
      <c r="B72" s="4" t="s">
        <v>16</v>
      </c>
      <c r="C72" s="5">
        <f>616+599+1799+1799</f>
        <v>4813</v>
      </c>
      <c r="D72" s="6" t="str">
        <f t="shared" si="2"/>
        <v/>
      </c>
      <c r="E72" s="7"/>
      <c r="F72" s="8">
        <f>SUM(D72:E76)</f>
        <v>0</v>
      </c>
      <c r="G72" s="9">
        <f>SUM(C72:C76)</f>
        <v>4813</v>
      </c>
    </row>
    <row r="73" spans="1:7">
      <c r="A73" s="10"/>
      <c r="B73" t="s">
        <v>17</v>
      </c>
      <c r="C73" s="11"/>
      <c r="D73" s="12" t="str">
        <f t="shared" si="2"/>
        <v/>
      </c>
      <c r="E73" s="13"/>
      <c r="F73" s="14"/>
      <c r="G73" s="15"/>
    </row>
    <row r="74" spans="1:7">
      <c r="A74" s="10"/>
      <c r="B74" t="s">
        <v>18</v>
      </c>
      <c r="C74" s="11"/>
      <c r="D74" s="12" t="str">
        <f t="shared" si="2"/>
        <v/>
      </c>
      <c r="E74" s="13"/>
      <c r="F74" s="14"/>
      <c r="G74" s="15"/>
    </row>
    <row r="75" spans="1:7">
      <c r="A75" s="10"/>
      <c r="B75" t="s">
        <v>19</v>
      </c>
      <c r="C75" s="11"/>
      <c r="D75" s="12" t="str">
        <f t="shared" si="2"/>
        <v/>
      </c>
      <c r="E75" s="13"/>
      <c r="F75" s="14"/>
      <c r="G75" s="15"/>
    </row>
    <row r="76" ht="15" spans="1:7">
      <c r="A76" s="16"/>
      <c r="B76" s="17" t="s">
        <v>20</v>
      </c>
      <c r="C76" s="18"/>
      <c r="D76" s="19" t="str">
        <f t="shared" ref="D76:D107" si="3">IF(C76&gt;9999.99,1,"")</f>
        <v/>
      </c>
      <c r="E76" s="20"/>
      <c r="F76" s="21"/>
      <c r="G76" s="22"/>
    </row>
    <row r="77" spans="1:7">
      <c r="A77" s="3">
        <f>A72+1</f>
        <v>43632</v>
      </c>
      <c r="B77" s="4" t="s">
        <v>16</v>
      </c>
      <c r="C77" s="5">
        <f>2701.98+1050+949.2+1594+909+435.7+489.4+1046.5+436.74+1744.22+5209+1209.4+399+424.85</f>
        <v>18598.99</v>
      </c>
      <c r="D77" s="6">
        <f t="shared" si="3"/>
        <v>1</v>
      </c>
      <c r="E77" s="7">
        <v>1</v>
      </c>
      <c r="F77" s="8">
        <f>SUM(D77:E81)</f>
        <v>2</v>
      </c>
      <c r="G77" s="9">
        <f>SUM(C77:C81)</f>
        <v>25736.86</v>
      </c>
    </row>
    <row r="78" spans="1:7">
      <c r="A78" s="10"/>
      <c r="B78" t="s">
        <v>17</v>
      </c>
      <c r="C78" s="11">
        <f>5949+429</f>
        <v>6378</v>
      </c>
      <c r="D78" s="12" t="str">
        <f t="shared" si="3"/>
        <v/>
      </c>
      <c r="E78" s="13"/>
      <c r="F78" s="14"/>
      <c r="G78" s="15"/>
    </row>
    <row r="79" spans="1:7">
      <c r="A79" s="10"/>
      <c r="B79" t="s">
        <v>18</v>
      </c>
      <c r="C79" s="11">
        <f>385.2+374.67</f>
        <v>759.87</v>
      </c>
      <c r="D79" s="12" t="str">
        <f t="shared" si="3"/>
        <v/>
      </c>
      <c r="E79" s="13"/>
      <c r="F79" s="14"/>
      <c r="G79" s="15"/>
    </row>
    <row r="80" spans="1:7">
      <c r="A80" s="10"/>
      <c r="B80" t="s">
        <v>19</v>
      </c>
      <c r="C80" s="11"/>
      <c r="D80" s="12" t="str">
        <f t="shared" si="3"/>
        <v/>
      </c>
      <c r="E80" s="13"/>
      <c r="F80" s="14"/>
      <c r="G80" s="15"/>
    </row>
    <row r="81" ht="15" spans="1:7">
      <c r="A81" s="16"/>
      <c r="B81" s="17" t="s">
        <v>20</v>
      </c>
      <c r="C81" s="18"/>
      <c r="D81" s="19" t="str">
        <f t="shared" si="3"/>
        <v/>
      </c>
      <c r="E81" s="20"/>
      <c r="F81" s="21"/>
      <c r="G81" s="22"/>
    </row>
    <row r="82" spans="1:7">
      <c r="A82" s="3">
        <f>A77+1</f>
        <v>43633</v>
      </c>
      <c r="B82" s="4" t="s">
        <v>16</v>
      </c>
      <c r="C82" s="5">
        <f>7652.48+2037.86+988+988.6+443+2559.2+137+1763.12+4324.4</f>
        <v>20893.66</v>
      </c>
      <c r="D82" s="6">
        <f t="shared" si="3"/>
        <v>1</v>
      </c>
      <c r="E82" s="7">
        <v>1</v>
      </c>
      <c r="F82" s="8">
        <f>SUM(D82:E86)</f>
        <v>2</v>
      </c>
      <c r="G82" s="9">
        <f>SUM(C82:C86)</f>
        <v>20893.66</v>
      </c>
    </row>
    <row r="83" spans="1:7">
      <c r="A83" s="10"/>
      <c r="B83" t="s">
        <v>17</v>
      </c>
      <c r="C83" s="11"/>
      <c r="D83" s="12" t="str">
        <f t="shared" si="3"/>
        <v/>
      </c>
      <c r="E83" s="13"/>
      <c r="F83" s="14"/>
      <c r="G83" s="15"/>
    </row>
    <row r="84" spans="1:7">
      <c r="A84" s="10"/>
      <c r="B84" t="s">
        <v>18</v>
      </c>
      <c r="C84" s="11"/>
      <c r="D84" s="12" t="str">
        <f t="shared" si="3"/>
        <v/>
      </c>
      <c r="E84" s="13"/>
      <c r="F84" s="14"/>
      <c r="G84" s="15"/>
    </row>
    <row r="85" spans="1:7">
      <c r="A85" s="10"/>
      <c r="B85" t="s">
        <v>19</v>
      </c>
      <c r="C85" s="11"/>
      <c r="D85" s="12" t="str">
        <f t="shared" si="3"/>
        <v/>
      </c>
      <c r="E85" s="13"/>
      <c r="F85" s="14"/>
      <c r="G85" s="15"/>
    </row>
    <row r="86" ht="15" spans="1:7">
      <c r="A86" s="16"/>
      <c r="B86" s="17" t="s">
        <v>20</v>
      </c>
      <c r="C86" s="18"/>
      <c r="D86" s="19" t="str">
        <f t="shared" si="3"/>
        <v/>
      </c>
      <c r="E86" s="20"/>
      <c r="F86" s="21"/>
      <c r="G86" s="22"/>
    </row>
    <row r="87" spans="1:7">
      <c r="A87" s="3">
        <f>A82+1</f>
        <v>43634</v>
      </c>
      <c r="B87" s="4" t="s">
        <v>16</v>
      </c>
      <c r="C87" s="5">
        <f>538.4+646.93+2719.1+3029.12+886+988.6+846+646.4+1743.6+2049.1+645.39+509+1981.44+1841.44+1763.12+1744.93+1763.12+685.53+1162.52+2532.77+1841.44</f>
        <v>30563.95</v>
      </c>
      <c r="D87" s="6">
        <f t="shared" si="3"/>
        <v>1</v>
      </c>
      <c r="E87" s="7">
        <v>1</v>
      </c>
      <c r="F87" s="8">
        <f>SUM(D87:E91)</f>
        <v>2</v>
      </c>
      <c r="G87" s="9">
        <f>SUM(C87:C91)</f>
        <v>33216.85</v>
      </c>
    </row>
    <row r="88" spans="1:7">
      <c r="A88" s="10"/>
      <c r="B88" t="s">
        <v>17</v>
      </c>
      <c r="C88" s="11">
        <f>709+1349</f>
        <v>2058</v>
      </c>
      <c r="D88" s="12" t="str">
        <f t="shared" si="3"/>
        <v/>
      </c>
      <c r="E88" s="13"/>
      <c r="F88" s="14"/>
      <c r="G88" s="15"/>
    </row>
    <row r="89" spans="1:7">
      <c r="A89" s="10"/>
      <c r="B89" t="s">
        <v>18</v>
      </c>
      <c r="C89" s="11">
        <v>594.9</v>
      </c>
      <c r="D89" s="12" t="str">
        <f t="shared" si="3"/>
        <v/>
      </c>
      <c r="E89" s="13"/>
      <c r="F89" s="14"/>
      <c r="G89" s="15"/>
    </row>
    <row r="90" spans="1:7">
      <c r="A90" s="10"/>
      <c r="B90" t="s">
        <v>19</v>
      </c>
      <c r="C90" s="11"/>
      <c r="D90" s="12" t="str">
        <f t="shared" si="3"/>
        <v/>
      </c>
      <c r="E90" s="13"/>
      <c r="F90" s="14"/>
      <c r="G90" s="15"/>
    </row>
    <row r="91" ht="15" spans="1:7">
      <c r="A91" s="16"/>
      <c r="B91" s="17" t="s">
        <v>20</v>
      </c>
      <c r="C91" s="18"/>
      <c r="D91" s="19" t="str">
        <f t="shared" si="3"/>
        <v/>
      </c>
      <c r="E91" s="20"/>
      <c r="F91" s="21"/>
      <c r="G91" s="22"/>
    </row>
    <row r="92" spans="1:7">
      <c r="A92" s="3">
        <f>A87+1</f>
        <v>43635</v>
      </c>
      <c r="B92" s="4" t="s">
        <v>16</v>
      </c>
      <c r="C92" s="5">
        <f>1763.12+1763.12+591.4</f>
        <v>4117.64</v>
      </c>
      <c r="D92" s="6" t="str">
        <f t="shared" si="3"/>
        <v/>
      </c>
      <c r="E92" s="7"/>
      <c r="F92" s="8">
        <f>SUM(D92:E96)</f>
        <v>0</v>
      </c>
      <c r="G92" s="9">
        <f>SUM(C92:C96)</f>
        <v>4592.94</v>
      </c>
    </row>
    <row r="93" spans="1:7">
      <c r="A93" s="10"/>
      <c r="B93" t="s">
        <v>17</v>
      </c>
      <c r="C93" s="11"/>
      <c r="D93" s="12" t="str">
        <f t="shared" si="3"/>
        <v/>
      </c>
      <c r="E93" s="13"/>
      <c r="F93" s="14"/>
      <c r="G93" s="15"/>
    </row>
    <row r="94" spans="1:7">
      <c r="A94" s="10"/>
      <c r="B94" t="s">
        <v>18</v>
      </c>
      <c r="C94" s="11">
        <v>475.3</v>
      </c>
      <c r="D94" s="12" t="str">
        <f t="shared" si="3"/>
        <v/>
      </c>
      <c r="E94" s="13"/>
      <c r="F94" s="14"/>
      <c r="G94" s="15"/>
    </row>
    <row r="95" spans="1:7">
      <c r="A95" s="10"/>
      <c r="B95" t="s">
        <v>19</v>
      </c>
      <c r="C95" s="11"/>
      <c r="D95" s="12" t="str">
        <f t="shared" si="3"/>
        <v/>
      </c>
      <c r="E95" s="13"/>
      <c r="F95" s="14"/>
      <c r="G95" s="15"/>
    </row>
    <row r="96" ht="15" spans="1:7">
      <c r="A96" s="16"/>
      <c r="B96" s="17" t="s">
        <v>20</v>
      </c>
      <c r="C96" s="18"/>
      <c r="D96" s="19" t="str">
        <f t="shared" si="3"/>
        <v/>
      </c>
      <c r="E96" s="20"/>
      <c r="F96" s="21"/>
      <c r="G96" s="22"/>
    </row>
    <row r="97" spans="1:7">
      <c r="A97" s="3">
        <f>A92+1</f>
        <v>43636</v>
      </c>
      <c r="B97" s="4" t="s">
        <v>16</v>
      </c>
      <c r="C97" s="5">
        <f>996.6+1763.12+1973.12+1763.12+3659.05+460.91</f>
        <v>10615.92</v>
      </c>
      <c r="D97" s="6">
        <f t="shared" si="3"/>
        <v>1</v>
      </c>
      <c r="E97" s="7">
        <v>1</v>
      </c>
      <c r="F97" s="8">
        <f>SUM(D97:E101)</f>
        <v>2</v>
      </c>
      <c r="G97" s="9">
        <f>SUM(C97:C101)</f>
        <v>10615.92</v>
      </c>
    </row>
    <row r="98" spans="1:7">
      <c r="A98" s="10"/>
      <c r="B98" t="s">
        <v>17</v>
      </c>
      <c r="C98" s="11"/>
      <c r="D98" s="12" t="str">
        <f t="shared" si="3"/>
        <v/>
      </c>
      <c r="E98" s="13"/>
      <c r="F98" s="14"/>
      <c r="G98" s="15"/>
    </row>
    <row r="99" spans="1:7">
      <c r="A99" s="10"/>
      <c r="B99" t="s">
        <v>18</v>
      </c>
      <c r="C99" s="11"/>
      <c r="D99" s="12" t="str">
        <f t="shared" si="3"/>
        <v/>
      </c>
      <c r="E99" s="13"/>
      <c r="F99" s="14"/>
      <c r="G99" s="15"/>
    </row>
    <row r="100" spans="1:7">
      <c r="A100" s="10"/>
      <c r="B100" t="s">
        <v>19</v>
      </c>
      <c r="C100" s="11"/>
      <c r="D100" s="12" t="str">
        <f t="shared" si="3"/>
        <v/>
      </c>
      <c r="E100" s="13"/>
      <c r="F100" s="14"/>
      <c r="G100" s="15"/>
    </row>
    <row r="101" ht="15" spans="1:7">
      <c r="A101" s="16"/>
      <c r="B101" s="17" t="s">
        <v>20</v>
      </c>
      <c r="C101" s="18"/>
      <c r="D101" s="19" t="str">
        <f t="shared" si="3"/>
        <v/>
      </c>
      <c r="E101" s="20"/>
      <c r="F101" s="21"/>
      <c r="G101" s="22"/>
    </row>
    <row r="102" spans="1:7">
      <c r="A102" s="3">
        <f>A97+1</f>
        <v>43637</v>
      </c>
      <c r="B102" s="4" t="s">
        <v>16</v>
      </c>
      <c r="C102" s="5">
        <f>3000+2068+2899.2+297</f>
        <v>8264.2</v>
      </c>
      <c r="D102" s="6" t="str">
        <f t="shared" si="3"/>
        <v/>
      </c>
      <c r="E102" s="7">
        <v>1</v>
      </c>
      <c r="F102" s="8">
        <f>SUM(D102:E106)</f>
        <v>1</v>
      </c>
      <c r="G102" s="9">
        <f>SUM(C102:C106)</f>
        <v>8563</v>
      </c>
    </row>
    <row r="103" spans="1:7">
      <c r="A103" s="10"/>
      <c r="B103" t="s">
        <v>17</v>
      </c>
      <c r="C103" s="11"/>
      <c r="D103" s="12" t="str">
        <f t="shared" si="3"/>
        <v/>
      </c>
      <c r="E103" s="13"/>
      <c r="F103" s="14"/>
      <c r="G103" s="15"/>
    </row>
    <row r="104" spans="1:7">
      <c r="A104" s="10"/>
      <c r="B104" t="s">
        <v>18</v>
      </c>
      <c r="C104" s="11">
        <v>298.8</v>
      </c>
      <c r="D104" s="12" t="str">
        <f t="shared" si="3"/>
        <v/>
      </c>
      <c r="E104" s="13"/>
      <c r="F104" s="14"/>
      <c r="G104" s="15"/>
    </row>
    <row r="105" spans="1:7">
      <c r="A105" s="10"/>
      <c r="B105" t="s">
        <v>19</v>
      </c>
      <c r="C105" s="11"/>
      <c r="D105" s="12" t="str">
        <f t="shared" si="3"/>
        <v/>
      </c>
      <c r="E105" s="13"/>
      <c r="F105" s="14"/>
      <c r="G105" s="15"/>
    </row>
    <row r="106" ht="15" spans="1:7">
      <c r="A106" s="16"/>
      <c r="B106" s="17" t="s">
        <v>20</v>
      </c>
      <c r="C106" s="18"/>
      <c r="D106" s="19" t="str">
        <f t="shared" si="3"/>
        <v/>
      </c>
      <c r="E106" s="20"/>
      <c r="F106" s="21"/>
      <c r="G106" s="22"/>
    </row>
    <row r="107" spans="1:7">
      <c r="A107" s="3">
        <f>A102+1</f>
        <v>43638</v>
      </c>
      <c r="B107" s="4" t="s">
        <v>16</v>
      </c>
      <c r="C107" s="5">
        <f>1799</f>
        <v>1799</v>
      </c>
      <c r="D107" s="6" t="str">
        <f t="shared" si="3"/>
        <v/>
      </c>
      <c r="E107" s="7">
        <v>1</v>
      </c>
      <c r="F107" s="8">
        <f>SUM(D107:E111)</f>
        <v>1</v>
      </c>
      <c r="G107" s="9">
        <f>SUM(C107:C111)</f>
        <v>1799</v>
      </c>
    </row>
    <row r="108" spans="1:7">
      <c r="A108" s="10"/>
      <c r="B108" t="s">
        <v>17</v>
      </c>
      <c r="C108" s="11"/>
      <c r="D108" s="12" t="str">
        <f t="shared" ref="D108:D139" si="4">IF(C108&gt;9999.99,1,"")</f>
        <v/>
      </c>
      <c r="E108" s="13"/>
      <c r="F108" s="14"/>
      <c r="G108" s="15"/>
    </row>
    <row r="109" spans="1:7">
      <c r="A109" s="10"/>
      <c r="B109" t="s">
        <v>18</v>
      </c>
      <c r="C109" s="11"/>
      <c r="D109" s="12" t="str">
        <f t="shared" si="4"/>
        <v/>
      </c>
      <c r="E109" s="13"/>
      <c r="F109" s="14"/>
      <c r="G109" s="15"/>
    </row>
    <row r="110" spans="1:7">
      <c r="A110" s="10"/>
      <c r="B110" t="s">
        <v>19</v>
      </c>
      <c r="C110" s="11"/>
      <c r="D110" s="12" t="str">
        <f t="shared" si="4"/>
        <v/>
      </c>
      <c r="E110" s="13"/>
      <c r="F110" s="14"/>
      <c r="G110" s="15"/>
    </row>
    <row r="111" ht="15" spans="1:7">
      <c r="A111" s="16"/>
      <c r="B111" s="17" t="s">
        <v>20</v>
      </c>
      <c r="C111" s="18"/>
      <c r="D111" s="19" t="str">
        <f t="shared" si="4"/>
        <v/>
      </c>
      <c r="E111" s="20"/>
      <c r="F111" s="21"/>
      <c r="G111" s="22"/>
    </row>
    <row r="112" spans="1:7">
      <c r="A112" s="3">
        <f>A107+1</f>
        <v>43639</v>
      </c>
      <c r="B112" s="4" t="s">
        <v>16</v>
      </c>
      <c r="C112" s="5"/>
      <c r="D112" s="6" t="str">
        <f t="shared" si="4"/>
        <v/>
      </c>
      <c r="E112" s="7"/>
      <c r="F112" s="8">
        <f>SUM(D112:E116)</f>
        <v>0</v>
      </c>
      <c r="G112" s="9">
        <f>SUM(C112:C116)</f>
        <v>699</v>
      </c>
    </row>
    <row r="113" spans="1:7">
      <c r="A113" s="10"/>
      <c r="B113" t="s">
        <v>17</v>
      </c>
      <c r="C113" s="11">
        <v>699</v>
      </c>
      <c r="D113" s="12" t="str">
        <f t="shared" si="4"/>
        <v/>
      </c>
      <c r="E113" s="13"/>
      <c r="F113" s="14"/>
      <c r="G113" s="15"/>
    </row>
    <row r="114" spans="1:7">
      <c r="A114" s="10"/>
      <c r="B114" t="s">
        <v>18</v>
      </c>
      <c r="C114" s="11"/>
      <c r="D114" s="12" t="str">
        <f t="shared" si="4"/>
        <v/>
      </c>
      <c r="E114" s="13"/>
      <c r="F114" s="14"/>
      <c r="G114" s="15"/>
    </row>
    <row r="115" spans="1:7">
      <c r="A115" s="10"/>
      <c r="B115" t="s">
        <v>19</v>
      </c>
      <c r="C115" s="11"/>
      <c r="D115" s="12" t="str">
        <f t="shared" si="4"/>
        <v/>
      </c>
      <c r="E115" s="13"/>
      <c r="F115" s="14"/>
      <c r="G115" s="15"/>
    </row>
    <row r="116" ht="15" spans="1:7">
      <c r="A116" s="16"/>
      <c r="B116" s="17" t="s">
        <v>20</v>
      </c>
      <c r="C116" s="18"/>
      <c r="D116" s="19" t="str">
        <f t="shared" si="4"/>
        <v/>
      </c>
      <c r="E116" s="20"/>
      <c r="F116" s="21"/>
      <c r="G116" s="22"/>
    </row>
    <row r="117" spans="1:7">
      <c r="A117" s="3">
        <f>A112+1</f>
        <v>43640</v>
      </c>
      <c r="B117" s="4" t="s">
        <v>16</v>
      </c>
      <c r="C117" s="5">
        <f>999+1799</f>
        <v>2798</v>
      </c>
      <c r="D117" s="6" t="str">
        <f t="shared" si="4"/>
        <v/>
      </c>
      <c r="E117" s="7"/>
      <c r="F117" s="8">
        <f>SUM(D117:E121)</f>
        <v>0</v>
      </c>
      <c r="G117" s="9">
        <f>SUM(C117:C121)</f>
        <v>3497</v>
      </c>
    </row>
    <row r="118" spans="1:7">
      <c r="A118" s="10"/>
      <c r="B118" t="s">
        <v>17</v>
      </c>
      <c r="C118" s="11">
        <v>699</v>
      </c>
      <c r="D118" s="12" t="str">
        <f t="shared" si="4"/>
        <v/>
      </c>
      <c r="E118" s="13"/>
      <c r="F118" s="14"/>
      <c r="G118" s="15"/>
    </row>
    <row r="119" spans="1:7">
      <c r="A119" s="10"/>
      <c r="B119" t="s">
        <v>18</v>
      </c>
      <c r="C119" s="11"/>
      <c r="D119" s="12" t="str">
        <f t="shared" si="4"/>
        <v/>
      </c>
      <c r="E119" s="13"/>
      <c r="F119" s="14"/>
      <c r="G119" s="15"/>
    </row>
    <row r="120" spans="1:7">
      <c r="A120" s="10"/>
      <c r="B120" t="s">
        <v>19</v>
      </c>
      <c r="C120" s="11"/>
      <c r="D120" s="12" t="str">
        <f t="shared" si="4"/>
        <v/>
      </c>
      <c r="E120" s="13"/>
      <c r="F120" s="14"/>
      <c r="G120" s="15"/>
    </row>
    <row r="121" ht="15" spans="1:7">
      <c r="A121" s="16"/>
      <c r="B121" s="17" t="s">
        <v>20</v>
      </c>
      <c r="C121" s="18"/>
      <c r="D121" s="19" t="str">
        <f t="shared" si="4"/>
        <v/>
      </c>
      <c r="E121" s="20"/>
      <c r="F121" s="21"/>
      <c r="G121" s="22"/>
    </row>
    <row r="122" spans="1:7">
      <c r="A122" s="3">
        <f>A117+1</f>
        <v>43641</v>
      </c>
      <c r="B122" s="4" t="s">
        <v>16</v>
      </c>
      <c r="C122" s="5">
        <f>4198+1799+2068+2228+1012+1799</f>
        <v>13104</v>
      </c>
      <c r="D122" s="6">
        <f t="shared" si="4"/>
        <v>1</v>
      </c>
      <c r="E122" s="7">
        <v>1</v>
      </c>
      <c r="F122" s="8">
        <f>SUM(D122:E126)</f>
        <v>2</v>
      </c>
      <c r="G122" s="9">
        <f>SUM(C122:C126)</f>
        <v>13104</v>
      </c>
    </row>
    <row r="123" spans="1:7">
      <c r="A123" s="10"/>
      <c r="B123" t="s">
        <v>17</v>
      </c>
      <c r="C123" s="11"/>
      <c r="D123" s="12" t="str">
        <f t="shared" si="4"/>
        <v/>
      </c>
      <c r="E123" s="13"/>
      <c r="F123" s="14"/>
      <c r="G123" s="15"/>
    </row>
    <row r="124" spans="1:7">
      <c r="A124" s="10"/>
      <c r="B124" t="s">
        <v>18</v>
      </c>
      <c r="C124" s="11"/>
      <c r="D124" s="12" t="str">
        <f t="shared" si="4"/>
        <v/>
      </c>
      <c r="E124" s="13"/>
      <c r="F124" s="14"/>
      <c r="G124" s="15"/>
    </row>
    <row r="125" spans="1:7">
      <c r="A125" s="10"/>
      <c r="B125" t="s">
        <v>19</v>
      </c>
      <c r="C125" s="11"/>
      <c r="D125" s="12" t="str">
        <f t="shared" si="4"/>
        <v/>
      </c>
      <c r="E125" s="13"/>
      <c r="F125" s="14"/>
      <c r="G125" s="15"/>
    </row>
    <row r="126" ht="15" spans="1:7">
      <c r="A126" s="16"/>
      <c r="B126" s="17" t="s">
        <v>20</v>
      </c>
      <c r="C126" s="18"/>
      <c r="D126" s="19" t="str">
        <f t="shared" si="4"/>
        <v/>
      </c>
      <c r="E126" s="20"/>
      <c r="F126" s="21"/>
      <c r="G126" s="22"/>
    </row>
    <row r="127" spans="1:7">
      <c r="A127" s="3">
        <f>A122+1</f>
        <v>43642</v>
      </c>
      <c r="B127" s="4" t="s">
        <v>16</v>
      </c>
      <c r="C127" s="5">
        <f>1398+1799</f>
        <v>3197</v>
      </c>
      <c r="D127" s="6" t="str">
        <f t="shared" si="4"/>
        <v/>
      </c>
      <c r="E127" s="7"/>
      <c r="F127" s="8">
        <f>SUM(D127:E131)</f>
        <v>0</v>
      </c>
      <c r="G127" s="9">
        <f>SUM(C127:C131)</f>
        <v>3197</v>
      </c>
    </row>
    <row r="128" spans="1:7">
      <c r="A128" s="10"/>
      <c r="B128" t="s">
        <v>17</v>
      </c>
      <c r="C128" s="11"/>
      <c r="D128" s="12" t="str">
        <f t="shared" si="4"/>
        <v/>
      </c>
      <c r="E128" s="13"/>
      <c r="F128" s="14"/>
      <c r="G128" s="15"/>
    </row>
    <row r="129" spans="1:7">
      <c r="A129" s="10"/>
      <c r="B129" t="s">
        <v>18</v>
      </c>
      <c r="C129" s="11"/>
      <c r="D129" s="12" t="str">
        <f t="shared" si="4"/>
        <v/>
      </c>
      <c r="E129" s="13"/>
      <c r="F129" s="14"/>
      <c r="G129" s="15"/>
    </row>
    <row r="130" spans="1:7">
      <c r="A130" s="10"/>
      <c r="B130" t="s">
        <v>19</v>
      </c>
      <c r="C130" s="11"/>
      <c r="D130" s="12" t="str">
        <f t="shared" si="4"/>
        <v/>
      </c>
      <c r="E130" s="13"/>
      <c r="F130" s="14"/>
      <c r="G130" s="15"/>
    </row>
    <row r="131" ht="15" spans="1:7">
      <c r="A131" s="16"/>
      <c r="B131" s="17" t="s">
        <v>20</v>
      </c>
      <c r="C131" s="18"/>
      <c r="D131" s="19" t="str">
        <f t="shared" si="4"/>
        <v/>
      </c>
      <c r="E131" s="20"/>
      <c r="F131" s="21"/>
      <c r="G131" s="22"/>
    </row>
    <row r="132" spans="1:7">
      <c r="A132" s="3">
        <f>A127+1</f>
        <v>43643</v>
      </c>
      <c r="B132" s="4" t="s">
        <v>16</v>
      </c>
      <c r="C132" s="5">
        <v>1799</v>
      </c>
      <c r="D132" s="6" t="str">
        <f t="shared" si="4"/>
        <v/>
      </c>
      <c r="E132" s="7"/>
      <c r="F132" s="8">
        <f>SUM(D132:E136)</f>
        <v>0</v>
      </c>
      <c r="G132" s="9">
        <f>SUM(C132:C136)</f>
        <v>1799</v>
      </c>
    </row>
    <row r="133" spans="1:7">
      <c r="A133" s="10"/>
      <c r="B133" t="s">
        <v>17</v>
      </c>
      <c r="C133" s="11"/>
      <c r="D133" s="12" t="str">
        <f t="shared" si="4"/>
        <v/>
      </c>
      <c r="E133" s="13"/>
      <c r="F133" s="14"/>
      <c r="G133" s="15"/>
    </row>
    <row r="134" spans="1:7">
      <c r="A134" s="10"/>
      <c r="B134" t="s">
        <v>18</v>
      </c>
      <c r="C134" s="11"/>
      <c r="D134" s="12" t="str">
        <f t="shared" si="4"/>
        <v/>
      </c>
      <c r="E134" s="13"/>
      <c r="F134" s="14"/>
      <c r="G134" s="15"/>
    </row>
    <row r="135" spans="1:7">
      <c r="A135" s="10"/>
      <c r="B135" t="s">
        <v>19</v>
      </c>
      <c r="C135" s="11"/>
      <c r="D135" s="12" t="str">
        <f t="shared" si="4"/>
        <v/>
      </c>
      <c r="E135" s="13"/>
      <c r="F135" s="14"/>
      <c r="G135" s="15"/>
    </row>
    <row r="136" ht="15" spans="1:7">
      <c r="A136" s="16"/>
      <c r="B136" s="17" t="s">
        <v>20</v>
      </c>
      <c r="C136" s="18"/>
      <c r="D136" s="19" t="str">
        <f t="shared" si="4"/>
        <v/>
      </c>
      <c r="E136" s="20"/>
      <c r="F136" s="21"/>
      <c r="G136" s="22"/>
    </row>
    <row r="137" spans="1:7">
      <c r="A137" s="3">
        <f>A132+1</f>
        <v>43644</v>
      </c>
      <c r="B137" s="4" t="s">
        <v>16</v>
      </c>
      <c r="C137" s="5">
        <f>2032.8+3899+3499+2028</f>
        <v>11458.8</v>
      </c>
      <c r="D137" s="6">
        <f t="shared" si="4"/>
        <v>1</v>
      </c>
      <c r="E137" s="7">
        <v>1</v>
      </c>
      <c r="F137" s="8">
        <f>SUM(D137:E141)</f>
        <v>2</v>
      </c>
      <c r="G137" s="9">
        <f>SUM(C137:C141)</f>
        <v>11458.8</v>
      </c>
    </row>
    <row r="138" spans="1:7">
      <c r="A138" s="10"/>
      <c r="B138" t="s">
        <v>17</v>
      </c>
      <c r="C138" s="11"/>
      <c r="D138" s="12" t="str">
        <f t="shared" si="4"/>
        <v/>
      </c>
      <c r="E138" s="13"/>
      <c r="F138" s="14"/>
      <c r="G138" s="15"/>
    </row>
    <row r="139" spans="1:7">
      <c r="A139" s="10"/>
      <c r="B139" t="s">
        <v>18</v>
      </c>
      <c r="C139" s="11"/>
      <c r="D139" s="12" t="str">
        <f t="shared" si="4"/>
        <v/>
      </c>
      <c r="E139" s="13"/>
      <c r="F139" s="14"/>
      <c r="G139" s="15"/>
    </row>
    <row r="140" spans="1:7">
      <c r="A140" s="10"/>
      <c r="B140" t="s">
        <v>19</v>
      </c>
      <c r="C140" s="11"/>
      <c r="D140" s="12" t="str">
        <f t="shared" ref="D140:D156" si="5">IF(C140&gt;9999.99,1,"")</f>
        <v/>
      </c>
      <c r="E140" s="13"/>
      <c r="F140" s="14"/>
      <c r="G140" s="15"/>
    </row>
    <row r="141" ht="15" spans="1:7">
      <c r="A141" s="16"/>
      <c r="B141" s="17" t="s">
        <v>20</v>
      </c>
      <c r="C141" s="18"/>
      <c r="D141" s="19" t="str">
        <f t="shared" si="5"/>
        <v/>
      </c>
      <c r="E141" s="20"/>
      <c r="F141" s="21"/>
      <c r="G141" s="22"/>
    </row>
    <row r="142" spans="1:7">
      <c r="A142" s="3">
        <f>A137+1</f>
        <v>43645</v>
      </c>
      <c r="B142" s="4" t="s">
        <v>16</v>
      </c>
      <c r="C142" s="5">
        <f>50+1799+568+1999+1799+1799</f>
        <v>8014</v>
      </c>
      <c r="D142" s="6" t="str">
        <f t="shared" si="5"/>
        <v/>
      </c>
      <c r="E142" s="7">
        <v>1</v>
      </c>
      <c r="F142" s="8">
        <f>SUM(D142:E146)</f>
        <v>1</v>
      </c>
      <c r="G142" s="9">
        <f>SUM(C142:C146)</f>
        <v>8014</v>
      </c>
    </row>
    <row r="143" spans="1:7">
      <c r="A143" s="10"/>
      <c r="B143" t="s">
        <v>17</v>
      </c>
      <c r="C143" s="11"/>
      <c r="D143" s="12" t="str">
        <f t="shared" si="5"/>
        <v/>
      </c>
      <c r="E143" s="13"/>
      <c r="F143" s="14"/>
      <c r="G143" s="15"/>
    </row>
    <row r="144" spans="1:7">
      <c r="A144" s="10"/>
      <c r="B144" t="s">
        <v>18</v>
      </c>
      <c r="C144" s="11"/>
      <c r="D144" s="12" t="str">
        <f t="shared" si="5"/>
        <v/>
      </c>
      <c r="E144" s="13"/>
      <c r="F144" s="14"/>
      <c r="G144" s="15"/>
    </row>
    <row r="145" spans="1:7">
      <c r="A145" s="10"/>
      <c r="B145" t="s">
        <v>19</v>
      </c>
      <c r="C145" s="11"/>
      <c r="D145" s="12" t="str">
        <f t="shared" si="5"/>
        <v/>
      </c>
      <c r="E145" s="13"/>
      <c r="F145" s="14"/>
      <c r="G145" s="15"/>
    </row>
    <row r="146" ht="15" spans="1:7">
      <c r="A146" s="16"/>
      <c r="B146" s="17" t="s">
        <v>20</v>
      </c>
      <c r="C146" s="18"/>
      <c r="D146" s="19" t="str">
        <f t="shared" si="5"/>
        <v/>
      </c>
      <c r="E146" s="20"/>
      <c r="F146" s="21"/>
      <c r="G146" s="22"/>
    </row>
    <row r="147" spans="1:7">
      <c r="A147" s="3">
        <f>A142+1</f>
        <v>43646</v>
      </c>
      <c r="B147" s="4" t="s">
        <v>16</v>
      </c>
      <c r="C147" s="5">
        <v>2788</v>
      </c>
      <c r="D147" s="6" t="str">
        <f t="shared" si="5"/>
        <v/>
      </c>
      <c r="E147" s="7"/>
      <c r="F147" s="8">
        <f>SUM(D147:E151)</f>
        <v>0</v>
      </c>
      <c r="G147" s="9">
        <f>SUM(C147:C151)</f>
        <v>2788</v>
      </c>
    </row>
    <row r="148" spans="1:7">
      <c r="A148" s="10"/>
      <c r="B148" t="s">
        <v>17</v>
      </c>
      <c r="C148" s="11"/>
      <c r="D148" s="12" t="str">
        <f t="shared" si="5"/>
        <v/>
      </c>
      <c r="E148" s="13"/>
      <c r="F148" s="14"/>
      <c r="G148" s="15"/>
    </row>
    <row r="149" spans="1:7">
      <c r="A149" s="10"/>
      <c r="B149" t="s">
        <v>18</v>
      </c>
      <c r="C149" s="11"/>
      <c r="D149" s="12" t="str">
        <f t="shared" si="5"/>
        <v/>
      </c>
      <c r="E149" s="13"/>
      <c r="F149" s="14"/>
      <c r="G149" s="15"/>
    </row>
    <row r="150" spans="1:7">
      <c r="A150" s="10"/>
      <c r="B150" t="s">
        <v>19</v>
      </c>
      <c r="C150" s="11"/>
      <c r="D150" s="12" t="str">
        <f t="shared" si="5"/>
        <v/>
      </c>
      <c r="E150" s="13"/>
      <c r="F150" s="14"/>
      <c r="G150" s="15"/>
    </row>
    <row r="151" ht="15" spans="1:7">
      <c r="A151" s="16"/>
      <c r="B151" s="17" t="s">
        <v>20</v>
      </c>
      <c r="C151" s="18"/>
      <c r="D151" s="19" t="str">
        <f t="shared" si="5"/>
        <v/>
      </c>
      <c r="E151" s="20"/>
      <c r="F151" s="21"/>
      <c r="G151" s="22"/>
    </row>
    <row r="152" spans="1:7">
      <c r="A152" s="3">
        <f>A147+1</f>
        <v>43647</v>
      </c>
      <c r="B152" s="4" t="s">
        <v>16</v>
      </c>
      <c r="C152" s="5"/>
      <c r="D152" s="6" t="str">
        <f t="shared" si="5"/>
        <v/>
      </c>
      <c r="E152" s="7"/>
      <c r="F152" s="8">
        <f>SUM(D152:E156)</f>
        <v>0</v>
      </c>
      <c r="G152" s="9">
        <f>SUM(C152:C156)</f>
        <v>0</v>
      </c>
    </row>
    <row r="153" spans="1:7">
      <c r="A153" s="10"/>
      <c r="B153" t="s">
        <v>17</v>
      </c>
      <c r="C153" s="11"/>
      <c r="D153" s="12" t="str">
        <f t="shared" si="5"/>
        <v/>
      </c>
      <c r="E153" s="13"/>
      <c r="F153" s="14"/>
      <c r="G153" s="15"/>
    </row>
    <row r="154" spans="1:7">
      <c r="A154" s="10"/>
      <c r="B154" t="s">
        <v>18</v>
      </c>
      <c r="C154" s="11"/>
      <c r="D154" s="12" t="str">
        <f t="shared" si="5"/>
        <v/>
      </c>
      <c r="E154" s="13"/>
      <c r="F154" s="14"/>
      <c r="G154" s="15"/>
    </row>
    <row r="155" spans="1:7">
      <c r="A155" s="10"/>
      <c r="B155" t="s">
        <v>19</v>
      </c>
      <c r="C155" s="11"/>
      <c r="D155" s="12" t="str">
        <f t="shared" si="5"/>
        <v/>
      </c>
      <c r="E155" s="13"/>
      <c r="F155" s="14"/>
      <c r="G155" s="15"/>
    </row>
    <row r="156" ht="15" spans="1:7">
      <c r="A156" s="16"/>
      <c r="B156" s="17" t="s">
        <v>20</v>
      </c>
      <c r="C156" s="18"/>
      <c r="D156" s="19" t="str">
        <f t="shared" si="5"/>
        <v/>
      </c>
      <c r="E156" s="20"/>
      <c r="F156" s="21"/>
      <c r="G156" s="22"/>
    </row>
  </sheetData>
  <sheetProtection sheet="1" formatCells="0" formatColumns="0" formatRows="0" insertRows="0" insertColumns="0" autoFilter="0" pivotTables="0" objects="1"/>
  <mergeCells count="124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E142:E146"/>
    <mergeCell ref="E147:E151"/>
    <mergeCell ref="E152:E156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F127:F131"/>
    <mergeCell ref="F132:F136"/>
    <mergeCell ref="F137:F141"/>
    <mergeCell ref="F142:F146"/>
    <mergeCell ref="F147:F151"/>
    <mergeCell ref="F152:F156"/>
    <mergeCell ref="G2:G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G132:G136"/>
    <mergeCell ref="G137:G141"/>
    <mergeCell ref="G142:G146"/>
    <mergeCell ref="G147:G151"/>
    <mergeCell ref="G152:G156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日完成目标</vt:lpstr>
      <vt:lpstr>小怡</vt:lpstr>
      <vt:lpstr>小杰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szgav</dc:creator>
  <cp:lastModifiedBy>J</cp:lastModifiedBy>
  <dcterms:created xsi:type="dcterms:W3CDTF">2019-06-02T09:53:00Z</dcterms:created>
  <dcterms:modified xsi:type="dcterms:W3CDTF">2019-07-16T03:58:42Z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