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Class Folder\"/>
    </mc:Choice>
  </mc:AlternateContent>
  <xr:revisionPtr revIDLastSave="0" documentId="13_ncr:1_{DC2FD186-6A21-4B33-8A49-13F961D41076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Outcomes Based on Goal Chart" sheetId="21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Kickstarter!$A$1:$U$4115</definedName>
  </definedNames>
  <calcPr calcId="191029"/>
  <pivotCaches>
    <pivotCache cacheId="0" r:id="rId10"/>
    <pivotCache cacheId="1" r:id="rId11"/>
    <pivotCache cacheId="2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2" l="1"/>
  <c r="C12" i="12"/>
  <c r="C11" i="12"/>
  <c r="C10" i="12"/>
  <c r="C9" i="12"/>
  <c r="C8" i="12"/>
  <c r="C7" i="12"/>
  <c r="C5" i="12"/>
  <c r="C4" i="12"/>
  <c r="B13" i="12"/>
  <c r="D12" i="12"/>
  <c r="B12" i="12"/>
  <c r="D11" i="12"/>
  <c r="B11" i="12"/>
  <c r="D10" i="12"/>
  <c r="B10" i="12"/>
  <c r="D9" i="12"/>
  <c r="D8" i="12"/>
  <c r="B8" i="12"/>
  <c r="D7" i="12"/>
  <c r="B7" i="12"/>
  <c r="D6" i="12"/>
  <c r="B6" i="12"/>
  <c r="D5" i="12"/>
  <c r="B5" i="12"/>
  <c r="D4" i="12"/>
  <c r="B4" i="12"/>
  <c r="D3" i="12"/>
  <c r="C3" i="12"/>
  <c r="B3" i="12"/>
  <c r="D13" i="12"/>
  <c r="C13" i="12"/>
  <c r="B9" i="12"/>
  <c r="D2" i="12"/>
  <c r="C2" i="12"/>
  <c r="B2" i="12"/>
  <c r="C27" i="9"/>
  <c r="C26" i="9"/>
  <c r="C28" i="9" s="1"/>
  <c r="C25" i="9"/>
  <c r="B27" i="9"/>
  <c r="B26" i="9"/>
  <c r="B25" i="9"/>
  <c r="C20" i="9"/>
  <c r="C19" i="9"/>
  <c r="C18" i="9"/>
  <c r="B20" i="9"/>
  <c r="B19" i="9"/>
  <c r="B18" i="9"/>
  <c r="C13" i="9"/>
  <c r="C12" i="9"/>
  <c r="C11" i="9"/>
  <c r="B13" i="9"/>
  <c r="B12" i="9"/>
  <c r="B14" i="9" s="1"/>
  <c r="B11" i="9"/>
  <c r="C6" i="9"/>
  <c r="C5" i="9"/>
  <c r="C4" i="9"/>
  <c r="B6" i="9"/>
  <c r="B5" i="9"/>
  <c r="B7" i="9" s="1"/>
  <c r="B4" i="9"/>
  <c r="C24" i="9"/>
  <c r="B24" i="9"/>
  <c r="C23" i="9"/>
  <c r="B23" i="9"/>
  <c r="C17" i="9"/>
  <c r="B17" i="9"/>
  <c r="C16" i="9"/>
  <c r="B16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21" i="9" l="1"/>
  <c r="C14" i="9"/>
  <c r="B28" i="9"/>
  <c r="C7" i="9"/>
  <c r="C21" i="9"/>
  <c r="E10" i="12"/>
  <c r="G10" i="12" s="1"/>
  <c r="E9" i="12"/>
  <c r="H9" i="12" s="1"/>
  <c r="E8" i="12"/>
  <c r="G8" i="12" s="1"/>
  <c r="E7" i="12"/>
  <c r="G7" i="12" s="1"/>
  <c r="E2" i="12"/>
  <c r="G2" i="12" s="1"/>
  <c r="E6" i="12"/>
  <c r="G6" i="12" s="1"/>
  <c r="E13" i="12"/>
  <c r="G13" i="12" s="1"/>
  <c r="E5" i="12"/>
  <c r="H5" i="12" s="1"/>
  <c r="E12" i="12"/>
  <c r="G12" i="12" s="1"/>
  <c r="E4" i="12"/>
  <c r="G4" i="12" s="1"/>
  <c r="E11" i="12"/>
  <c r="H11" i="12" s="1"/>
  <c r="E3" i="12"/>
  <c r="G3" i="12" s="1"/>
  <c r="F10" i="12" l="1"/>
  <c r="H10" i="12"/>
  <c r="H13" i="12"/>
  <c r="F13" i="12"/>
  <c r="F11" i="12"/>
  <c r="G11" i="12"/>
  <c r="G9" i="12"/>
  <c r="F9" i="12"/>
  <c r="F8" i="12"/>
  <c r="H8" i="12"/>
  <c r="F7" i="12"/>
  <c r="H7" i="12"/>
  <c r="F5" i="12"/>
  <c r="H3" i="12"/>
  <c r="F2" i="12"/>
  <c r="H2" i="12"/>
  <c r="F6" i="12"/>
  <c r="F12" i="12"/>
  <c r="F3" i="12"/>
  <c r="H4" i="12"/>
  <c r="H6" i="12"/>
  <c r="F4" i="12"/>
  <c r="H12" i="12"/>
  <c r="G5" i="12"/>
</calcChain>
</file>

<file path=xl/sharedStrings.xml><?xml version="1.0" encoding="utf-8"?>
<sst xmlns="http://schemas.openxmlformats.org/spreadsheetml/2006/main" count="33071" uniqueCount="8441">
  <si>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</si>
  <si>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</si>
  <si>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</si>
  <si>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</si>
  <si>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</si>
  <si>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</si>
  <si>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</si>
  <si>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</si>
  <si>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</si>
  <si>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</si>
  <si>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</si>
  <si>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</si>
  <si>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</si>
  <si>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</si>
  <si>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</si>
  <si>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</si>
  <si>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</si>
  <si>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</si>
  <si>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</si>
  <si>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</si>
  <si>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</si>
  <si>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</si>
  <si>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</si>
  <si>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</si>
  <si>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</si>
  <si>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</si>
  <si>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</si>
  <si>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</si>
  <si>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</si>
  <si>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</si>
  <si>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</si>
  <si>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</si>
  <si>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</si>
  <si>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</si>
  <si>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</si>
  <si>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</si>
  <si>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</si>
  <si>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</si>
  <si>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</si>
  <si>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</si>
  <si>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</si>
  <si>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</si>
  <si>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</si>
  <si>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</si>
  <si>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</si>
  <si>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</si>
  <si>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</si>
  <si>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</si>
  <si>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</si>
  <si>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</si>
  <si>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</si>
  <si>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</si>
  <si>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</si>
  <si>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</si>
  <si>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</si>
  <si>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</si>
  <si>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</si>
  <si>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</si>
  <si>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</si>
  <si>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</si>
  <si>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</si>
  <si>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</si>
  <si>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</si>
  <si>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</si>
  <si>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</si>
  <si>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</si>
  <si>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</si>
  <si>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</si>
  <si>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</si>
  <si>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</si>
  <si>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</si>
  <si>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</si>
  <si>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</si>
  <si>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</si>
  <si>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</si>
  <si>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</si>
  <si>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</si>
  <si>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</si>
  <si>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</si>
  <si>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</si>
  <si>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</si>
  <si>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</si>
  <si>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</si>
  <si>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</si>
  <si>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</si>
  <si>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</si>
  <si>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</si>
  <si>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</si>
  <si>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</si>
  <si>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</si>
  <si>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</si>
  <si>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</si>
  <si>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</si>
  <si>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</si>
  <si>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</si>
  <si>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</si>
  <si>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</si>
  <si>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</si>
  <si>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</si>
  <si>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</si>
  <si>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</si>
  <si>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</si>
  <si>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</si>
  <si>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</si>
  <si>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</si>
  <si>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</si>
  <si>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</si>
  <si>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</si>
  <si>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</si>
  <si>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</si>
  <si>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</si>
  <si>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</si>
  <si>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</si>
  <si>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</si>
  <si>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</si>
  <si>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</si>
  <si>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</si>
  <si>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</si>
  <si>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</si>
  <si>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</si>
  <si>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</si>
  <si>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</si>
  <si>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</si>
  <si>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</si>
  <si>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</si>
  <si>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</si>
  <si>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</si>
  <si>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</si>
  <si>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</si>
  <si>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</si>
  <si>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</si>
  <si>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</si>
  <si>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</si>
  <si>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</si>
  <si>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</si>
  <si>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</si>
  <si>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</si>
  <si>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</si>
  <si>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</si>
  <si>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</si>
  <si>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</si>
  <si>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</si>
  <si>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</si>
  <si>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</si>
  <si>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</si>
  <si>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</si>
  <si>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</si>
  <si>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</si>
  <si>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</si>
  <si>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</si>
  <si>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</si>
  <si>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</si>
  <si>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</si>
  <si>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</si>
  <si>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</si>
  <si>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</si>
  <si>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</si>
  <si>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</si>
  <si>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</si>
  <si>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</si>
  <si>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</si>
  <si>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</si>
  <si>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</si>
  <si>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</si>
  <si>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</si>
  <si>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</si>
  <si>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</si>
  <si>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</si>
  <si>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</si>
  <si>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</si>
  <si>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</si>
  <si>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</si>
  <si>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</si>
  <si>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</si>
  <si>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</si>
  <si>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</si>
  <si>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</si>
  <si>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</si>
  <si>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</si>
  <si>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</si>
  <si>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</si>
  <si>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</si>
  <si>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</si>
  <si>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</si>
  <si>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</si>
  <si>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</si>
  <si>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</si>
  <si>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</si>
  <si>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</si>
  <si>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</si>
  <si>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</si>
  <si>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</si>
  <si>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</si>
  <si>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</si>
  <si>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</si>
  <si>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</si>
  <si>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</si>
  <si>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</si>
  <si>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</si>
  <si>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</si>
  <si>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</si>
  <si>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</si>
  <si>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</si>
  <si>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</si>
  <si>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</si>
  <si>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</si>
  <si>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</si>
  <si>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</si>
  <si>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</si>
  <si>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</si>
  <si>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</si>
  <si>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</si>
  <si>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</si>
  <si>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</si>
  <si>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</si>
  <si>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</si>
  <si>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</si>
  <si>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</si>
  <si>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</si>
  <si>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</si>
  <si>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</si>
  <si>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</si>
  <si>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</si>
  <si>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</si>
  <si>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</si>
  <si>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</si>
  <si>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</si>
  <si>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</si>
  <si>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</si>
  <si>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</si>
  <si>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</si>
  <si>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</si>
  <si>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</si>
  <si>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</si>
  <si>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</si>
  <si>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</si>
  <si>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</si>
  <si>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</si>
  <si>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</si>
  <si>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</si>
  <si>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</si>
  <si>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</si>
  <si>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</si>
  <si>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</si>
  <si>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</si>
  <si>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</si>
  <si>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</si>
  <si>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</si>
  <si>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</si>
  <si>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</si>
  <si>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</si>
  <si>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</si>
  <si>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</si>
  <si>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</si>
  <si>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</si>
  <si>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</si>
  <si>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</si>
  <si>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</si>
  <si>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</si>
  <si>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</si>
  <si>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</si>
  <si>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</si>
  <si>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</si>
  <si>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</si>
  <si>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</si>
  <si>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</si>
  <si>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</si>
  <si>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</si>
  <si>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</si>
  <si>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</si>
  <si>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</si>
  <si>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</si>
  <si>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</si>
  <si>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</si>
  <si>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</si>
  <si>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</si>
  <si>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</si>
  <si>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</si>
  <si>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</si>
  <si>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</si>
  <si>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</si>
  <si>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</si>
  <si>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</si>
  <si>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</si>
  <si>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</si>
  <si>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</si>
  <si>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</si>
  <si>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</si>
  <si>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</si>
  <si>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</si>
  <si>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</si>
  <si>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</si>
  <si>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</si>
  <si>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</si>
  <si>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</si>
  <si>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</si>
  <si>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</si>
  <si>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</si>
  <si>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</si>
  <si>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</si>
  <si>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</si>
  <si>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</si>
  <si>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</si>
  <si>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</si>
  <si>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</si>
  <si>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</si>
  <si>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</si>
  <si>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</si>
  <si>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</si>
  <si>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</si>
  <si>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</si>
  <si>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</si>
  <si>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</si>
  <si>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</si>
  <si>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</si>
  <si>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</si>
  <si>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</si>
  <si>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</si>
  <si>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</si>
  <si>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</si>
  <si>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</si>
  <si>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</si>
  <si>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</si>
  <si>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</si>
  <si>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</si>
  <si>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</si>
  <si>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</si>
  <si>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</si>
  <si>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</si>
  <si>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</si>
  <si>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</si>
  <si>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</si>
  <si>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</si>
  <si>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</si>
  <si>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</si>
  <si>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</si>
  <si>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</si>
  <si>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</si>
  <si>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</si>
  <si>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</si>
  <si>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</si>
  <si>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</si>
  <si>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</si>
  <si>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</si>
  <si>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</si>
  <si>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</si>
  <si>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</si>
  <si>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</si>
  <si>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</si>
  <si>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</si>
  <si>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</si>
  <si>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</si>
  <si>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</si>
  <si>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</si>
  <si>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</si>
  <si>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</si>
  <si>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</si>
  <si>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</si>
  <si>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</si>
  <si>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</si>
  <si>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</si>
  <si>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</si>
  <si>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</si>
  <si>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</si>
  <si>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</si>
  <si>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</si>
  <si>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</si>
  <si>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</si>
  <si>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</si>
  <si>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</si>
  <si>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</si>
  <si>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</si>
  <si>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</si>
  <si>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</si>
  <si>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</si>
  <si>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</si>
  <si>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</si>
  <si>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</si>
  <si>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</si>
  <si>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</si>
  <si>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</si>
  <si>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</si>
  <si>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</si>
  <si>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</si>
  <si>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</si>
  <si>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</si>
  <si>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</si>
  <si>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</si>
  <si>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</si>
  <si>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</si>
  <si>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</si>
  <si>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</si>
  <si>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</si>
  <si>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</si>
  <si>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</si>
  <si>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</si>
  <si>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</si>
  <si>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</si>
  <si>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</si>
  <si>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</si>
  <si>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</si>
  <si>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</si>
  <si>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</si>
  <si>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</si>
  <si>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</si>
  <si>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</si>
  <si>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</si>
  <si>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</si>
  <si>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</si>
  <si>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</si>
  <si>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</si>
  <si>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</si>
  <si>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</si>
  <si>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</si>
  <si>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</si>
  <si>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</si>
  <si>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</si>
  <si>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</si>
  <si>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</si>
  <si>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</si>
  <si>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</si>
  <si>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</si>
  <si>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</si>
  <si>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</si>
  <si>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</si>
  <si>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</si>
  <si>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</si>
  <si>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</si>
  <si>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</si>
  <si>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</si>
  <si>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</si>
  <si>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</si>
  <si>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</si>
  <si>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</si>
  <si>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</si>
  <si>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</si>
  <si>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</si>
  <si>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</si>
  <si>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</si>
  <si>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</si>
  <si>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</si>
  <si>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</si>
  <si>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</si>
  <si>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</si>
  <si>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</si>
  <si>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</si>
  <si>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</si>
  <si>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</si>
  <si>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</si>
  <si>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</si>
  <si>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</si>
  <si>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</si>
  <si>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</si>
  <si>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</si>
  <si>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</si>
  <si>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</si>
  <si>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</si>
  <si>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</si>
  <si>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</si>
  <si>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</si>
  <si>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</si>
  <si>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</si>
  <si>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</si>
  <si>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</si>
  <si>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</si>
  <si>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</si>
  <si>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</si>
  <si>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</si>
  <si>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</si>
  <si>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</si>
  <si>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</si>
  <si>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</si>
  <si>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</si>
  <si>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</si>
  <si>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</si>
  <si>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</si>
  <si>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</si>
  <si>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</si>
  <si>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</si>
  <si>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</si>
  <si>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</si>
  <si>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</si>
  <si>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</si>
  <si>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</si>
  <si>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</si>
  <si>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</si>
  <si>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</si>
  <si>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</si>
  <si>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</si>
  <si>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</si>
  <si>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</si>
  <si>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</si>
  <si>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</si>
  <si>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</si>
  <si>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</si>
  <si>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</si>
  <si>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</si>
  <si>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</si>
  <si>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</si>
  <si>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</si>
  <si>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</si>
  <si>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</si>
  <si>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</si>
  <si>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</si>
  <si>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</si>
  <si>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</si>
  <si>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</si>
  <si>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</si>
  <si>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</si>
  <si>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</si>
  <si>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</si>
  <si>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</si>
  <si>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</si>
  <si>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</si>
  <si>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</si>
  <si>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</si>
  <si>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</si>
  <si>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</si>
  <si>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</si>
  <si>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</si>
  <si>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</si>
  <si>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</si>
  <si>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</si>
  <si>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</si>
  <si>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</si>
  <si>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</si>
  <si>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</si>
  <si>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</si>
  <si>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</si>
  <si>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</si>
  <si>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</si>
  <si>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</si>
  <si>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</si>
  <si>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</si>
  <si>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</si>
  <si>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</si>
  <si>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</si>
  <si>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</si>
  <si>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</si>
  <si>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</si>
  <si>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</si>
  <si>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</si>
  <si>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</si>
  <si>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</si>
  <si>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</si>
  <si>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</si>
  <si>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</si>
  <si>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</si>
  <si>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</si>
  <si>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</si>
  <si>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</si>
  <si>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</si>
  <si>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</si>
  <si>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</si>
  <si>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</si>
  <si>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</si>
  <si>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</si>
  <si>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</si>
  <si>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</si>
  <si>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</si>
  <si>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</si>
  <si>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</si>
  <si>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</si>
  <si>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</si>
  <si>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</si>
  <si>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</si>
  <si>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</si>
  <si>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</si>
  <si>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</si>
  <si>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</si>
  <si>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</si>
  <si>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</si>
  <si>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</si>
  <si>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</si>
  <si>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</si>
  <si>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</si>
  <si>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</si>
  <si>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</si>
  <si>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</si>
  <si>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</si>
  <si>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</si>
  <si>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</si>
  <si>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</si>
  <si>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</si>
  <si>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</si>
  <si>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</si>
  <si>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</si>
  <si>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</si>
  <si>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</si>
  <si>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</si>
  <si>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</si>
  <si>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</si>
  <si>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</si>
  <si>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</si>
  <si>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</si>
  <si>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</si>
  <si>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</si>
  <si>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</si>
  <si>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</si>
  <si>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</si>
  <si>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</si>
  <si>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</si>
  <si>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</si>
  <si>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</si>
  <si>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</si>
  <si>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</si>
  <si>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</si>
  <si>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</si>
  <si>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</si>
  <si>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</si>
  <si>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</si>
  <si>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</si>
  <si>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</si>
  <si>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</si>
  <si>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</si>
  <si>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</si>
  <si>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</si>
  <si>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</si>
  <si>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</si>
  <si>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</si>
  <si>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</si>
  <si>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</si>
  <si>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</si>
  <si>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</si>
  <si>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</si>
  <si>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</si>
  <si>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</si>
  <si>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</si>
  <si>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</si>
  <si>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</si>
  <si>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</si>
  <si>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</si>
  <si>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</si>
  <si>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</si>
  <si>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</si>
  <si>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</si>
  <si>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</si>
  <si>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</si>
  <si>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</si>
  <si>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</si>
  <si>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</si>
  <si>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</si>
  <si>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</si>
  <si>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</si>
  <si>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</si>
  <si>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</si>
  <si>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</si>
  <si>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</si>
  <si>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</si>
  <si>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</si>
  <si>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</si>
  <si>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</si>
  <si>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</si>
  <si>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</si>
  <si>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</si>
  <si>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</si>
  <si>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</si>
  <si>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</si>
  <si>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</si>
  <si>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</si>
  <si>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</si>
  <si>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</si>
  <si>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</si>
  <si>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</si>
  <si>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</si>
  <si>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</si>
  <si>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</si>
  <si>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</si>
  <si>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</si>
  <si>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</si>
  <si>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</si>
  <si>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</si>
  <si>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</si>
  <si>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</si>
  <si>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</si>
  <si>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</si>
  <si>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</si>
  <si>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</si>
  <si>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</si>
  <si>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</si>
  <si>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</si>
  <si>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</si>
  <si>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</si>
  <si>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</si>
  <si>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</si>
  <si>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</si>
  <si>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</si>
  <si>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</si>
  <si>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</si>
  <si>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</si>
  <si>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</si>
  <si>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</si>
  <si>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</si>
  <si>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</si>
  <si>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</si>
  <si>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</si>
  <si>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</si>
  <si>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</si>
  <si>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</si>
  <si>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</si>
  <si>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</si>
  <si>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</si>
  <si>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</si>
  <si>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</si>
  <si>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</si>
  <si>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</si>
  <si>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</si>
  <si>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</si>
  <si>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</si>
  <si>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</si>
  <si>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</si>
  <si>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</si>
  <si>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</si>
  <si>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</si>
  <si>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</si>
  <si>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</si>
  <si>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</si>
  <si>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</si>
  <si>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</si>
  <si>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</si>
  <si>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</si>
  <si>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</si>
  <si>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</si>
  <si>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</si>
  <si>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</si>
  <si>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</si>
  <si>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</si>
  <si>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</si>
  <si>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</si>
  <si>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</si>
  <si>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</si>
  <si>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</si>
  <si>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</si>
  <si>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</si>
  <si>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</si>
  <si>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</si>
  <si>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</si>
  <si>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</si>
  <si>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</si>
  <si>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</si>
  <si>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</si>
  <si>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</si>
  <si>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</si>
  <si>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</si>
  <si>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</si>
  <si>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</si>
  <si>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</si>
  <si>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</si>
  <si>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</si>
  <si>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</si>
  <si>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</si>
  <si>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</si>
  <si>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</si>
  <si>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</si>
  <si>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</si>
  <si>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</si>
  <si>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</si>
  <si>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</si>
  <si>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</si>
  <si>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</si>
  <si>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</si>
  <si>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</si>
  <si>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</si>
  <si>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</si>
  <si>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</si>
  <si>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</si>
  <si>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</si>
  <si>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</si>
  <si>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</si>
  <si>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</si>
  <si>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</si>
  <si>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</si>
  <si>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</si>
  <si>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</si>
  <si>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</si>
  <si>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</si>
  <si>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</si>
  <si>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</si>
  <si>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</si>
  <si>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</si>
  <si>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</si>
  <si>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</si>
  <si>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</si>
  <si>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</si>
  <si>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</si>
  <si>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</si>
  <si>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</si>
  <si>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</si>
  <si>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</si>
  <si>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</si>
  <si>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</si>
  <si>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</si>
  <si>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</si>
  <si>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</si>
  <si>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</si>
  <si>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</si>
  <si>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</si>
  <si>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</si>
  <si>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</si>
  <si>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</si>
  <si>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</si>
  <si>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</si>
  <si>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</si>
  <si>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</si>
  <si>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</si>
  <si>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</si>
  <si>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</si>
  <si>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</si>
  <si>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</si>
  <si>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</si>
  <si>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</si>
  <si>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</si>
  <si>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</si>
  <si>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</si>
  <si>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</si>
  <si>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</si>
  <si>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</si>
  <si>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</si>
  <si>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</si>
  <si>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</si>
  <si>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</si>
  <si>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</si>
  <si>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</si>
  <si>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</si>
  <si>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</si>
  <si>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</si>
  <si>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</si>
  <si>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</si>
  <si>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</si>
  <si>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</si>
  <si>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</si>
  <si>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</si>
  <si>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</si>
  <si>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</si>
  <si>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</si>
  <si>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</si>
  <si>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</si>
  <si>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</si>
  <si>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</si>
  <si>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</si>
  <si>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</si>
  <si>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</si>
  <si>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</si>
  <si>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</si>
  <si>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</si>
  <si>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</si>
  <si>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</si>
  <si>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</si>
  <si>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</si>
  <si>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</si>
  <si>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</si>
  <si>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</si>
  <si>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</si>
  <si>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</si>
  <si>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</si>
  <si>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</si>
  <si>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</si>
  <si>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</si>
  <si>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</si>
  <si>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</si>
  <si>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</si>
  <si>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</si>
  <si>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</si>
  <si>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</si>
  <si>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</si>
  <si>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</si>
  <si>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</si>
  <si>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</si>
  <si>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</si>
  <si>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</si>
  <si>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</si>
  <si>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</si>
  <si>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</si>
  <si>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</si>
  <si>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</si>
  <si>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</si>
  <si>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</si>
  <si>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</si>
  <si>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</si>
  <si>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</si>
  <si>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</si>
  <si>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</si>
  <si>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</si>
  <si>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</si>
  <si>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</si>
  <si>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</si>
  <si>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</si>
  <si>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</si>
  <si>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</si>
  <si>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</si>
  <si>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</si>
  <si>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</si>
  <si>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</si>
  <si>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</si>
  <si>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</si>
  <si>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</si>
  <si>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</si>
  <si>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</si>
  <si>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</si>
  <si>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</si>
  <si>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</si>
  <si>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</si>
  <si>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</si>
  <si>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</si>
  <si>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</si>
  <si>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</si>
  <si>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</si>
  <si>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</si>
  <si>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</si>
  <si>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</si>
  <si>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</si>
  <si>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</si>
  <si>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</si>
  <si>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</si>
  <si>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</si>
  <si>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</si>
  <si>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</si>
  <si>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</si>
  <si>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</si>
  <si>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</si>
  <si>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</si>
  <si>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</si>
  <si>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</si>
  <si>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</si>
  <si>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</si>
  <si>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</si>
  <si>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</si>
  <si>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</si>
  <si>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</si>
  <si>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</si>
  <si>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</si>
  <si>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</si>
  <si>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</si>
  <si>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</si>
  <si>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</si>
  <si>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</si>
  <si>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</si>
  <si>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</si>
  <si>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</si>
  <si>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</si>
  <si>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</si>
  <si>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</si>
  <si>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</si>
  <si>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</si>
  <si>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</si>
  <si>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</si>
  <si>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</si>
  <si>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</si>
  <si>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</si>
  <si>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</si>
  <si>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</si>
  <si>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</si>
  <si>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</si>
  <si>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</si>
  <si>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</si>
  <si>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</si>
  <si>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</si>
  <si>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</si>
  <si>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</si>
  <si>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</si>
  <si>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</si>
  <si>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</si>
  <si>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</si>
  <si>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</si>
  <si>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</si>
  <si>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</si>
  <si>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</si>
  <si>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</si>
  <si>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</si>
  <si>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</si>
  <si>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</si>
  <si>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</si>
  <si>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</si>
  <si>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</si>
  <si>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</si>
  <si>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</si>
  <si>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</si>
  <si>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</si>
  <si>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</si>
  <si>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</si>
  <si>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</si>
  <si>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</si>
  <si>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</si>
  <si>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</si>
  <si>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</si>
  <si>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</si>
  <si>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</si>
  <si>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</si>
  <si>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</si>
  <si>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</si>
  <si>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</si>
  <si>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</si>
  <si>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</si>
  <si>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</si>
  <si>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</si>
  <si>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</si>
  <si>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</si>
  <si>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</si>
  <si>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</si>
  <si>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</si>
  <si>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</si>
  <si>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</si>
  <si>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</si>
  <si>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</si>
  <si>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</si>
  <si>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</si>
  <si>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</si>
  <si>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</si>
  <si>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</si>
  <si>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</si>
  <si>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</si>
  <si>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</si>
  <si>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</si>
  <si>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</si>
  <si>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</si>
  <si>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</si>
  <si>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</si>
  <si>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</si>
  <si>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</si>
  <si>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</si>
  <si>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</si>
  <si>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</si>
  <si>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</si>
  <si>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</si>
  <si>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</si>
  <si>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</si>
  <si>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</si>
  <si>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</si>
  <si>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</si>
  <si>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</si>
  <si>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</si>
  <si>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</si>
  <si>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</si>
  <si>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</si>
  <si>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</si>
  <si>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</si>
  <si>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</si>
  <si>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</si>
  <si>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</si>
  <si>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</si>
  <si>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</si>
  <si>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</si>
  <si>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</si>
  <si>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</si>
  <si>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</si>
  <si>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</si>
  <si>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</si>
  <si>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</si>
  <si>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</si>
  <si>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</si>
  <si>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</si>
  <si>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</si>
  <si>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</si>
  <si>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</si>
  <si>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</si>
  <si>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</si>
  <si>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</si>
  <si>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</si>
  <si>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</si>
  <si>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</si>
  <si>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</si>
  <si>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</si>
  <si>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</si>
  <si>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</si>
  <si>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</si>
  <si>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</si>
  <si>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</si>
  <si>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</si>
  <si>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</si>
  <si>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</si>
  <si>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</si>
  <si>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</si>
  <si>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</si>
  <si>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</si>
  <si>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</si>
  <si>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</si>
  <si>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</si>
  <si>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</si>
  <si>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</si>
  <si>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</si>
  <si>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</si>
  <si>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</si>
  <si>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</si>
  <si>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</si>
  <si>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</si>
  <si>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</si>
  <si>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</si>
  <si>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</si>
  <si>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</si>
  <si>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</si>
  <si>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</si>
  <si>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</si>
  <si>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</si>
  <si>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</si>
  <si>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</si>
  <si>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</si>
  <si>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</si>
  <si>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</si>
  <si>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</si>
  <si>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</si>
  <si>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</si>
  <si>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</si>
  <si>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</si>
  <si>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</si>
  <si>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</si>
  <si>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</si>
  <si>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</si>
  <si>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</si>
  <si>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</si>
  <si>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</si>
  <si>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</si>
  <si>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</si>
  <si>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</si>
  <si>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</si>
  <si>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</si>
  <si>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</si>
  <si>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</si>
  <si>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</si>
  <si>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</si>
  <si>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</si>
  <si>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</si>
  <si>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</si>
  <si>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</si>
  <si>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</si>
  <si>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</si>
  <si>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</si>
  <si>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</si>
  <si>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</si>
  <si>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</si>
  <si>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</si>
  <si>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</si>
  <si>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</si>
  <si>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</si>
  <si>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</si>
  <si>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</si>
  <si>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</si>
  <si>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</si>
  <si>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</si>
  <si>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</si>
  <si>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</si>
  <si>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</si>
  <si>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</si>
  <si>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</si>
  <si>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</si>
  <si>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</si>
  <si>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</si>
  <si>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</si>
  <si>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</si>
  <si>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</si>
  <si>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</si>
  <si>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</si>
  <si>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</si>
  <si>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</si>
  <si>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</si>
  <si>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</si>
  <si>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</si>
  <si>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</si>
  <si>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</si>
  <si>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</si>
  <si>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</si>
  <si>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</si>
  <si>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</si>
  <si>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</si>
  <si>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</si>
  <si>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</si>
  <si>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</si>
  <si>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</si>
  <si>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</si>
  <si>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</si>
  <si>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</si>
  <si>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</si>
  <si>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</si>
  <si>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</si>
  <si>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</si>
  <si>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</si>
  <si>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</si>
  <si>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</si>
  <si>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</si>
  <si>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</si>
  <si>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</si>
  <si>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</si>
  <si>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</si>
  <si>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</si>
  <si>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</si>
  <si>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</si>
  <si>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</si>
  <si>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</si>
  <si>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</si>
  <si>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</si>
  <si>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</si>
  <si>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</si>
  <si>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</si>
  <si>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</si>
  <si>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</si>
  <si>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</si>
  <si>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</si>
  <si>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</si>
  <si>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</si>
  <si>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</si>
  <si>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</si>
  <si>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</si>
  <si>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</si>
  <si>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</si>
  <si>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</si>
  <si>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</si>
  <si>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</si>
  <si>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</si>
  <si>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</si>
  <si>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</si>
  <si>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</si>
  <si>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</si>
  <si>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</si>
  <si>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</si>
  <si>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</si>
  <si>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</si>
  <si>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</si>
  <si>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</si>
  <si>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</si>
  <si>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</si>
  <si>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</si>
  <si>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</si>
  <si>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</si>
  <si>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</si>
  <si>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</si>
  <si>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</si>
  <si>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</si>
  <si>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</si>
  <si>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</si>
  <si>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</si>
  <si>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</si>
  <si>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</si>
  <si>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</si>
  <si>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</si>
  <si>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</si>
  <si>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</si>
  <si>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</si>
  <si>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</si>
  <si>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</si>
  <si>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</si>
  <si>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</si>
  <si>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</si>
  <si>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</si>
  <si>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</si>
  <si>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</si>
  <si>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</si>
  <si>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</si>
  <si>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</si>
  <si>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</si>
  <si>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</si>
  <si>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</si>
  <si>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</si>
  <si>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</si>
  <si>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</si>
  <si>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</si>
  <si>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</si>
  <si>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</si>
  <si>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</si>
  <si>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</si>
  <si>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</si>
  <si>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</si>
  <si>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</si>
  <si>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</si>
  <si>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</si>
  <si>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</si>
  <si>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</si>
  <si>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</si>
  <si>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</si>
  <si>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</si>
  <si>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</si>
  <si>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</si>
  <si>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</si>
  <si>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</si>
  <si>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</si>
  <si>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</si>
  <si>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</si>
  <si>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</si>
  <si>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</si>
  <si>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</si>
  <si>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</si>
  <si>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</si>
  <si>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</si>
  <si>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</si>
  <si>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</si>
  <si>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</si>
  <si>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</si>
  <si>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</si>
  <si>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</si>
  <si>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</si>
  <si>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</si>
  <si>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</si>
  <si>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</si>
  <si>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</si>
  <si>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</si>
  <si>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</si>
  <si>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</si>
  <si>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</si>
  <si>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</si>
  <si>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</si>
  <si>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</si>
  <si>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</si>
  <si>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</si>
  <si>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</si>
  <si>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</si>
  <si>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</si>
  <si>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</si>
  <si>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</si>
  <si>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</si>
  <si>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</si>
  <si>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</si>
  <si>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</si>
  <si>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</si>
  <si>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</si>
  <si>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</si>
  <si>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</si>
  <si>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</si>
  <si>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</si>
  <si>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</si>
  <si>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</si>
  <si>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</si>
  <si>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</si>
  <si>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</si>
  <si>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</si>
  <si>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</si>
  <si>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</si>
  <si>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</si>
  <si>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</si>
  <si>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</si>
  <si>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</si>
  <si>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</si>
  <si>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</si>
  <si>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</si>
  <si>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</si>
  <si>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</si>
  <si>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</si>
  <si>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</si>
  <si>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</si>
  <si>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</si>
  <si>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</si>
  <si>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</si>
  <si>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</si>
  <si>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</si>
  <si>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</si>
  <si>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</si>
  <si>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</si>
  <si>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</si>
  <si>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</si>
  <si>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</si>
  <si>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</si>
  <si>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</si>
  <si>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</si>
  <si>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</si>
  <si>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</si>
  <si>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</si>
  <si>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</si>
  <si>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</si>
  <si>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</si>
  <si>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</si>
  <si>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</si>
  <si>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</si>
  <si>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</si>
  <si>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</si>
  <si>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</si>
  <si>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</si>
  <si>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</si>
  <si>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</si>
  <si>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</si>
  <si>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</si>
  <si>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</si>
  <si>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</si>
  <si>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</si>
  <si>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</si>
  <si>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</si>
  <si>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</si>
  <si>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</si>
  <si>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</si>
  <si>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</si>
  <si>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</si>
  <si>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</si>
  <si>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</si>
  <si>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</si>
  <si>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</si>
  <si>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</si>
  <si>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</si>
  <si>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</si>
  <si>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</si>
  <si>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</si>
  <si>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</si>
  <si>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</si>
  <si>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</si>
  <si>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</si>
  <si>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</si>
  <si>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</si>
  <si>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</si>
  <si>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</si>
  <si>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</si>
  <si>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</si>
  <si>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</si>
  <si>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</si>
  <si>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</si>
  <si>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</si>
  <si>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</si>
  <si>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</si>
  <si>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</si>
  <si>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</si>
  <si>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</si>
  <si>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</si>
  <si>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</si>
  <si>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</si>
  <si>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</si>
  <si>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</si>
  <si>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</si>
  <si>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</si>
  <si>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</si>
  <si>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</si>
  <si>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</si>
  <si>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</si>
  <si>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</si>
  <si>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</si>
  <si>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</si>
  <si>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</si>
  <si>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</si>
  <si>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</si>
  <si>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</si>
  <si>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</si>
  <si>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</si>
  <si>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</si>
  <si>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</si>
  <si>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</si>
  <si>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</si>
  <si>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</si>
  <si>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</si>
  <si>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</si>
  <si>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</si>
  <si>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</si>
  <si>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</si>
  <si>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</si>
  <si>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</si>
  <si>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</si>
  <si>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</si>
  <si>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</si>
  <si>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</si>
  <si>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</si>
  <si>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</si>
  <si>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</si>
  <si>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</si>
  <si>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</si>
  <si>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</si>
  <si>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</si>
  <si>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</si>
  <si>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</si>
  <si>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</si>
  <si>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</si>
  <si>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</si>
  <si>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</si>
  <si>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</si>
  <si>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</si>
  <si>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</si>
  <si>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</si>
  <si>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</si>
  <si>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</si>
  <si>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</si>
  <si>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</si>
  <si>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</si>
  <si>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</si>
  <si>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</si>
  <si>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</si>
  <si>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</si>
  <si>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</si>
  <si>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</si>
  <si>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</si>
  <si>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</si>
  <si>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</si>
  <si>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</si>
  <si>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</si>
  <si>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</si>
  <si>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</si>
  <si>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</si>
  <si>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</si>
  <si>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</si>
  <si>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</si>
  <si>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</si>
  <si>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</si>
  <si>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</si>
  <si>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</si>
  <si>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</si>
  <si>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</si>
  <si>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</si>
  <si>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</si>
  <si>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</si>
  <si>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</si>
  <si>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</si>
  <si>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</si>
  <si>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</si>
  <si>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</si>
  <si>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</si>
  <si>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</si>
  <si>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</si>
  <si>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</si>
  <si>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</si>
  <si>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</si>
  <si>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</si>
  <si>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</si>
  <si>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</si>
  <si>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</si>
  <si>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</si>
  <si>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</si>
  <si>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</si>
  <si>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</si>
  <si>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</si>
  <si>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</si>
  <si>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</si>
  <si>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</si>
  <si>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</si>
  <si>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</si>
  <si>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</si>
  <si>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</si>
  <si>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</si>
  <si>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</si>
  <si>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</si>
  <si>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</si>
  <si>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</si>
  <si>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</si>
  <si>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</si>
  <si>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</si>
  <si>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</si>
  <si>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</si>
  <si>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</si>
  <si>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</si>
  <si>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</si>
  <si>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</si>
  <si>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</si>
  <si>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</si>
  <si>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</si>
  <si>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</si>
  <si>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</si>
  <si>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</si>
  <si>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</si>
  <si>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</si>
  <si>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</si>
  <si>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</si>
  <si>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</si>
  <si>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</si>
  <si>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</si>
  <si>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</si>
  <si>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</si>
  <si>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</si>
  <si>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</si>
  <si>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</si>
  <si>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</si>
  <si>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</si>
  <si>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</si>
  <si>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</si>
  <si>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</si>
  <si>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</si>
  <si>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</si>
  <si>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</si>
  <si>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</si>
  <si>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</si>
  <si>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</si>
  <si>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</si>
  <si>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</si>
  <si>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</si>
  <si>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</si>
  <si>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</si>
  <si>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</si>
  <si>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</si>
  <si>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</si>
  <si>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</si>
  <si>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</si>
  <si>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</si>
  <si>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</si>
  <si>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</si>
  <si>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</si>
  <si>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</si>
  <si>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</si>
  <si>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</si>
  <si>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</si>
  <si>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</si>
  <si>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</si>
  <si>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</si>
  <si>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</si>
  <si>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</si>
  <si>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</si>
  <si>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</si>
  <si>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</si>
  <si>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</si>
  <si>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</si>
  <si>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</si>
  <si>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</si>
  <si>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</si>
  <si>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</si>
  <si>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</si>
  <si>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</si>
  <si>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</si>
  <si>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</si>
  <si>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</si>
  <si>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</si>
  <si>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</si>
  <si>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</si>
  <si>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</si>
  <si>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</si>
  <si>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</si>
  <si>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</si>
  <si>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</si>
  <si>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</si>
  <si>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</si>
  <si>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</si>
  <si>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</si>
  <si>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</si>
  <si>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</si>
  <si>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</si>
  <si>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</si>
  <si>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</si>
  <si>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</si>
  <si>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</si>
  <si>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</si>
  <si>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</si>
  <si>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</si>
  <si>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</si>
  <si>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</si>
  <si>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</si>
  <si>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</si>
  <si>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</si>
  <si>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</si>
  <si>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</si>
  <si>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</si>
  <si>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</si>
  <si>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</si>
  <si>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</si>
  <si>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</si>
  <si>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</si>
  <si>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</si>
  <si>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</si>
  <si>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</si>
  <si>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</si>
  <si>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</si>
  <si>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</si>
  <si>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</si>
  <si>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</si>
  <si>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</si>
  <si>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</si>
  <si>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</si>
  <si>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</si>
  <si>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</si>
  <si>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</si>
  <si>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</si>
  <si>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</si>
  <si>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</si>
  <si>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</si>
  <si>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</si>
  <si>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</si>
  <si>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</si>
  <si>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</si>
  <si>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</si>
  <si>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</si>
  <si>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</si>
  <si>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</si>
  <si>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</si>
  <si>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</si>
  <si>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</si>
  <si>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</si>
  <si>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</si>
  <si>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</si>
  <si>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</si>
  <si>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</si>
  <si>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</si>
  <si>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</si>
  <si>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</si>
  <si>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</si>
  <si>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</si>
  <si>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</si>
  <si>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</si>
  <si>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</si>
  <si>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</si>
  <si>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</si>
  <si>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</si>
  <si>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</si>
  <si>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</si>
  <si>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</si>
  <si>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</si>
  <si>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</si>
  <si>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</si>
  <si>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</si>
  <si>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</si>
  <si>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</si>
  <si>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</si>
  <si>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</si>
  <si>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</si>
  <si>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</si>
  <si>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</si>
  <si>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</si>
  <si>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</si>
  <si>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</si>
  <si>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</si>
  <si>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</si>
  <si>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</si>
  <si>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</si>
  <si>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</si>
  <si>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</si>
  <si>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</si>
  <si>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</si>
  <si>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</si>
  <si>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</si>
  <si>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</si>
  <si>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</si>
  <si>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</si>
  <si>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</si>
  <si>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</si>
  <si>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</si>
  <si>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</si>
  <si>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</si>
  <si>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</si>
  <si>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</si>
  <si>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</si>
  <si>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</si>
  <si>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</si>
  <si>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</si>
  <si>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</si>
  <si>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</si>
  <si>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</si>
  <si>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</si>
  <si>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</si>
  <si>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</si>
  <si>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</si>
  <si>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</si>
  <si>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</si>
  <si>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</si>
  <si>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</si>
  <si>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</si>
  <si>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</si>
  <si>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</si>
  <si>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</si>
  <si>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</si>
  <si>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</si>
  <si>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</si>
  <si>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</si>
  <si>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</si>
  <si>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</si>
  <si>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</si>
  <si>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</si>
  <si>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</si>
  <si>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</si>
  <si>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</si>
  <si>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</si>
  <si>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</si>
  <si>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</si>
  <si>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</si>
  <si>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</si>
  <si>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</si>
  <si>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</si>
  <si>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</si>
  <si>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</si>
  <si>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</si>
  <si>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</si>
  <si>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</si>
  <si>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</si>
  <si>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</si>
  <si>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</si>
  <si>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</si>
  <si>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</si>
  <si>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</si>
  <si>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</si>
  <si>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</si>
  <si>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</si>
  <si>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</si>
  <si>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</si>
  <si>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</si>
  <si>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</si>
  <si>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</si>
  <si>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</si>
  <si>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</si>
  <si>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</si>
  <si>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</si>
  <si>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</si>
  <si>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</si>
  <si>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</si>
  <si>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</si>
  <si>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</si>
  <si>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</si>
  <si>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</si>
  <si>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</si>
  <si>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</si>
  <si>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</si>
  <si>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</si>
  <si>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</si>
  <si>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</si>
  <si>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</si>
  <si>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</si>
  <si>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</si>
  <si>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</si>
  <si>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</si>
  <si>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</si>
  <si>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</si>
  <si>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</si>
  <si>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</si>
  <si>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</si>
  <si>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</si>
  <si>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</si>
  <si>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</si>
  <si>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</si>
  <si>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</si>
  <si>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</si>
  <si>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</si>
  <si>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</si>
  <si>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</si>
  <si>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</si>
  <si>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</si>
  <si>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</si>
  <si>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</si>
  <si>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</si>
  <si>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</si>
  <si>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</si>
  <si>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</si>
  <si>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</si>
  <si>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</si>
  <si>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</si>
  <si>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</si>
  <si>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</si>
  <si>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</si>
  <si>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</si>
  <si>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</si>
  <si>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</si>
  <si>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</si>
  <si>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</si>
  <si>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</si>
  <si>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</si>
  <si>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</si>
  <si>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</si>
  <si>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</si>
  <si>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</si>
  <si>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</si>
  <si>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</si>
  <si>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</si>
  <si>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</si>
  <si>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</si>
  <si>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</si>
  <si>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</si>
  <si>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</si>
  <si>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</si>
  <si>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</si>
  <si>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</si>
  <si>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</si>
  <si>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</si>
  <si>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</si>
  <si>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</si>
  <si>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</si>
  <si>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</si>
  <si>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</si>
  <si>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</si>
  <si>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</si>
  <si>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</si>
  <si>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</si>
  <si>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</si>
  <si>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</si>
  <si>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</si>
  <si>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</si>
  <si>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</si>
  <si>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</si>
  <si>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</si>
  <si>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</si>
  <si>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</si>
  <si>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</si>
  <si>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</si>
  <si>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</si>
  <si>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</si>
  <si>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</si>
  <si>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</si>
  <si>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</si>
  <si>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</si>
  <si>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</si>
  <si>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</si>
  <si>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</si>
  <si>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</si>
  <si>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</si>
  <si>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</si>
  <si>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</si>
  <si>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</si>
  <si>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</si>
  <si>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</si>
  <si>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</si>
  <si>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</si>
  <si>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</si>
  <si>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</si>
  <si>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</si>
  <si>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</si>
  <si>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</si>
  <si>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</si>
  <si>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</si>
  <si>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</si>
  <si>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</si>
  <si>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</si>
  <si>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</si>
  <si>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</si>
  <si>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</si>
  <si>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</si>
  <si>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</si>
  <si>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</si>
  <si>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</si>
  <si>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</si>
  <si>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</si>
  <si>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</si>
  <si>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</si>
  <si>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</si>
  <si>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</si>
  <si>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</si>
  <si>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</si>
  <si>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</si>
  <si>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</si>
  <si>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</si>
  <si>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</si>
  <si>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</si>
  <si>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</si>
  <si>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</si>
  <si>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</si>
  <si>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</si>
  <si>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</si>
  <si>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</si>
  <si>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</si>
  <si>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</si>
  <si>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</si>
  <si>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</si>
  <si>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</si>
  <si>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</si>
  <si>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</si>
  <si>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</si>
  <si>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</si>
  <si>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</si>
  <si>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</si>
  <si>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</si>
  <si>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</si>
  <si>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</si>
  <si>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</si>
  <si>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</si>
  <si>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</si>
  <si>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</si>
  <si>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</si>
  <si>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</si>
  <si>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</si>
  <si>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</si>
  <si>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</si>
  <si>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</si>
  <si>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</si>
  <si>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</si>
  <si>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</si>
  <si>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</si>
  <si>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</si>
  <si>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</si>
  <si>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</si>
  <si>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</si>
  <si>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</si>
  <si>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</si>
  <si>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</si>
  <si>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</si>
  <si>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</si>
  <si>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</si>
  <si>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</si>
  <si>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</si>
  <si>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</si>
  <si>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</si>
  <si>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</si>
  <si>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</si>
  <si>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</si>
  <si>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</si>
  <si>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</si>
  <si>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</si>
  <si>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</si>
  <si>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</si>
  <si>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</si>
  <si>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</si>
  <si>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</si>
  <si>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</si>
  <si>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</si>
  <si>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</si>
  <si>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</si>
  <si>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</si>
  <si>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</si>
  <si>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</si>
  <si>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</si>
  <si>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</si>
  <si>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</si>
  <si>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</si>
  <si>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</si>
  <si>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</si>
  <si>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</si>
  <si>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</si>
  <si>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</si>
  <si>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</si>
  <si>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</si>
  <si>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</si>
  <si>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</si>
  <si>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</si>
  <si>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</si>
  <si>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</si>
  <si>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</si>
  <si>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</si>
  <si>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</si>
  <si>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</si>
  <si>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</si>
  <si>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</si>
  <si>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</si>
  <si>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</si>
  <si>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</si>
  <si>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</si>
  <si>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</si>
  <si>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</si>
  <si>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</si>
  <si>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</si>
  <si>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</si>
  <si>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</si>
  <si>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</si>
  <si>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</si>
  <si>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</si>
  <si>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</si>
  <si>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</si>
  <si>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</si>
  <si>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</si>
  <si>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</si>
  <si>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</si>
  <si>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</si>
  <si>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</si>
  <si>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</si>
  <si>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</si>
  <si>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</si>
  <si>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</si>
  <si>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</si>
  <si>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</si>
  <si>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</si>
  <si>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</si>
  <si>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</si>
  <si>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</si>
  <si>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</si>
  <si>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</si>
  <si>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</si>
  <si>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</si>
  <si>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</si>
  <si>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</si>
  <si>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</si>
  <si>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</si>
  <si>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</si>
  <si>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</si>
  <si>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</si>
  <si>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</si>
  <si>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</si>
  <si>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</si>
  <si>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</si>
  <si>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</si>
  <si>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</si>
  <si>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</si>
  <si>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</si>
  <si>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</si>
  <si>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</si>
  <si>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</si>
  <si>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</si>
  <si>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</si>
  <si>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</si>
  <si>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</si>
  <si>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</si>
  <si>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</si>
  <si>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</si>
  <si>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</si>
  <si>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</si>
  <si>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</si>
  <si>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</si>
  <si>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</si>
  <si>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</si>
  <si>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</si>
  <si>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</si>
  <si>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</si>
  <si>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</si>
  <si>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</si>
  <si>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</si>
  <si>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</si>
  <si>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</si>
  <si>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</si>
  <si>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</si>
  <si>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</si>
  <si>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</si>
  <si>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</si>
  <si>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</si>
  <si>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</si>
  <si>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</si>
  <si>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</si>
  <si>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</si>
  <si>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</si>
  <si>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</si>
  <si>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</si>
  <si>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</si>
  <si>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</si>
  <si>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</si>
  <si>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</si>
  <si>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</si>
  <si>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</si>
  <si>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</si>
  <si>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</si>
  <si>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</si>
  <si>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</si>
  <si>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</si>
  <si>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</si>
  <si>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</si>
  <si>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</si>
  <si>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</si>
  <si>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</si>
  <si>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</si>
  <si>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</si>
  <si>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</si>
  <si>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</si>
  <si>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</si>
  <si>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</si>
  <si>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</si>
  <si>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</si>
  <si>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</si>
  <si>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</si>
  <si>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</si>
  <si>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</si>
  <si>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</si>
  <si>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</si>
  <si>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</si>
  <si>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</si>
  <si>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</si>
  <si>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</si>
  <si>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</si>
  <si>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</si>
  <si>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</si>
  <si>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</si>
  <si>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</si>
  <si>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</si>
  <si>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</si>
  <si>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</si>
  <si>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</si>
  <si>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</si>
  <si>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</si>
  <si>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</si>
  <si>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</si>
  <si>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</si>
  <si>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</si>
  <si>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</si>
  <si>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</si>
  <si>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</si>
  <si>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</si>
  <si>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</si>
  <si>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</si>
  <si>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</si>
  <si>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</si>
  <si>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</si>
  <si>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</si>
  <si>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</si>
  <si>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</si>
  <si>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</si>
  <si>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</si>
  <si>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</si>
  <si>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</si>
  <si>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</si>
  <si>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</si>
  <si>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</si>
  <si>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</si>
  <si>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</si>
  <si>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</si>
  <si>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</si>
  <si>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</si>
  <si>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</si>
  <si>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</si>
  <si>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</si>
  <si>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</si>
  <si>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</si>
  <si>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</si>
  <si>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</si>
  <si>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</si>
  <si>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</si>
  <si>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</si>
  <si>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</si>
  <si>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</si>
  <si>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</si>
  <si>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</si>
  <si>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</si>
  <si>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</si>
  <si>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</si>
  <si>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</si>
  <si>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</si>
  <si>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</si>
  <si>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</si>
  <si>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</si>
  <si>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</si>
  <si>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</si>
  <si>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</si>
  <si>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</si>
  <si>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</si>
  <si>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</si>
  <si>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</si>
  <si>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</si>
  <si>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</si>
  <si>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</si>
  <si>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</si>
  <si>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</si>
  <si>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</si>
  <si>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</si>
  <si>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</si>
  <si>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</si>
  <si>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</si>
  <si>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</si>
  <si>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</si>
  <si>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</si>
  <si>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</si>
  <si>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</si>
  <si>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</si>
  <si>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</si>
  <si>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</si>
  <si>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</si>
  <si>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</si>
  <si>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</si>
  <si>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</si>
  <si>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</si>
  <si>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</si>
  <si>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</si>
  <si>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</si>
  <si>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</si>
  <si>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</si>
  <si>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</si>
  <si>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</si>
  <si>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</si>
  <si>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</si>
  <si>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</si>
  <si>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</si>
  <si>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</si>
  <si>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</si>
  <si>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</si>
  <si>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</si>
  <si>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</si>
  <si>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</si>
  <si>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</si>
  <si>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</si>
  <si>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</si>
  <si>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</si>
  <si>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</si>
  <si>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</si>
  <si>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</si>
  <si>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</si>
  <si>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</si>
  <si>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</si>
  <si>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</si>
  <si>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</si>
  <si>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</si>
  <si>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</si>
  <si>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</si>
  <si>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</si>
  <si>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</si>
  <si>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</si>
  <si>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</si>
  <si>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</si>
  <si>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</si>
  <si>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</si>
  <si>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</si>
  <si>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</si>
  <si>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</si>
  <si>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</si>
  <si>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</si>
  <si>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</si>
  <si>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</si>
  <si>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</si>
  <si>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</si>
  <si>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</si>
  <si>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</si>
  <si>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</si>
  <si>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</si>
  <si>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</si>
  <si>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</si>
  <si>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</si>
  <si>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</si>
  <si>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</si>
  <si>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</si>
  <si>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</si>
  <si>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</si>
  <si>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</si>
  <si>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</si>
  <si>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</si>
  <si>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</si>
  <si>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</si>
  <si>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</si>
  <si>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</si>
  <si>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</si>
  <si>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</si>
  <si>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</si>
  <si>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</si>
  <si>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</si>
  <si>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</si>
  <si>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</si>
  <si>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</si>
  <si>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</si>
  <si>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</si>
  <si>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</si>
  <si>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</si>
  <si>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</si>
  <si>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</si>
  <si>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</si>
  <si>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</si>
  <si>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</si>
  <si>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</si>
  <si>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</si>
  <si>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</si>
  <si>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</si>
  <si>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</si>
  <si>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</si>
  <si>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</si>
  <si>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</si>
  <si>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</si>
  <si>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</si>
  <si>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</si>
  <si>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</si>
  <si>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</si>
  <si>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</si>
  <si>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</si>
  <si>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</si>
  <si>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</si>
  <si>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</si>
  <si>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</si>
  <si>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</si>
  <si>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</si>
  <si>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</si>
  <si>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</si>
  <si>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</si>
  <si>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</si>
  <si>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</si>
  <si>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</si>
  <si>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</si>
  <si>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</si>
  <si>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</si>
  <si>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</si>
  <si>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</si>
  <si>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</si>
  <si>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</si>
  <si>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</si>
  <si>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</si>
  <si>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</si>
  <si>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</si>
  <si>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</si>
  <si>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</si>
  <si>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</si>
  <si>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</si>
  <si>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</si>
  <si>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</si>
  <si>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</si>
  <si>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</si>
  <si>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</si>
  <si>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</si>
  <si>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</si>
  <si>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</si>
  <si>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</si>
  <si>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</si>
  <si>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</si>
  <si>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</si>
  <si>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</si>
  <si>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</si>
  <si>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</si>
  <si>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</si>
  <si>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</si>
  <si>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</si>
  <si>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</si>
  <si>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</si>
  <si>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</si>
  <si>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</si>
  <si>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</si>
  <si>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</si>
  <si>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</si>
  <si>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</si>
  <si>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</si>
  <si>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</si>
  <si>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</si>
  <si>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</si>
  <si>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</si>
  <si>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</si>
  <si>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</si>
  <si>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</si>
  <si>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</si>
  <si>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</si>
  <si>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</si>
  <si>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</si>
  <si>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</si>
  <si>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</si>
  <si>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</si>
  <si>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</si>
  <si>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</si>
  <si>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</si>
  <si>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</si>
  <si>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</si>
  <si>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</si>
  <si>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</si>
  <si>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</si>
  <si>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</si>
  <si>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</si>
  <si>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</si>
  <si>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</si>
  <si>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</si>
  <si>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</si>
  <si>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</si>
  <si>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</si>
  <si>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</si>
  <si>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</si>
  <si>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</si>
  <si>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</si>
  <si>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</si>
  <si>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</si>
  <si>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</si>
  <si>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</si>
  <si>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</si>
  <si>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</si>
  <si>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</si>
  <si>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</si>
  <si>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</si>
  <si>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</si>
  <si>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</si>
  <si>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</si>
  <si>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</si>
  <si>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</si>
  <si>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</si>
  <si>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</si>
  <si>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</si>
  <si>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</si>
  <si>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</si>
  <si>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</si>
  <si>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</si>
  <si>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</si>
  <si>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</si>
  <si>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</si>
  <si>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</si>
  <si>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</si>
  <si>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</si>
  <si>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</si>
  <si>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</si>
  <si>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</si>
  <si>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</si>
  <si>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</si>
  <si>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</si>
  <si>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</si>
  <si>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</si>
  <si>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</si>
  <si>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</si>
  <si>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</si>
  <si>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</si>
  <si>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</si>
  <si>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</si>
  <si>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</si>
  <si>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</si>
  <si>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</si>
  <si>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</si>
  <si>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</si>
  <si>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</si>
  <si>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</si>
  <si>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</si>
  <si>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</si>
  <si>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</si>
  <si>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</si>
  <si>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</si>
  <si>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</si>
  <si>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</si>
  <si>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</si>
  <si>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</si>
  <si>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</si>
  <si>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</si>
  <si>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</si>
  <si>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</si>
  <si>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</si>
  <si>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</si>
  <si>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</si>
  <si>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</si>
  <si>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</si>
  <si>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</si>
  <si>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</si>
  <si>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</si>
  <si>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</si>
  <si>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</si>
  <si>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</si>
  <si>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</si>
  <si>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</si>
  <si>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</si>
  <si>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</si>
  <si>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</si>
  <si>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</si>
  <si>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</si>
  <si>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</si>
  <si>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</si>
  <si>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</si>
  <si>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</si>
  <si>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</si>
  <si>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</si>
  <si>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</si>
  <si>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</si>
  <si>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</si>
  <si>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</si>
  <si>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</si>
  <si>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</si>
  <si>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</si>
  <si>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</si>
  <si>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</si>
  <si>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</si>
  <si>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</si>
  <si>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</si>
  <si>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</si>
  <si>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</si>
  <si>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</si>
  <si>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</si>
  <si>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</si>
  <si>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</si>
  <si>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</si>
  <si>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</si>
  <si>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</si>
  <si>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</si>
  <si>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</si>
  <si>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</si>
  <si>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</si>
  <si>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</si>
  <si>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</si>
  <si>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</si>
  <si>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</si>
  <si>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</si>
  <si>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</si>
  <si>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</si>
  <si>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</si>
  <si>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</si>
  <si>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</si>
  <si>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</si>
  <si>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</si>
  <si>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</si>
  <si>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</si>
  <si>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</si>
  <si>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</si>
  <si>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</si>
  <si>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</si>
  <si>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</si>
  <si>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</si>
  <si>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</si>
  <si>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</si>
  <si>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</si>
  <si>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</si>
  <si>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</si>
  <si>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</si>
  <si>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</si>
  <si>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</si>
  <si>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</si>
  <si>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</si>
  <si>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</si>
  <si>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</si>
  <si>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</si>
  <si>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</si>
  <si>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</si>
  <si>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</si>
  <si>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</si>
  <si>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</si>
  <si>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</si>
  <si>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</si>
  <si>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</si>
  <si>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</si>
  <si>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</si>
  <si>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</si>
  <si>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</si>
  <si>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</si>
  <si>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</si>
  <si>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</si>
  <si>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</si>
  <si>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</si>
  <si>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</si>
  <si>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</si>
  <si>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</si>
  <si>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</si>
  <si>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</si>
  <si>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</si>
  <si>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</si>
  <si>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</si>
  <si>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</si>
  <si>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</si>
  <si>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</si>
  <si>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</si>
  <si>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</si>
  <si>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</si>
  <si>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</si>
  <si>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</si>
  <si>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</si>
  <si>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</si>
  <si>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</si>
  <si>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</si>
  <si>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</si>
  <si>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</si>
  <si>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</si>
  <si>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</si>
  <si>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</si>
  <si>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</si>
  <si>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</si>
  <si>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</si>
  <si>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</si>
  <si>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</si>
  <si>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</si>
  <si>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</si>
  <si>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</si>
  <si>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</si>
  <si>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</si>
  <si>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</si>
  <si>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</si>
  <si>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</si>
  <si>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</si>
  <si>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</si>
  <si>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</si>
  <si>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</si>
  <si>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</si>
  <si>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</si>
  <si>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</si>
  <si>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</si>
  <si>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</si>
  <si>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</si>
  <si>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</si>
  <si>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</si>
  <si>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</si>
  <si>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</si>
  <si>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</si>
  <si>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</si>
  <si>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</si>
  <si>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</si>
  <si>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</si>
  <si>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</si>
  <si>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</si>
  <si>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</si>
  <si>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</si>
  <si>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</si>
  <si>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</si>
  <si>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</si>
  <si>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</si>
  <si>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</si>
  <si>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</si>
  <si>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</si>
  <si>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</si>
  <si>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</si>
  <si>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</si>
  <si>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</si>
  <si>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</si>
  <si>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</si>
  <si>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</si>
  <si>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</si>
  <si>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</si>
  <si>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</si>
  <si>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</si>
  <si>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</si>
  <si>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</si>
  <si>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</si>
  <si>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</si>
  <si>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</si>
  <si>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</si>
  <si>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</si>
  <si>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</si>
  <si>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</si>
  <si>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</si>
  <si>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</si>
  <si>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</si>
  <si>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</si>
  <si>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</si>
  <si>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</si>
  <si>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</si>
  <si>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</si>
  <si>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</si>
  <si>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</si>
  <si>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</si>
  <si>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</si>
  <si>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</si>
  <si>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</si>
  <si>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</si>
  <si>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</si>
  <si>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</si>
  <si>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</si>
  <si>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</si>
  <si>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</si>
  <si>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</si>
  <si>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</si>
  <si>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</si>
  <si>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</si>
  <si>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</si>
  <si>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</si>
  <si>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</si>
  <si>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</si>
  <si>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</si>
  <si>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</si>
  <si>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</si>
  <si>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</si>
  <si>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</si>
  <si>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</si>
  <si>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</si>
  <si>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</si>
  <si>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</si>
  <si>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</si>
  <si>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</si>
  <si>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</si>
  <si>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</si>
  <si>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</si>
  <si>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</si>
  <si>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</si>
  <si>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</si>
  <si>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</si>
  <si>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</si>
  <si>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</si>
  <si>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</si>
  <si>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</si>
  <si>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</si>
  <si>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</si>
  <si>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</si>
  <si>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</si>
  <si>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</si>
  <si>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</si>
  <si>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</si>
  <si>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</si>
  <si>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</si>
  <si>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</si>
  <si>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</si>
  <si>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</si>
  <si>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</si>
  <si>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</si>
  <si>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</si>
  <si>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</si>
  <si>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</si>
  <si>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</si>
  <si>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</si>
  <si>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</si>
  <si>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</si>
  <si>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</si>
  <si>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</si>
  <si>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</si>
  <si>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</si>
  <si>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</si>
  <si>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</si>
  <si>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</si>
  <si>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</si>
  <si>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</si>
  <si>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</si>
  <si>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</si>
  <si>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</si>
  <si>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</si>
  <si>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</si>
  <si>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</si>
  <si>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</si>
  <si>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</si>
  <si>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</si>
  <si>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</si>
  <si>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</si>
  <si>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</si>
  <si>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</si>
  <si>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</si>
  <si>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</si>
  <si>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</si>
  <si>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</si>
  <si>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</si>
  <si>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</si>
  <si>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</si>
  <si>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</si>
  <si>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</si>
  <si>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</si>
  <si>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</si>
  <si>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</si>
  <si>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</si>
  <si>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</si>
  <si>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</si>
  <si>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</si>
  <si>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</si>
  <si>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</si>
  <si>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</si>
  <si>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</si>
  <si>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</si>
  <si>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</si>
  <si>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</si>
  <si>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</si>
  <si>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</si>
  <si>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</si>
  <si>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</si>
  <si>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</si>
  <si>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</si>
  <si>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</si>
  <si>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</si>
  <si>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</si>
  <si>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</si>
  <si>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</si>
  <si>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</si>
  <si>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</si>
  <si>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</si>
  <si>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</si>
  <si>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</si>
  <si>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</si>
  <si>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</si>
  <si>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</si>
  <si>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</si>
  <si>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</si>
  <si>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</si>
  <si>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</si>
  <si>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</si>
  <si>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</si>
  <si>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</si>
  <si>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</si>
  <si>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</si>
  <si>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</si>
  <si>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</si>
  <si>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</si>
  <si>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</si>
  <si>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</si>
  <si>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</si>
  <si>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</si>
  <si>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</si>
  <si>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</si>
  <si>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</si>
  <si>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</si>
  <si>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</si>
  <si>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</si>
  <si>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</si>
  <si>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</si>
  <si>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</si>
  <si>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</si>
  <si>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</si>
  <si>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</si>
  <si>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</si>
  <si>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</si>
  <si>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</si>
  <si>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</si>
  <si>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</si>
  <si>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</si>
  <si>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</si>
  <si>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</si>
  <si>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</si>
  <si>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</si>
  <si>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</si>
  <si>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</si>
  <si>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</si>
  <si>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</si>
  <si>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</si>
  <si>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</si>
  <si>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</si>
  <si>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</si>
  <si>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</si>
  <si>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</si>
  <si>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</si>
  <si>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</si>
  <si>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</si>
  <si>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</si>
  <si>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</si>
  <si>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</si>
  <si>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</si>
  <si>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</si>
  <si>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</si>
  <si>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</si>
  <si>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</si>
  <si>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</si>
  <si>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</si>
  <si>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</si>
  <si>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</si>
  <si>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</si>
  <si>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</si>
  <si>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</si>
  <si>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</si>
  <si>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</si>
  <si>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</si>
  <si>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</si>
  <si>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</si>
  <si>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</si>
  <si>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</si>
  <si>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</si>
  <si>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</si>
  <si>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</si>
  <si>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</si>
  <si>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</si>
  <si>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</si>
  <si>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</si>
  <si>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</si>
  <si>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</si>
  <si>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</si>
  <si>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</si>
  <si>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</si>
  <si>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</si>
  <si>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</si>
  <si>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</si>
  <si>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</si>
  <si>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</si>
  <si>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</si>
  <si>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</si>
  <si>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</si>
  <si>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</si>
  <si>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</si>
  <si>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</si>
  <si>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</si>
  <si>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</si>
  <si>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</si>
  <si>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</si>
  <si>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</si>
  <si>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</si>
  <si>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</si>
  <si>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</si>
  <si>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</si>
  <si>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</si>
  <si>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</si>
  <si>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</si>
  <si>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</si>
  <si>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</si>
  <si>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</si>
  <si>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</si>
  <si>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</si>
  <si>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</si>
  <si>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</si>
  <si>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</si>
  <si>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</si>
  <si>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</si>
  <si>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</si>
  <si>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</si>
  <si>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</si>
  <si>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</si>
  <si>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</si>
  <si>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</si>
  <si>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</si>
  <si>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</si>
  <si>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</si>
  <si>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</si>
  <si>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</si>
  <si>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</si>
  <si>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</si>
  <si>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</si>
  <si>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</si>
  <si>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</si>
  <si>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</si>
  <si>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</si>
  <si>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</si>
  <si>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</si>
  <si>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</si>
  <si>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</si>
  <si>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</si>
  <si>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</si>
  <si>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</si>
  <si>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</si>
  <si>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</si>
  <si>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</si>
  <si>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</si>
  <si>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</si>
  <si>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</si>
  <si>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</si>
  <si>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</si>
  <si>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</si>
  <si>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</si>
  <si>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</si>
  <si>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</si>
  <si>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</si>
  <si>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</si>
  <si>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</si>
  <si>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</si>
  <si>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</si>
  <si>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</si>
  <si>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</si>
  <si>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</si>
  <si>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</si>
  <si>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</si>
  <si>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</si>
  <si>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</si>
  <si>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</si>
  <si>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</si>
  <si>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</si>
  <si>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</si>
  <si>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</si>
  <si>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</si>
  <si>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</si>
  <si>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</si>
  <si>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</si>
  <si>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</si>
  <si>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</si>
  <si>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</si>
  <si>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</si>
  <si>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</si>
  <si>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</si>
  <si>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</si>
  <si>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</si>
  <si>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</si>
  <si>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</si>
  <si>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</si>
  <si>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</si>
  <si>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</si>
  <si>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</si>
  <si>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</si>
  <si>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</si>
  <si>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</si>
  <si>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</si>
  <si>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</si>
  <si>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</si>
  <si>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</si>
  <si>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</si>
  <si>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</si>
  <si>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</si>
  <si>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</si>
  <si>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</si>
  <si>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</si>
  <si>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</si>
  <si>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</si>
  <si>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</si>
  <si>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</si>
  <si>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</si>
  <si>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</si>
  <si>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</si>
  <si>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</si>
  <si>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</si>
  <si>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</si>
  <si>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</si>
  <si>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</si>
  <si>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</si>
  <si>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</si>
  <si>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</si>
  <si>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</si>
  <si>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</si>
  <si>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</si>
  <si>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</si>
  <si>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</si>
  <si>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</si>
  <si>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</si>
  <si>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</si>
  <si>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</si>
  <si>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</si>
  <si>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</si>
  <si>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</si>
  <si>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</si>
  <si>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</si>
  <si>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</si>
  <si>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</si>
  <si>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</si>
  <si>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</si>
  <si>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</si>
  <si>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</si>
  <si>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</si>
  <si>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</si>
  <si>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</si>
  <si>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</si>
  <si>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</si>
  <si>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</si>
  <si>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</si>
  <si>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</si>
  <si>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</si>
  <si>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</si>
  <si>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</si>
  <si>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</si>
  <si>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</si>
  <si>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</si>
  <si>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</si>
  <si>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</si>
  <si>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</si>
  <si>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</si>
  <si>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</si>
  <si>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</si>
  <si>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</si>
  <si>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</si>
  <si>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</si>
  <si>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</si>
  <si>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</si>
  <si>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</si>
  <si>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</si>
  <si>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</si>
  <si>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</si>
  <si>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</si>
  <si>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</si>
  <si>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</si>
  <si>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</si>
  <si>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</si>
  <si>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</si>
  <si>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</si>
  <si>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</si>
  <si>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</si>
  <si>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</si>
  <si>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</si>
  <si>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</si>
  <si>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</si>
  <si>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</si>
  <si>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</si>
  <si>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</si>
  <si>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</si>
  <si>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</si>
  <si>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</si>
  <si>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</si>
  <si>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</si>
  <si>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</si>
  <si>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</si>
  <si>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</si>
  <si>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</si>
  <si>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</si>
  <si>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</si>
  <si>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</si>
  <si>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</si>
  <si>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</si>
  <si>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</si>
  <si>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</si>
  <si>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</si>
  <si>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</si>
  <si>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</si>
  <si>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</si>
  <si>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</si>
  <si>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</si>
  <si>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</si>
  <si>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</si>
  <si>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</si>
  <si>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</si>
  <si>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</si>
  <si>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</si>
  <si>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</si>
  <si>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</si>
  <si>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</si>
  <si>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</si>
  <si>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</si>
  <si>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</si>
  <si>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</si>
  <si>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</si>
  <si>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</si>
  <si>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</si>
  <si>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</si>
  <si>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</si>
  <si>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</si>
  <si>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</si>
  <si>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</si>
  <si>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</si>
  <si>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</si>
  <si>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</si>
  <si>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</si>
  <si>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</si>
  <si>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</si>
  <si>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</si>
  <si>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</si>
  <si>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</si>
  <si>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</si>
  <si>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</si>
  <si>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</si>
  <si>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</si>
  <si>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</si>
  <si>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</si>
  <si>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</si>
  <si>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</si>
  <si>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</si>
  <si>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</si>
  <si>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</si>
  <si>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</si>
  <si>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</si>
  <si>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</si>
  <si>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</si>
  <si>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</si>
  <si>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</si>
  <si>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</si>
  <si>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</si>
  <si>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</si>
  <si>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</si>
  <si>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</si>
  <si>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</si>
  <si>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</si>
  <si>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</si>
  <si>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</si>
  <si>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</si>
  <si>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</si>
  <si>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</si>
  <si>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</si>
  <si>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</si>
  <si>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</si>
  <si>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</si>
  <si>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</si>
  <si>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</si>
  <si>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</si>
  <si>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</si>
  <si>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</si>
  <si>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</si>
  <si>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</si>
  <si>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</si>
  <si>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</si>
  <si>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</si>
  <si>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</si>
  <si>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</si>
  <si>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</si>
  <si>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</si>
  <si>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</si>
  <si>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</si>
  <si>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</si>
  <si>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</si>
  <si>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</si>
  <si>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</si>
  <si>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</si>
  <si>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</si>
  <si>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</si>
  <si>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</si>
  <si>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</si>
  <si>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</si>
  <si>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</si>
  <si>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</si>
  <si>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</si>
  <si>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</si>
  <si>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</si>
  <si>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</si>
  <si>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</si>
  <si>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</si>
  <si>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</si>
  <si>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</si>
  <si>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</si>
  <si>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</si>
  <si>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</si>
  <si>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</si>
  <si>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</si>
  <si>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</si>
  <si>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</si>
  <si>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</si>
  <si>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</si>
  <si>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</si>
  <si>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</si>
  <si>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</si>
  <si>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</si>
  <si>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</si>
  <si>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</si>
  <si>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</si>
  <si>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</si>
  <si>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</si>
  <si>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</si>
  <si>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</si>
  <si>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</si>
  <si>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</si>
  <si>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</si>
  <si>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</si>
  <si>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</si>
  <si>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</si>
  <si>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</si>
  <si>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</si>
  <si>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</si>
  <si>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</si>
  <si>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</si>
  <si>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</si>
  <si>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</si>
  <si>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</si>
  <si>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</si>
  <si>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</si>
  <si>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</si>
  <si>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</si>
  <si>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</si>
  <si>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</si>
  <si>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</si>
  <si>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</si>
  <si>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</si>
  <si>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</si>
  <si>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</si>
  <si>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</si>
  <si>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</si>
  <si>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</si>
  <si>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</si>
  <si>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</si>
  <si>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</si>
  <si>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</si>
  <si>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</si>
  <si>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</si>
  <si>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</si>
  <si>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</si>
  <si>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</si>
  <si>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</si>
  <si>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</si>
  <si>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</si>
  <si>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</si>
  <si>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</si>
  <si>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</si>
  <si>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</si>
  <si>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</si>
  <si>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</si>
  <si>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</si>
  <si>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</si>
  <si>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</si>
  <si>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</si>
  <si>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</si>
  <si>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</si>
  <si>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</si>
  <si>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</si>
  <si>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</si>
  <si>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</si>
  <si>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</si>
  <si>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</si>
  <si>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</si>
  <si>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</si>
  <si>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</si>
  <si>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</si>
  <si>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</si>
  <si>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</si>
  <si>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</si>
  <si>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</si>
  <si>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</si>
  <si>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</si>
  <si>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</si>
  <si>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</si>
  <si>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</si>
  <si>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</si>
  <si>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</si>
  <si>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</si>
  <si>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</si>
  <si>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</si>
  <si>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</si>
  <si>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</si>
  <si>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</si>
  <si>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</si>
  <si>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</si>
  <si>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</si>
  <si>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</si>
  <si>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</si>
  <si>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</si>
  <si>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</si>
  <si>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</si>
  <si>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</si>
  <si>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</si>
  <si>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</si>
  <si>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</si>
  <si>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</si>
  <si>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</si>
  <si>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</si>
  <si>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</si>
  <si>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</si>
  <si>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</si>
  <si>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</si>
  <si>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</si>
  <si>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</si>
  <si>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</si>
  <si>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</si>
  <si>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</si>
  <si>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</si>
  <si>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</si>
  <si>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</si>
  <si>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</si>
  <si>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</si>
  <si>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</si>
  <si>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</si>
  <si>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</si>
  <si>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</si>
  <si>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</si>
  <si>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</si>
  <si>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</si>
  <si>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</si>
  <si>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</si>
  <si>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</si>
  <si>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</si>
  <si>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</si>
  <si>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</si>
  <si>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</si>
  <si>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</si>
  <si>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</si>
  <si>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</si>
  <si>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</si>
  <si>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</si>
  <si>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</si>
  <si>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</si>
  <si>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</si>
  <si>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</si>
  <si>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</si>
  <si>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</si>
  <si>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</si>
  <si>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</si>
  <si>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</si>
  <si>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</si>
  <si>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</si>
  <si>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</si>
  <si>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</si>
  <si>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</si>
  <si>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</si>
  <si>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</si>
  <si>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</si>
  <si>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</si>
  <si>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</si>
  <si>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</si>
  <si>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</si>
  <si>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</si>
  <si>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</si>
  <si>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</si>
  <si>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</si>
  <si>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</si>
  <si>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</si>
  <si>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</si>
  <si>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</si>
  <si>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</si>
  <si>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</si>
  <si>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</si>
  <si>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</si>
  <si>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</si>
  <si>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</si>
  <si>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</si>
  <si>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</si>
  <si>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</si>
  <si>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</si>
  <si>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</si>
  <si>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</si>
  <si>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</si>
  <si>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</si>
  <si>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</si>
  <si>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</si>
  <si>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</si>
  <si>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</si>
  <si>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</si>
  <si>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</si>
  <si>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</si>
  <si>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</si>
  <si>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</si>
  <si>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</si>
  <si>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</si>
  <si>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</si>
  <si>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</si>
  <si>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</si>
  <si>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</si>
  <si>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</si>
  <si>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</si>
  <si>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</si>
  <si>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</si>
  <si>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</si>
  <si>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</si>
  <si>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</si>
  <si>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</si>
  <si>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</si>
  <si>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</si>
  <si>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</si>
  <si>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</si>
  <si>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</si>
  <si>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</si>
  <si>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</si>
  <si>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</si>
  <si>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</si>
  <si>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</si>
  <si>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</si>
  <si>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</si>
  <si>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</si>
  <si>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</si>
  <si>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</si>
  <si>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</si>
  <si>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</si>
  <si>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</si>
  <si>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</si>
  <si>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</si>
  <si>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</si>
  <si>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</si>
  <si>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</si>
  <si>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</si>
  <si>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</si>
  <si>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</si>
  <si>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</si>
  <si>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</si>
  <si>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</si>
  <si>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</si>
  <si>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</si>
  <si>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</si>
  <si>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</si>
  <si>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</si>
  <si>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</si>
  <si>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</si>
  <si>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</si>
  <si>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</si>
  <si>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</si>
  <si>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</si>
  <si>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</si>
  <si>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</si>
  <si>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</si>
  <si>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</si>
  <si>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</si>
  <si>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</si>
  <si>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</si>
  <si>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</si>
  <si>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</si>
  <si>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</si>
  <si>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</si>
  <si>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</si>
  <si>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</si>
  <si>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</si>
  <si>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</si>
  <si>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</si>
  <si>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</si>
  <si>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</si>
  <si>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</si>
  <si>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</si>
  <si>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</si>
  <si>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</si>
  <si>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</si>
  <si>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</si>
  <si>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</si>
  <si>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</si>
  <si>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</si>
  <si>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</si>
  <si>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</si>
  <si>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</si>
  <si>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</si>
  <si>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</si>
  <si>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</si>
  <si>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</si>
  <si>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</si>
  <si>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</si>
  <si>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</si>
  <si>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</si>
  <si>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</si>
  <si>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</si>
  <si>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</si>
  <si>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</si>
  <si>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</si>
  <si>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</si>
  <si>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</si>
  <si>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</si>
  <si>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</si>
  <si>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</si>
  <si>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</si>
  <si>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</si>
  <si>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</si>
  <si>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</si>
  <si>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</si>
  <si>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</si>
  <si>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</si>
  <si>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</si>
  <si>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</si>
  <si>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</si>
  <si>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</si>
  <si>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</si>
  <si>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</si>
  <si>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</si>
  <si>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</si>
  <si>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</si>
  <si>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</si>
  <si>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</si>
  <si>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</si>
  <si>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</si>
  <si>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</si>
  <si>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</si>
  <si>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</si>
  <si>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</si>
  <si>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</si>
  <si>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</si>
  <si>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</si>
  <si>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</si>
  <si>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</si>
  <si>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</si>
  <si>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</si>
  <si>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</si>
  <si>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</si>
  <si>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</si>
  <si>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</si>
  <si>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</si>
  <si>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</si>
  <si>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</si>
  <si>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</si>
  <si>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</si>
  <si>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</si>
  <si>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</si>
  <si>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</si>
  <si>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</si>
  <si>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</si>
  <si>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</si>
  <si>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</si>
  <si>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</si>
  <si>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</si>
  <si>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</si>
  <si>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</si>
  <si>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</si>
  <si>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</si>
  <si>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</si>
  <si>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</si>
  <si>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</si>
  <si>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</si>
  <si>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</si>
  <si>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</si>
  <si>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</si>
  <si>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</si>
  <si>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</si>
  <si>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</si>
  <si>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</si>
  <si>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</si>
  <si>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</si>
  <si>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</si>
  <si>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</si>
  <si>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</si>
  <si>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</si>
  <si>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</si>
  <si>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</si>
  <si>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</si>
  <si>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</si>
  <si>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</si>
  <si>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</si>
  <si>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</si>
  <si>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</si>
  <si>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</si>
  <si>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</si>
  <si>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</si>
  <si>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</si>
  <si>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</si>
  <si>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</si>
  <si>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</si>
  <si>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</si>
  <si>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</si>
  <si>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</si>
  <si>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</si>
  <si>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</si>
  <si>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</si>
  <si>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</si>
  <si>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</si>
  <si>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</si>
  <si>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</si>
  <si>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</si>
  <si>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</si>
  <si>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</si>
  <si>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</si>
  <si>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</si>
  <si>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</si>
  <si>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</si>
  <si>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</si>
  <si>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</si>
  <si>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</si>
  <si>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</si>
  <si>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</si>
  <si>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</si>
  <si>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</si>
  <si>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</si>
  <si>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</si>
  <si>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</si>
  <si>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</si>
  <si>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</si>
  <si>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</si>
  <si>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</si>
  <si>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</si>
  <si>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</si>
  <si>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</si>
  <si>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</si>
  <si>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</si>
  <si>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</si>
  <si>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</si>
  <si>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</si>
  <si>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</si>
  <si>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</si>
  <si>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</si>
  <si>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</si>
  <si>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</si>
  <si>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</si>
  <si>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</si>
  <si>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</si>
  <si>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</si>
  <si>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</si>
  <si>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</si>
  <si>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</si>
  <si>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</si>
  <si>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</si>
  <si>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</si>
  <si>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</si>
  <si>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</si>
  <si>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</si>
  <si>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</si>
  <si>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</si>
  <si>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</si>
  <si>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</si>
  <si>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</si>
  <si>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</si>
  <si>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</si>
  <si>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</si>
  <si>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</si>
  <si>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</si>
  <si>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</si>
  <si>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</si>
  <si>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</si>
  <si>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</si>
  <si>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</si>
  <si>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</si>
  <si>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</si>
  <si>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</si>
  <si>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</si>
  <si>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</si>
  <si>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</si>
  <si>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</si>
  <si>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</si>
  <si>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</si>
  <si>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</si>
  <si>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</si>
  <si>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</si>
  <si>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</si>
  <si>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</si>
  <si>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</si>
  <si>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</si>
  <si>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</si>
  <si>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</si>
  <si>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</si>
  <si>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</si>
  <si>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</si>
  <si>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</si>
  <si>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</si>
  <si>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</si>
  <si>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</si>
  <si>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</si>
  <si>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</si>
  <si>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</si>
  <si>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</si>
  <si>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</si>
  <si>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</si>
  <si>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</si>
  <si>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</si>
  <si>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</si>
  <si>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</si>
  <si>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</si>
  <si>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</si>
  <si>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</si>
  <si>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</si>
  <si>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</si>
  <si>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</si>
  <si>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</si>
  <si>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</si>
  <si>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</si>
  <si>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</si>
  <si>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</si>
  <si>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</si>
  <si>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</si>
  <si>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</si>
  <si>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</si>
  <si>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</si>
  <si>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</si>
  <si>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</si>
  <si>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</si>
  <si>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</si>
  <si>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</si>
  <si>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</si>
  <si>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</si>
  <si>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</si>
  <si>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</si>
  <si>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</si>
  <si>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</si>
  <si>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</si>
  <si>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</si>
  <si>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</si>
  <si>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</si>
  <si>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</si>
  <si>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</si>
  <si>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</si>
  <si>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</si>
  <si>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</si>
  <si>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</si>
  <si>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</si>
  <si>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</si>
  <si>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</si>
  <si>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</si>
  <si>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</si>
  <si>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</si>
  <si>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</si>
  <si>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</si>
  <si>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</si>
  <si>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</si>
  <si>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</si>
  <si>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</si>
  <si>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</si>
  <si>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</si>
  <si>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</si>
  <si>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</si>
  <si>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</si>
  <si>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</si>
  <si>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</si>
  <si>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</si>
  <si>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</si>
  <si>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</si>
  <si>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</si>
  <si>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</si>
  <si>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</si>
  <si>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</si>
  <si>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</si>
  <si>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</si>
  <si>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</si>
  <si>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</si>
  <si>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</si>
  <si>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</si>
  <si>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</si>
  <si>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</si>
  <si>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</si>
  <si>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</si>
  <si>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</si>
  <si>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</si>
  <si>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</si>
  <si>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</si>
  <si>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</si>
  <si>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</si>
  <si>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</si>
  <si>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</si>
  <si>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</si>
  <si>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</si>
  <si>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</si>
  <si>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</si>
  <si>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</si>
  <si>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</si>
  <si>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</si>
  <si>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</si>
  <si>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</si>
  <si>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</si>
  <si>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</si>
  <si>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</si>
  <si>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</si>
  <si>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</si>
  <si>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</si>
  <si>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</si>
  <si>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</si>
  <si>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</si>
  <si>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</si>
  <si>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</si>
  <si>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</si>
  <si>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</si>
  <si>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</si>
  <si>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</si>
  <si>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</si>
  <si>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</si>
  <si>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</si>
  <si>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</si>
  <si>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</si>
  <si>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</si>
  <si>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</si>
  <si>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</si>
  <si>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</si>
  <si>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</si>
  <si>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</si>
  <si>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</si>
  <si>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</si>
  <si>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</si>
  <si>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</si>
  <si>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</si>
  <si>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</si>
  <si>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</si>
  <si>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</si>
  <si>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</si>
  <si>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</si>
  <si>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</si>
  <si>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</si>
  <si>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</si>
  <si>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</si>
  <si>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</si>
  <si>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</si>
  <si>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</si>
  <si>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</si>
  <si>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</si>
  <si>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</si>
  <si>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</si>
  <si>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</si>
  <si>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</si>
  <si>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</si>
  <si>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</si>
  <si>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</si>
  <si>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</si>
  <si>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</si>
  <si>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</si>
  <si>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</si>
  <si>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</si>
  <si>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</si>
  <si>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</si>
  <si>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</si>
  <si>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</si>
  <si>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</si>
  <si>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</si>
  <si>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</si>
  <si>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</si>
  <si>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</si>
  <si>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</si>
  <si>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</si>
  <si>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</si>
  <si>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</si>
  <si>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</si>
  <si>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</si>
  <si>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</si>
  <si>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</si>
  <si>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</si>
  <si>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</si>
  <si>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</si>
  <si>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</si>
  <si>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</si>
  <si>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</si>
  <si>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</si>
  <si>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</si>
  <si>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</si>
  <si>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</si>
  <si>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</si>
  <si>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</si>
  <si>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</si>
  <si>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</si>
  <si>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</si>
  <si>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</si>
  <si>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</si>
  <si>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</si>
  <si>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</si>
  <si>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</si>
  <si>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</si>
  <si>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</si>
  <si>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</si>
  <si>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</si>
  <si>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</si>
  <si>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</si>
  <si>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</si>
  <si>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</si>
  <si>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</si>
  <si>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</si>
  <si>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</si>
  <si>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</si>
  <si>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</si>
  <si>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</si>
  <si>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</si>
  <si>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</si>
  <si>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</si>
  <si>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</si>
  <si>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</si>
  <si>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</si>
  <si>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</si>
  <si>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</si>
  <si>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</si>
  <si>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</si>
  <si>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</si>
  <si>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</si>
  <si>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</si>
  <si>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</si>
  <si>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</si>
  <si>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</si>
  <si>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</si>
  <si>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</si>
  <si>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</si>
  <si>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</si>
  <si>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</si>
  <si>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</si>
  <si>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</si>
  <si>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</si>
  <si>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</si>
  <si>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</si>
  <si>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</si>
  <si>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</si>
  <si>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</si>
  <si>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</si>
  <si>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</si>
  <si>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</si>
  <si>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</si>
  <si>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</si>
  <si>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</si>
  <si>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</si>
  <si>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</si>
  <si>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</si>
  <si>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</si>
  <si>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</si>
  <si>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</si>
  <si>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</si>
  <si>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</si>
  <si>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</si>
  <si>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</si>
  <si>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</si>
  <si>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</si>
  <si>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</si>
  <si>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</si>
  <si>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</si>
  <si>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</si>
  <si>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</si>
  <si>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</si>
  <si>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</si>
  <si>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</si>
  <si>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</si>
  <si>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</si>
  <si>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</si>
  <si>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</si>
  <si>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</si>
  <si>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</si>
  <si>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</si>
  <si>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</si>
  <si>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</si>
  <si>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</si>
  <si>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</si>
  <si>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</si>
  <si>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</si>
  <si>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</si>
  <si>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</si>
  <si>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</si>
  <si>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</si>
  <si>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</si>
  <si>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</si>
  <si>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</si>
  <si>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</si>
  <si>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</si>
  <si>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</si>
  <si>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</si>
  <si>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</si>
  <si>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</si>
  <si>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</si>
  <si>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</si>
  <si>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</si>
  <si>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</si>
  <si>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</si>
  <si>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</si>
  <si>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</si>
  <si>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</si>
  <si>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</si>
  <si>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</si>
  <si>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</si>
  <si>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</si>
  <si>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</si>
  <si>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</si>
  <si>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</si>
  <si>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</si>
  <si>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</si>
  <si>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</si>
  <si>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</si>
  <si>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</si>
  <si>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</si>
  <si>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</si>
  <si>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</si>
  <si>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</si>
  <si>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</si>
  <si>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</si>
  <si>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</si>
  <si>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</si>
  <si>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</si>
  <si>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</si>
  <si>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</si>
  <si>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</si>
  <si>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</si>
  <si>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</si>
  <si>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</si>
  <si>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</si>
  <si>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</si>
  <si>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</si>
  <si>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</si>
  <si>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</si>
  <si>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</si>
  <si>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</si>
  <si>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</si>
  <si>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</si>
  <si>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</si>
  <si>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</si>
  <si>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</si>
  <si>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</si>
  <si>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</si>
  <si>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</si>
  <si>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</si>
  <si>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</si>
  <si>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</si>
  <si>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</si>
  <si>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</si>
  <si>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</si>
  <si>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</si>
  <si>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</si>
  <si>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</si>
  <si>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</si>
  <si>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</si>
  <si>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</si>
  <si>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</si>
  <si>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</si>
  <si>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</si>
  <si>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</si>
  <si>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</si>
  <si>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</si>
  <si>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</si>
  <si>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</si>
  <si>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</si>
  <si>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</si>
  <si>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</si>
  <si>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</si>
  <si>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</si>
  <si>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</si>
  <si>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</si>
  <si>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</si>
  <si>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</si>
  <si>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</si>
  <si>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</si>
  <si>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</si>
  <si>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</si>
  <si>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</si>
  <si>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</si>
  <si>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</si>
  <si>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</si>
  <si>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</si>
  <si>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</si>
  <si>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</si>
  <si>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</si>
  <si>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</si>
  <si>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</si>
  <si>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</si>
  <si>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</si>
  <si>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</si>
  <si>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</si>
  <si>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</si>
  <si>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</si>
  <si>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</si>
  <si>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</si>
  <si>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</si>
  <si>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</si>
  <si>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</si>
  <si>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</si>
  <si>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</si>
  <si>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</si>
  <si>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</si>
  <si>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</si>
  <si>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</si>
  <si>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</si>
  <si>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</si>
  <si>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</si>
  <si>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</si>
  <si>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</si>
  <si>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</si>
  <si>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</si>
  <si>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</si>
  <si>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</si>
  <si>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</si>
  <si>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</si>
  <si>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</si>
  <si>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</si>
  <si>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</si>
  <si>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</si>
  <si>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</si>
  <si>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</si>
  <si>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</si>
  <si>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</si>
  <si>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</si>
  <si>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</si>
  <si>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</si>
  <si>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</si>
  <si>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</si>
  <si>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</si>
  <si>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</si>
  <si>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</si>
  <si>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</si>
  <si>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</si>
  <si>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</si>
  <si>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</si>
  <si>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</si>
  <si>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</si>
  <si>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</si>
  <si>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</si>
  <si>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</si>
  <si>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</si>
  <si>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</si>
  <si>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</si>
  <si>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</si>
  <si>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</si>
  <si>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</si>
  <si>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</si>
  <si>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</si>
  <si>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</si>
  <si>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</si>
  <si>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</si>
  <si>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</si>
  <si>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</si>
  <si>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</si>
  <si>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</si>
  <si>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</si>
  <si>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</si>
  <si>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</si>
  <si>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</si>
  <si>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</si>
  <si>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</si>
  <si>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</si>
  <si>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</si>
  <si>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</si>
  <si>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</si>
  <si>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</si>
  <si>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</si>
  <si>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</si>
  <si>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</si>
  <si>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</si>
  <si>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</si>
  <si>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</si>
  <si>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</si>
  <si>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</si>
  <si>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</si>
  <si>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</si>
  <si>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</si>
  <si>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</si>
  <si>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</si>
  <si>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</si>
  <si>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</si>
  <si>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</si>
  <si>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</si>
  <si>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</si>
  <si>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</si>
  <si>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</si>
  <si>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</si>
  <si>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</si>
  <si>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</si>
  <si>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</si>
  <si>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</si>
  <si>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</si>
  <si>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</si>
  <si>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</si>
  <si>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</si>
  <si>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</si>
  <si>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</si>
  <si>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</si>
  <si>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</si>
  <si>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</si>
  <si>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</si>
  <si>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</si>
  <si>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</si>
  <si>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</si>
  <si>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</si>
  <si>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</si>
  <si>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</si>
  <si>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</si>
  <si>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</si>
  <si>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</si>
  <si>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</si>
  <si>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</si>
  <si>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</si>
  <si>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</si>
  <si>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</si>
  <si>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</si>
  <si>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</si>
  <si>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</si>
  <si>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</si>
  <si>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</si>
  <si>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</si>
  <si>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</si>
  <si>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</si>
  <si>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</si>
  <si>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</si>
  <si>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</si>
  <si>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</si>
  <si>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</si>
  <si>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</si>
  <si>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</si>
  <si>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</si>
  <si>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</si>
  <si>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</si>
  <si>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</si>
  <si>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</si>
  <si>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</si>
  <si>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</si>
  <si>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</si>
  <si>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</si>
  <si>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</si>
  <si>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</si>
  <si>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</si>
  <si>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</si>
  <si>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</si>
  <si>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</si>
  <si>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</si>
  <si>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</si>
  <si>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</si>
  <si>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</si>
  <si>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</si>
  <si>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</si>
  <si>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</si>
  <si>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</si>
  <si>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</si>
  <si>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</si>
  <si>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</si>
  <si>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</si>
  <si>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</si>
  <si>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</si>
  <si>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</si>
  <si>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</si>
  <si>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</si>
  <si>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</si>
  <si>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</si>
  <si>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</si>
  <si>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</si>
  <si>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</si>
  <si>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</si>
  <si>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</si>
  <si>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</si>
  <si>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</si>
  <si>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</si>
  <si>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</si>
  <si>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</si>
  <si>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</si>
  <si>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</si>
  <si>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</si>
  <si>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</si>
  <si>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</si>
  <si>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</si>
  <si>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</si>
  <si>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</si>
  <si>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</si>
  <si>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</si>
  <si>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</si>
  <si>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</si>
  <si>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</si>
  <si>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</si>
  <si>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</si>
  <si>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</si>
  <si>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</si>
  <si>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</si>
  <si>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</si>
  <si>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</si>
  <si>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</si>
  <si>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</si>
  <si>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</si>
  <si>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</si>
  <si>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</si>
  <si>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</si>
  <si>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</si>
  <si>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</si>
  <si>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</si>
  <si>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</si>
  <si>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</si>
  <si>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</si>
  <si>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</si>
  <si>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</si>
  <si>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</si>
  <si>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</si>
  <si>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</si>
  <si>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</si>
  <si>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</si>
  <si>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</si>
  <si>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</si>
  <si>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</si>
  <si>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</si>
  <si>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</si>
  <si>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</si>
  <si>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</si>
  <si>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</si>
  <si>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</si>
  <si>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</si>
  <si>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</si>
  <si>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</si>
  <si>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</si>
  <si>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</si>
  <si>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</si>
  <si>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</si>
  <si>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</si>
  <si>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</si>
  <si>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</si>
  <si>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</si>
  <si>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</si>
  <si>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</si>
  <si>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</si>
  <si>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</si>
  <si>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</si>
  <si>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</si>
  <si>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</si>
  <si>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</si>
  <si>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</si>
  <si>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</si>
  <si>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</si>
  <si>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</si>
  <si>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</si>
  <si>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</si>
  <si>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</si>
  <si>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</si>
  <si>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</si>
  <si>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</si>
  <si>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</si>
  <si>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</si>
  <si>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</si>
  <si>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</si>
  <si>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</si>
  <si>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</si>
  <si>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</si>
  <si>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</si>
  <si>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</si>
  <si>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</si>
  <si>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</si>
  <si>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</si>
  <si>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</si>
  <si>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</si>
  <si>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</si>
  <si>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</si>
  <si>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</si>
  <si>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</si>
  <si>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</si>
  <si>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</si>
  <si>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</si>
  <si>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</si>
  <si>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</si>
  <si>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</si>
  <si>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</si>
  <si>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</si>
  <si>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</si>
  <si>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</si>
  <si>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</si>
  <si>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</si>
  <si>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</si>
  <si>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</si>
  <si>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</si>
  <si>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</si>
  <si>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</si>
  <si>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</si>
  <si>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</si>
  <si>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</si>
  <si>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</si>
  <si>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</si>
  <si>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</si>
  <si>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</si>
  <si>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</si>
  <si>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</si>
  <si>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</si>
  <si>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</si>
  <si>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</si>
  <si>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</si>
  <si>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</si>
  <si>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</si>
  <si>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</si>
  <si>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</si>
  <si>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</si>
  <si>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</si>
  <si>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</si>
  <si>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</si>
  <si>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</si>
  <si>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</si>
  <si>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</si>
  <si>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</si>
  <si>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</si>
  <si>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</si>
  <si>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</si>
  <si>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</si>
  <si>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</si>
  <si>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</si>
  <si>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</si>
  <si>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</si>
  <si>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</si>
  <si>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</si>
  <si>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</si>
  <si>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</si>
  <si>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</si>
  <si>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</si>
  <si>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</si>
  <si>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</si>
  <si>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</si>
  <si>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</si>
  <si>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</si>
  <si>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</si>
  <si>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</si>
  <si>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</si>
  <si>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</si>
  <si>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</si>
  <si>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</si>
  <si>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</si>
  <si>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</si>
  <si>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</si>
  <si>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</si>
  <si>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</si>
  <si>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</si>
  <si>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</si>
  <si>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</si>
  <si>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</si>
  <si>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</si>
  <si>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</si>
  <si>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</si>
  <si>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</si>
  <si>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</si>
  <si>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</si>
  <si>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</si>
  <si>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</si>
  <si>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</si>
  <si>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</si>
  <si>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</si>
  <si>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</si>
  <si>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</si>
  <si>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</si>
  <si>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</si>
  <si>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</si>
  <si>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</si>
  <si>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</si>
  <si>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</si>
  <si>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</si>
  <si>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</si>
  <si>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</si>
  <si>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</si>
  <si>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</si>
  <si>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</si>
  <si>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</si>
  <si>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</si>
  <si>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</si>
  <si>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</si>
  <si>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</si>
  <si>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</si>
  <si>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</si>
  <si>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</si>
  <si>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</si>
  <si>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</si>
  <si>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</si>
  <si>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</si>
  <si>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</si>
  <si>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</si>
  <si>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</si>
  <si>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</si>
  <si>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</si>
  <si>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</si>
  <si>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</si>
  <si>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</si>
  <si>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</si>
  <si>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</si>
  <si>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</si>
  <si>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</si>
  <si>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</si>
  <si>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</si>
  <si>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</si>
  <si>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</si>
  <si>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</si>
  <si>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</si>
  <si>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</si>
  <si>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</si>
  <si>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</si>
  <si>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</si>
  <si>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</si>
  <si>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</si>
  <si>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</si>
  <si>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</si>
  <si>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</si>
  <si>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</si>
  <si>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</si>
  <si>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</si>
  <si>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</si>
  <si>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</si>
  <si>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</si>
  <si>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</si>
  <si>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</si>
  <si>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</si>
  <si>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</si>
  <si>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</si>
  <si>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</si>
  <si>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</si>
  <si>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</si>
  <si>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</si>
  <si>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</si>
  <si>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</si>
  <si>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</si>
  <si>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</si>
  <si>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</si>
  <si>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</si>
  <si>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</si>
  <si>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</si>
  <si>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</si>
  <si>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</si>
  <si>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</si>
  <si>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</si>
  <si>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</si>
  <si>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</si>
  <si>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</si>
  <si>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</si>
  <si>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</si>
  <si>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</si>
  <si>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</si>
  <si>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</si>
  <si>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</si>
  <si>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</si>
  <si>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</si>
  <si>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</si>
  <si>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</si>
  <si>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</si>
  <si>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</si>
  <si>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</si>
  <si>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</si>
  <si>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</si>
  <si>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</si>
  <si>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</si>
  <si>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</si>
  <si>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</si>
  <si>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</si>
  <si>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</si>
  <si>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</si>
  <si>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</si>
  <si>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</si>
  <si>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</si>
  <si>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</si>
  <si>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</si>
  <si>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</si>
  <si>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</si>
  <si>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</si>
  <si>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</si>
  <si>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</si>
  <si>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</si>
  <si>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</si>
  <si>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</si>
  <si>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</si>
  <si>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</si>
  <si>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</si>
  <si>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</si>
  <si>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</si>
  <si>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</si>
  <si>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</si>
  <si>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</si>
  <si>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</si>
  <si>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</si>
  <si>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</si>
  <si>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</si>
  <si>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</si>
  <si>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</si>
  <si>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</si>
  <si>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</si>
  <si>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</si>
  <si>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</si>
  <si>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</si>
  <si>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</si>
  <si>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</si>
  <si>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</si>
  <si>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</si>
  <si>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</si>
  <si>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</si>
  <si>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</si>
  <si>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</si>
  <si>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</si>
  <si>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</si>
  <si>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</si>
  <si>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</si>
  <si>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</si>
  <si>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</si>
  <si>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</si>
  <si>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</si>
  <si>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</si>
  <si>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</si>
  <si>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</si>
  <si>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</si>
  <si>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</si>
  <si>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</si>
  <si>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</si>
  <si>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</si>
  <si>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</si>
  <si>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</si>
  <si>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</si>
  <si>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</si>
  <si>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</si>
  <si>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</si>
  <si>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</si>
  <si>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</si>
  <si>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</si>
  <si>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</si>
  <si>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</si>
  <si>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</si>
  <si>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</si>
  <si>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</si>
  <si>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</si>
  <si>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</si>
  <si>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</si>
  <si>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</si>
  <si>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</si>
  <si>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</si>
  <si>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</si>
  <si>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</si>
  <si>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</si>
  <si>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</si>
  <si>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</si>
  <si>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</si>
  <si>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</si>
  <si>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</si>
  <si>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</si>
  <si>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</si>
  <si>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</si>
  <si>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</si>
  <si>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</si>
  <si>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</si>
  <si>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</si>
  <si>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</si>
  <si>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</si>
  <si>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</si>
  <si>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</si>
  <si>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</si>
  <si>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</si>
  <si>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</si>
  <si>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</si>
  <si>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</si>
  <si>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</si>
  <si>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</si>
  <si>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</si>
  <si>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</si>
  <si>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</si>
  <si>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</si>
  <si>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</si>
  <si>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</si>
  <si>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</si>
  <si>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</si>
  <si>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</si>
  <si>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</si>
  <si>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</si>
  <si>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</si>
  <si>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</si>
  <si>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</si>
  <si>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</si>
  <si>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</si>
  <si>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</si>
  <si>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</si>
  <si>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</si>
  <si>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</si>
  <si>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</si>
  <si>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</si>
  <si>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</si>
  <si>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</si>
  <si>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</si>
  <si>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</si>
  <si>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</si>
  <si>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</si>
  <si>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</si>
  <si>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</si>
  <si>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</si>
  <si>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</si>
  <si>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</si>
  <si>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</si>
  <si>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</si>
  <si>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</si>
  <si>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</si>
  <si>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</si>
  <si>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</si>
  <si>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</si>
  <si>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</si>
  <si>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</si>
  <si>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</si>
  <si>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</si>
  <si>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</si>
  <si>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</si>
  <si>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</si>
  <si>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</si>
  <si>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</si>
  <si>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</si>
  <si>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</si>
  <si>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</si>
  <si>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</si>
  <si>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</si>
  <si>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</si>
  <si>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</si>
  <si>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</si>
  <si>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</si>
  <si>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</si>
  <si>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</si>
  <si>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</si>
  <si>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</si>
  <si>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</si>
  <si>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</si>
  <si>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</si>
  <si>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</si>
  <si>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</si>
  <si>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</si>
  <si>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</si>
  <si>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</si>
  <si>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</si>
  <si>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</si>
  <si>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</si>
  <si>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</si>
  <si>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</si>
  <si>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</si>
  <si>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</si>
  <si>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</si>
  <si>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</si>
  <si>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</si>
  <si>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</si>
  <si>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</si>
  <si>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</si>
  <si>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</si>
  <si>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</si>
  <si>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</si>
  <si>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</si>
  <si>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</si>
  <si>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</si>
  <si>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</si>
  <si>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</si>
  <si>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</si>
  <si>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</si>
  <si>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</si>
  <si>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</si>
  <si>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</si>
  <si>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</si>
  <si>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</si>
  <si>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</si>
  <si>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</si>
  <si>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</si>
  <si>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</si>
  <si>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</si>
  <si>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</si>
  <si>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</si>
  <si>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</si>
  <si>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</si>
  <si>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</si>
  <si>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</si>
  <si>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</si>
  <si>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</si>
  <si>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</si>
  <si>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</si>
  <si>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</si>
  <si>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</si>
  <si>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</si>
  <si>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</si>
  <si>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</si>
  <si>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</si>
  <si>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</si>
  <si>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</si>
  <si>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</si>
  <si>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</si>
  <si>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</si>
  <si>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</si>
  <si>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</si>
  <si>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</si>
  <si>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</si>
  <si>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</si>
  <si>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</si>
  <si>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</si>
  <si>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</si>
  <si>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</si>
  <si>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</si>
  <si>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</si>
  <si>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</si>
  <si>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</si>
  <si>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</si>
  <si>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</si>
  <si>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</si>
  <si>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</si>
  <si>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</si>
  <si>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</si>
  <si>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</si>
  <si>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</si>
  <si>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</si>
  <si>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</si>
  <si>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</si>
  <si>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</si>
  <si>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</si>
  <si>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</si>
  <si>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</si>
  <si>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</si>
  <si>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</si>
  <si>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</si>
  <si>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</si>
  <si>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</si>
  <si>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</si>
  <si>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</si>
  <si>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</si>
  <si>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</si>
  <si>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</si>
  <si>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</si>
  <si>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</si>
  <si>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</si>
  <si>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</si>
  <si>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</si>
  <si>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</si>
  <si>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</si>
  <si>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</si>
  <si>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</si>
  <si>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</si>
  <si>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</si>
  <si>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</si>
  <si>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</si>
  <si>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</si>
  <si>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</si>
  <si>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</si>
  <si>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</si>
  <si>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</si>
  <si>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</si>
  <si>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</si>
  <si>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</si>
  <si>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</si>
  <si>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</si>
  <si>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</si>
  <si>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</si>
  <si>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</si>
  <si>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</si>
  <si>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</si>
  <si>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</si>
  <si>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</si>
  <si>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</si>
  <si>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</si>
  <si>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</si>
  <si>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</si>
  <si>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</si>
  <si>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</si>
  <si>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</si>
  <si>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</si>
  <si>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</si>
  <si>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</si>
  <si>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</si>
  <si>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</si>
  <si>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</si>
  <si>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</si>
  <si>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</si>
  <si>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</si>
  <si>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</si>
  <si>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</si>
  <si>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</si>
  <si>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</si>
  <si>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</si>
  <si>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</si>
  <si>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</si>
  <si>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</si>
  <si>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</si>
  <si>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</si>
  <si>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</si>
  <si>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</si>
  <si>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</si>
  <si>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</si>
  <si>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</si>
  <si>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</si>
  <si>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</si>
  <si>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</si>
  <si>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</si>
  <si>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</si>
  <si>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</si>
  <si>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</si>
  <si>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</si>
  <si>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</si>
  <si>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</si>
  <si>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</si>
  <si>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</si>
  <si>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</si>
  <si>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</si>
  <si>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</si>
  <si>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</si>
  <si>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</si>
  <si>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</si>
  <si>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</si>
  <si>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</si>
  <si>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</si>
  <si>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</si>
  <si>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</si>
  <si>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</si>
  <si>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</si>
  <si>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</si>
  <si>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</si>
  <si>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</si>
  <si>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</si>
  <si>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</si>
  <si>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</si>
  <si>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</si>
  <si>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</si>
  <si>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</si>
  <si>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</si>
  <si>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</si>
  <si>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</si>
  <si>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</si>
  <si>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</si>
  <si>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</si>
  <si>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</si>
  <si>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</si>
  <si>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</si>
  <si>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</si>
  <si>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</si>
  <si>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</si>
  <si>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</si>
  <si>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</si>
  <si>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</si>
  <si>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</si>
  <si>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</si>
  <si>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</si>
  <si>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</si>
  <si>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</si>
  <si>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</si>
  <si>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</si>
  <si>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</si>
  <si>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</si>
  <si>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</si>
  <si>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</si>
  <si>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</si>
  <si>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</si>
  <si>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</si>
  <si>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</si>
  <si>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</si>
  <si>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</si>
  <si>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</si>
  <si>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</si>
  <si>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</si>
  <si>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</si>
  <si>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</si>
  <si>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</si>
  <si>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</si>
  <si>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</si>
  <si>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</si>
  <si>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</si>
  <si>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</si>
  <si>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</si>
  <si>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</si>
  <si>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</si>
  <si>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</si>
  <si>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</si>
  <si>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</si>
  <si>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</si>
  <si>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</si>
  <si>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</si>
  <si>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</si>
  <si>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</si>
  <si>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</si>
  <si>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</si>
  <si>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</si>
  <si>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</si>
  <si>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</si>
  <si>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</si>
  <si>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</si>
  <si>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</si>
  <si>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</si>
  <si>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</si>
  <si>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</si>
  <si>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</si>
  <si>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</si>
  <si>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</si>
  <si>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</si>
  <si>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</si>
  <si>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</si>
  <si>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</si>
  <si>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</si>
  <si>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</si>
  <si>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</si>
  <si>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</si>
  <si>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</si>
  <si>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</si>
  <si>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</si>
  <si>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</si>
  <si>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</si>
  <si>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</si>
  <si>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</si>
  <si>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</si>
  <si>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</si>
  <si>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</si>
  <si>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</si>
  <si>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</si>
  <si>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</si>
  <si>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</si>
  <si>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</si>
  <si>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</si>
  <si>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</si>
  <si>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</si>
  <si>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</si>
  <si>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</si>
  <si>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</si>
  <si>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</si>
  <si>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</si>
  <si>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</si>
  <si>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</si>
  <si>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</si>
  <si>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</si>
  <si>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</si>
  <si>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</si>
  <si>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</si>
  <si>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</si>
  <si>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</si>
  <si>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</si>
  <si>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</si>
  <si>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</si>
  <si>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</si>
  <si>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</si>
  <si>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</si>
  <si>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</si>
  <si>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</si>
  <si>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</si>
  <si>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</si>
  <si>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</si>
  <si>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</si>
  <si>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</si>
  <si>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</si>
  <si>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</si>
  <si>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</si>
  <si>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</si>
  <si>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</si>
  <si>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</si>
  <si>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</si>
  <si>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</si>
  <si>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</si>
  <si>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</si>
  <si>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</si>
  <si>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</si>
  <si>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</si>
  <si>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</si>
  <si>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</si>
  <si>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</si>
  <si>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</si>
  <si>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</si>
  <si>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</si>
  <si>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</si>
  <si>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</si>
  <si>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</si>
  <si>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</si>
  <si>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</si>
  <si>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</si>
  <si>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</si>
  <si>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</si>
  <si>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</si>
  <si>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</si>
  <si>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</si>
  <si>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</si>
  <si>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</si>
  <si>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</si>
  <si>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</si>
  <si>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</si>
  <si>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</si>
  <si>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</si>
  <si>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</si>
  <si>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</si>
  <si>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</si>
  <si>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</si>
  <si>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</si>
  <si>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</si>
  <si>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</si>
  <si>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</si>
  <si>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</si>
  <si>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</si>
  <si>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</si>
  <si>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</si>
  <si>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</si>
  <si>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</si>
  <si>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</si>
  <si>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</si>
  <si>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</si>
  <si>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</si>
  <si>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</si>
  <si>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</si>
  <si>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</si>
  <si>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</si>
  <si>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</si>
  <si>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</si>
  <si>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</si>
  <si>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</si>
  <si>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</si>
  <si>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</si>
  <si>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</si>
  <si>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</si>
  <si>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</si>
  <si>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</si>
  <si>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</si>
  <si>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</si>
  <si>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</si>
  <si>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</si>
  <si>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</si>
  <si>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</si>
  <si>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</si>
  <si>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</si>
  <si>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</si>
  <si>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</si>
  <si>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</si>
  <si>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</si>
  <si>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</si>
  <si>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</si>
  <si>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</si>
  <si>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</si>
  <si>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</si>
  <si>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</si>
  <si>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</si>
  <si>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</si>
  <si>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</si>
  <si>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</si>
  <si>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</si>
  <si>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</si>
  <si>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</si>
  <si>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</si>
  <si>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</si>
  <si>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</si>
  <si>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</si>
  <si>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</si>
  <si>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</si>
  <si>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</si>
  <si>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</si>
  <si>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</si>
  <si>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</si>
  <si>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</si>
  <si>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</si>
  <si>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</si>
  <si>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</si>
  <si>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</si>
  <si>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</si>
  <si>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</si>
  <si>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</si>
  <si>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</si>
  <si>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</si>
  <si>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</si>
  <si>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</si>
  <si>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</si>
  <si>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</si>
  <si>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</si>
  <si>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</si>
  <si>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</si>
  <si>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</si>
  <si>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</si>
  <si>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</si>
  <si>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</si>
  <si>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</si>
  <si>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</si>
  <si>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</si>
  <si>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</si>
  <si>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</si>
  <si>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</si>
  <si>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</si>
  <si>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</si>
  <si>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</si>
  <si>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</si>
  <si>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</si>
  <si>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</si>
  <si>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</si>
  <si>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</si>
  <si>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</si>
  <si>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</si>
  <si>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</si>
  <si>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</si>
  <si>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</si>
  <si>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</si>
  <si>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</si>
  <si>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</si>
  <si>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</si>
  <si>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</si>
  <si>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</si>
  <si>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</si>
  <si>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</si>
  <si>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</si>
  <si>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</si>
  <si>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</si>
  <si>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</si>
  <si>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</si>
  <si>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</si>
  <si>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</si>
  <si>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</si>
  <si>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</si>
  <si>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</si>
  <si>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</si>
  <si>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</si>
  <si>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</si>
  <si>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</si>
  <si>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</si>
  <si>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</si>
  <si>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</si>
  <si>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</si>
  <si>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</si>
  <si>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</si>
  <si>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</si>
  <si>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</si>
  <si>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</si>
  <si>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</si>
  <si>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</si>
  <si>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</si>
  <si>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</si>
  <si>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</si>
  <si>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</si>
  <si>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</si>
  <si>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</si>
  <si>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</si>
  <si>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</si>
  <si>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</si>
  <si>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</si>
  <si>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</si>
  <si>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</si>
  <si>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</si>
  <si>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</si>
  <si>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</si>
  <si>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</si>
  <si>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</si>
  <si>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</si>
  <si>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</si>
  <si>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</si>
  <si>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</si>
  <si>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</si>
  <si>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</si>
  <si>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</si>
  <si>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</si>
  <si>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</si>
  <si>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</si>
  <si>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</si>
  <si>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</si>
  <si>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</si>
  <si>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</si>
  <si>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</si>
  <si>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</si>
  <si>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</si>
  <si>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</si>
  <si>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</si>
  <si>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</si>
  <si>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</si>
  <si>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</si>
  <si>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</si>
  <si>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</si>
  <si>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</si>
  <si>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</si>
  <si>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</si>
  <si>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</si>
  <si>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</si>
  <si>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</si>
  <si>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</si>
  <si>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</si>
  <si>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</si>
  <si>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</si>
  <si>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</si>
  <si>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</si>
  <si>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</si>
  <si>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</si>
  <si>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</si>
  <si>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</si>
  <si>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</si>
  <si>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</si>
  <si>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</si>
  <si>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</si>
  <si>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</si>
  <si>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</si>
  <si>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</si>
  <si>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</si>
  <si>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</si>
  <si>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</si>
  <si>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</si>
  <si>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</si>
  <si>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</si>
  <si>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</si>
  <si>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</si>
  <si>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</si>
  <si>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</si>
  <si>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</si>
  <si>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</si>
  <si>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</si>
  <si>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</si>
  <si>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</si>
  <si>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</si>
  <si>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</si>
  <si>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</si>
  <si>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</si>
  <si>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</si>
  <si>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</si>
  <si>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</si>
  <si>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</si>
  <si>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</si>
  <si>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</si>
  <si>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</si>
  <si>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</si>
  <si>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</si>
  <si>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</si>
  <si>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</si>
  <si>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</si>
  <si>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</si>
  <si>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</si>
  <si>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</si>
  <si>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</si>
  <si>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</si>
  <si>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</si>
  <si>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</si>
  <si>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</si>
  <si>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</si>
  <si>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</si>
  <si>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</si>
  <si>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</si>
  <si>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</si>
  <si>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</si>
  <si>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</si>
  <si>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</si>
  <si>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</si>
  <si>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</si>
  <si>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</si>
  <si>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</si>
  <si>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</si>
  <si>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</si>
  <si>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</si>
  <si>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</si>
  <si>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</si>
  <si>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</si>
  <si>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</si>
  <si>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</si>
  <si>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</si>
  <si>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</si>
  <si>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</si>
  <si>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</si>
  <si>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</si>
  <si>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</si>
  <si>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</si>
  <si>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</si>
  <si>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</si>
  <si>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</si>
  <si>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</si>
  <si>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</si>
  <si>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</si>
  <si>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</si>
  <si>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</si>
  <si>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</si>
  <si>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</si>
  <si>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</si>
  <si>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</si>
  <si>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</si>
  <si>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</si>
  <si>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</si>
  <si>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</si>
  <si>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</si>
  <si>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</si>
  <si>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</si>
  <si>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</si>
  <si>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</si>
  <si>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</si>
  <si>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</si>
  <si>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</si>
  <si>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</si>
  <si>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</si>
  <si>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</si>
  <si>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</si>
  <si>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</si>
  <si>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</si>
  <si>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</si>
  <si>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</si>
  <si>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</si>
  <si>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</si>
  <si>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</si>
  <si>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</si>
  <si>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</si>
  <si>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</si>
  <si>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</si>
  <si>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</si>
  <si>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</si>
  <si>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</si>
  <si>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</si>
  <si>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</si>
  <si>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</si>
  <si>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</si>
  <si>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</si>
  <si>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</si>
  <si>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</si>
  <si>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</si>
  <si>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</si>
  <si>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</si>
  <si>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</si>
  <si>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</si>
  <si>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</si>
  <si>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</si>
  <si>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</si>
  <si>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</si>
  <si>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</si>
  <si>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</si>
  <si>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</si>
  <si>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</si>
  <si>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</si>
  <si>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</si>
  <si>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</si>
  <si>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</si>
  <si>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</si>
  <si>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</si>
  <si>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</si>
  <si>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</si>
  <si>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</si>
  <si>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</si>
  <si>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</si>
  <si>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</si>
  <si>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</si>
  <si>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</si>
  <si>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</si>
  <si>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</si>
  <si>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</si>
  <si>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</si>
  <si>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</si>
  <si>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</si>
  <si>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</si>
  <si>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</si>
  <si>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</si>
  <si>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</si>
  <si>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</si>
  <si>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</si>
  <si>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</si>
  <si>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</si>
  <si>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</si>
  <si>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</si>
  <si>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</si>
  <si>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</si>
  <si>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</si>
  <si>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</si>
  <si>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</si>
  <si>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</si>
  <si>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</si>
  <si>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</si>
  <si>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</si>
  <si>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</si>
  <si>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</si>
  <si>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</si>
  <si>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</si>
  <si>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</si>
  <si>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</si>
  <si>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</si>
  <si>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</si>
  <si>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</si>
  <si>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</si>
  <si>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</si>
  <si>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</si>
  <si>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</si>
  <si>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</si>
  <si>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</si>
  <si>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</si>
  <si>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</si>
  <si>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</si>
  <si>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</si>
  <si>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</si>
  <si>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</si>
  <si>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</si>
  <si>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</si>
  <si>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</si>
  <si>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</si>
  <si>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</si>
  <si>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</si>
  <si>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</si>
  <si>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</si>
  <si>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</si>
  <si>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</si>
  <si>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</si>
  <si>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</si>
  <si>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</si>
  <si>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</si>
  <si>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</si>
  <si>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</si>
  <si>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</si>
  <si>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</si>
  <si>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</si>
  <si>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</si>
  <si>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</si>
  <si>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</si>
  <si>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</si>
  <si>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</si>
  <si>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</si>
  <si>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</si>
  <si>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</si>
  <si>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</si>
  <si>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</si>
  <si>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</si>
  <si>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</si>
  <si>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</si>
  <si>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</si>
  <si>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</si>
  <si>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</si>
  <si>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</si>
  <si>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</si>
  <si>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</si>
  <si>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</si>
  <si>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</si>
  <si>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</si>
  <si>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</si>
  <si>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</si>
  <si>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</si>
  <si>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</si>
  <si>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</si>
  <si>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</si>
  <si>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</si>
  <si>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</si>
  <si>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</si>
  <si>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</si>
  <si>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</si>
  <si>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</si>
  <si>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</si>
  <si>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</si>
  <si>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</si>
  <si>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</si>
  <si>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</si>
  <si>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</si>
  <si>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</si>
  <si>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</si>
  <si>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</si>
  <si>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</si>
  <si>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</si>
  <si>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</si>
  <si>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</si>
  <si>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</si>
  <si>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</si>
  <si>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</si>
  <si>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</si>
  <si>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</si>
  <si>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</si>
  <si>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</si>
  <si>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</si>
  <si>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</si>
  <si>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</si>
  <si>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</si>
  <si>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</si>
  <si>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</si>
  <si>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</si>
  <si>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</si>
  <si>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</si>
  <si>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</si>
  <si>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</si>
  <si>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</si>
  <si>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</si>
  <si>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</si>
  <si>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</si>
  <si>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</si>
  <si>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</si>
  <si>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</si>
  <si>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</si>
  <si>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</si>
  <si>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</si>
  <si>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</si>
  <si>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</si>
  <si>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</si>
  <si>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</si>
  <si>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</si>
  <si>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</si>
  <si>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</si>
  <si>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</si>
  <si>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</si>
  <si>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</si>
  <si>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</si>
  <si>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</si>
  <si>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</si>
  <si>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</si>
  <si>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</si>
  <si>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</si>
  <si>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</si>
  <si>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</si>
  <si>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</si>
  <si>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</si>
  <si>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</si>
  <si>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</si>
  <si>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</si>
  <si>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</si>
  <si>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</si>
  <si>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</si>
  <si>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</si>
  <si>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</si>
  <si>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</si>
  <si>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</si>
  <si>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</si>
  <si>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</si>
  <si>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</si>
  <si>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</si>
  <si>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</si>
  <si>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</si>
  <si>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</si>
  <si>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</si>
  <si>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</si>
  <si>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</si>
  <si>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</si>
  <si>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</si>
  <si>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</si>
  <si>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</si>
  <si>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</si>
  <si>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</si>
  <si>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</si>
  <si>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</si>
  <si>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</si>
  <si>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</si>
  <si>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</si>
  <si>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</si>
  <si>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</si>
  <si>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</si>
  <si>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</si>
  <si>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</si>
  <si>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</si>
  <si>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</si>
  <si>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</si>
  <si>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</si>
  <si>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</si>
  <si>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</si>
  <si>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</si>
  <si>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</si>
  <si>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</si>
  <si>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</si>
  <si>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</si>
  <si>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</si>
  <si>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</si>
  <si>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</si>
  <si>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</si>
  <si>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</si>
  <si>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</si>
  <si>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</si>
  <si>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</si>
  <si>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</si>
  <si>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</si>
  <si>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</si>
  <si>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</si>
  <si>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</si>
  <si>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</si>
  <si>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</si>
  <si>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</si>
  <si>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</si>
  <si>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</si>
  <si>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</si>
  <si>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</si>
  <si>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</si>
  <si>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</si>
  <si>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</si>
  <si>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</si>
  <si>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</si>
  <si>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</si>
  <si>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</si>
  <si>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</si>
  <si>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</si>
  <si>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</si>
  <si>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</si>
  <si>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</si>
  <si>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</si>
  <si>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</si>
  <si>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</si>
  <si>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</si>
  <si>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</si>
  <si>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</si>
  <si>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</si>
  <si>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</si>
  <si>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</si>
  <si>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</si>
  <si>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</si>
  <si>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</si>
  <si>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</si>
  <si>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</si>
  <si>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</si>
  <si>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</si>
  <si>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</si>
  <si>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</si>
  <si>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</si>
  <si>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</si>
  <si>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</si>
  <si>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</si>
  <si>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</si>
  <si>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</si>
  <si>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</si>
  <si>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</si>
  <si>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</si>
  <si>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</si>
  <si>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</si>
  <si>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</si>
  <si>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</si>
  <si>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</si>
  <si>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</si>
  <si>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</si>
  <si>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</si>
  <si>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</si>
  <si>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</si>
  <si>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</si>
  <si>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</si>
  <si>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</si>
  <si>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</si>
  <si>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</si>
  <si>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</si>
  <si>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</si>
  <si>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</si>
  <si>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</si>
  <si>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</si>
  <si>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</si>
  <si>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</si>
  <si>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</si>
  <si>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</si>
  <si>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</si>
  <si>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</si>
  <si>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</si>
  <si>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</si>
  <si>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</si>
  <si>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</si>
  <si>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</si>
  <si>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</si>
  <si>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</si>
  <si>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</si>
  <si>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</si>
  <si>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</si>
  <si>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</si>
  <si>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</si>
  <si>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</si>
  <si>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</si>
  <si>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</si>
  <si>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</si>
  <si>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</si>
  <si>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</si>
  <si>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</si>
  <si>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</si>
  <si>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</si>
  <si>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</si>
  <si>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</si>
  <si>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</si>
  <si>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</si>
  <si>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</si>
  <si>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</si>
  <si>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</si>
  <si>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</si>
  <si>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</si>
  <si>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</si>
  <si>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</si>
  <si>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</si>
  <si>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</si>
  <si>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</si>
  <si>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</si>
  <si>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</si>
  <si>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</si>
  <si>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</si>
  <si>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</si>
  <si>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</si>
  <si>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</si>
  <si>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</si>
  <si>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</si>
  <si>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</si>
  <si>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</si>
  <si>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</si>
  <si>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</si>
  <si>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</si>
  <si>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</si>
  <si>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</si>
  <si>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</si>
  <si>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</si>
  <si>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</si>
  <si>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</si>
  <si>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</si>
  <si>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</si>
  <si>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</si>
  <si>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</si>
  <si>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</si>
  <si>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</si>
  <si>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</si>
  <si>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</si>
  <si>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</si>
  <si>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</si>
  <si>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</si>
  <si>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</si>
  <si>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</si>
  <si>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</si>
  <si>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</si>
  <si>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</si>
  <si>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</si>
  <si>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</si>
  <si>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</si>
  <si>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</si>
  <si>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</si>
  <si>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</si>
  <si>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</si>
  <si>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</si>
  <si>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</si>
  <si>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</si>
  <si>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</si>
  <si>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</si>
  <si>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</si>
  <si>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</si>
  <si>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</si>
  <si>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</si>
  <si>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</si>
  <si>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</si>
  <si>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</si>
  <si>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</si>
  <si>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</si>
  <si>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</si>
  <si>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</si>
  <si>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</si>
  <si>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</si>
  <si>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</si>
  <si>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</si>
  <si>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</si>
  <si>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</si>
  <si>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</si>
  <si>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</si>
  <si>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</si>
  <si>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</si>
  <si>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</si>
  <si>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</si>
  <si>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</si>
  <si>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</si>
  <si>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</si>
  <si>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</si>
  <si>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</si>
  <si>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</si>
  <si>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</si>
  <si>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</si>
  <si>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</si>
  <si>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</si>
  <si>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</si>
  <si>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</si>
  <si>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</si>
  <si>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</si>
  <si>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</si>
  <si>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</si>
  <si>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</si>
  <si>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</si>
  <si>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</si>
  <si>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</si>
  <si>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</si>
  <si>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</si>
  <si>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</si>
  <si>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</si>
  <si>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</si>
  <si>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</si>
  <si>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</si>
  <si>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</si>
  <si>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</si>
  <si>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</si>
  <si>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</si>
  <si>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</si>
  <si>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</si>
  <si>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</si>
  <si>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</si>
  <si>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</si>
  <si>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</si>
  <si>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</si>
  <si>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</si>
  <si>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</si>
  <si>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</si>
  <si>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</si>
  <si>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</si>
  <si>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</si>
  <si>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</si>
  <si>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</si>
  <si>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</si>
  <si>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</si>
  <si>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</si>
  <si>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</si>
  <si>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</si>
  <si>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</si>
  <si>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</si>
  <si>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</si>
  <si>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</si>
  <si>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</si>
  <si>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</si>
  <si>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</si>
  <si>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</si>
  <si>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</si>
  <si>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</si>
  <si>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</si>
  <si>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</si>
  <si>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</si>
  <si>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</si>
  <si>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</si>
  <si>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</si>
  <si>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</si>
  <si>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</si>
  <si>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</si>
  <si>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</si>
  <si>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</si>
  <si>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</si>
  <si>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</si>
  <si>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</si>
  <si>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</si>
  <si>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</si>
  <si>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</si>
  <si>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</si>
  <si>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</si>
  <si>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</si>
  <si>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</si>
  <si>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</si>
  <si>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</si>
  <si>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</si>
  <si>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</si>
  <si>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</si>
  <si>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</si>
  <si>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</si>
  <si>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</si>
  <si>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</si>
  <si>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</si>
  <si>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</si>
  <si>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</si>
  <si>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</si>
  <si>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</si>
  <si>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</si>
  <si>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</si>
  <si>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</si>
  <si>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</si>
  <si>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</si>
  <si>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</si>
  <si>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</si>
  <si>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</si>
  <si>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</si>
  <si>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</si>
  <si>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</si>
  <si>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</si>
  <si>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</si>
  <si>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</si>
  <si>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</si>
  <si>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</si>
  <si>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</si>
  <si>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</si>
  <si>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</si>
  <si>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</si>
  <si>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</si>
  <si>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</si>
  <si>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</si>
  <si>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</si>
  <si>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</si>
  <si>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</si>
  <si>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</si>
  <si>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</si>
  <si>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</si>
  <si>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</si>
  <si>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</si>
  <si>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</si>
  <si>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</si>
  <si>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</si>
  <si>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</si>
  <si>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</si>
  <si>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</si>
  <si>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</si>
  <si>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</si>
  <si>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</si>
  <si>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</si>
  <si>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</si>
  <si>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</si>
  <si>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</si>
  <si>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</si>
  <si>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</si>
  <si>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</si>
  <si>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</si>
  <si>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</si>
  <si>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</si>
  <si>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</si>
  <si>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</si>
  <si>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</si>
  <si>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</si>
  <si>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</si>
  <si>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</si>
  <si>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</si>
  <si>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</si>
  <si>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</si>
  <si>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</si>
  <si>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</si>
  <si>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</si>
  <si>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</si>
  <si>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</si>
  <si>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</si>
  <si>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</si>
  <si>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</si>
  <si>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</si>
  <si>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</si>
  <si>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</si>
  <si>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</si>
  <si>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</si>
  <si>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</si>
  <si>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</si>
  <si>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</si>
  <si>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</si>
  <si>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</si>
  <si>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</si>
  <si>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</si>
  <si>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</si>
  <si>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</si>
  <si>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</si>
  <si>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</si>
  <si>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</si>
  <si>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</si>
  <si>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</si>
  <si>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</si>
  <si>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</si>
  <si>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</si>
  <si>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</si>
  <si>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</si>
  <si>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</si>
  <si>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</si>
  <si>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</si>
  <si>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</si>
  <si>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</si>
  <si>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</si>
  <si>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</si>
  <si>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</si>
  <si>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</si>
  <si>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</si>
  <si>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</si>
  <si>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</si>
  <si>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</si>
  <si>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</si>
  <si>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</si>
  <si>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</si>
  <si>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</si>
  <si>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</si>
  <si>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</si>
  <si>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</si>
  <si>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</si>
  <si>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</si>
  <si>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</si>
  <si>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</si>
  <si>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</si>
  <si>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</si>
  <si>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</si>
  <si>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</si>
  <si>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</si>
  <si>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</si>
  <si>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</si>
  <si>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</si>
  <si>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</si>
  <si>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</si>
  <si>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</si>
  <si>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</si>
  <si>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</si>
  <si>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</si>
  <si>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</si>
  <si>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</si>
  <si>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</si>
  <si>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</si>
  <si>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</si>
  <si>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</si>
  <si>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</si>
  <si>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</si>
  <si>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</si>
  <si>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</si>
  <si>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</si>
  <si>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</si>
  <si>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</si>
  <si>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</si>
  <si>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</si>
  <si>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</si>
  <si>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</si>
  <si>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</si>
  <si>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</si>
  <si>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</si>
  <si>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</si>
  <si>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</si>
  <si>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</si>
  <si>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</si>
  <si>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</si>
  <si>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</si>
  <si>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</si>
  <si>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</si>
  <si>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</si>
  <si>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</si>
  <si>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</si>
  <si>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</si>
  <si>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</si>
  <si>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</si>
  <si>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</si>
  <si>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</si>
  <si>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</si>
  <si>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</si>
  <si>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</si>
  <si>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</si>
  <si>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</si>
  <si>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</si>
  <si>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</si>
  <si>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</si>
  <si>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</si>
  <si>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</si>
  <si>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</si>
  <si>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</si>
  <si>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</si>
  <si>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</si>
  <si>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</si>
  <si>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</si>
  <si>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</si>
  <si>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</si>
  <si>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</si>
  <si>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</si>
  <si>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</si>
  <si>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</si>
  <si>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</si>
  <si>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</si>
  <si>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</si>
  <si>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</si>
  <si>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</si>
  <si>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</si>
  <si>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</si>
  <si>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</si>
  <si>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</si>
  <si>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</si>
  <si>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</si>
  <si>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</si>
  <si>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</si>
  <si>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</si>
  <si>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</si>
  <si>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</si>
  <si>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</si>
  <si>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</si>
  <si>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</si>
  <si>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</si>
  <si>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</si>
  <si>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</si>
  <si>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</si>
  <si>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</si>
  <si>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</si>
  <si>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</si>
  <si>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</si>
  <si>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</si>
  <si>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</si>
  <si>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</si>
  <si>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</si>
  <si>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</si>
  <si>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</si>
  <si>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</si>
  <si>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</si>
  <si>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</si>
  <si>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</si>
  <si>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</si>
  <si>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</si>
  <si>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</si>
  <si>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</si>
  <si>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</si>
  <si>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</si>
  <si>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</si>
  <si>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</si>
  <si>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</si>
  <si>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</si>
  <si>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</si>
  <si>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</si>
  <si>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</si>
  <si>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</si>
  <si>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</si>
  <si>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</si>
  <si>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</si>
  <si>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</si>
  <si>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</si>
  <si>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</si>
  <si>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</si>
  <si>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</si>
  <si>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</si>
  <si>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</si>
  <si>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</si>
  <si>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</si>
  <si>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</si>
  <si>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</si>
  <si>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</si>
  <si>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</si>
  <si>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</si>
  <si>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</si>
  <si>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</si>
  <si>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</si>
  <si>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</si>
  <si>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</si>
  <si>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</si>
  <si>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</si>
  <si>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</si>
  <si>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</si>
  <si>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</si>
  <si>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</si>
  <si>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</si>
  <si>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</si>
  <si>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</si>
  <si>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</si>
  <si>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</si>
  <si>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</si>
  <si>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</si>
  <si>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</si>
  <si>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</si>
  <si>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</si>
  <si>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</si>
  <si>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</si>
  <si>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</si>
  <si>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</si>
  <si>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</si>
  <si>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</si>
  <si>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</si>
  <si>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</si>
  <si>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</si>
  <si>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</si>
  <si>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</si>
  <si>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</si>
  <si>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</si>
  <si>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</si>
  <si>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</si>
  <si>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</si>
  <si>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</si>
  <si>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</si>
  <si>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</si>
  <si>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</si>
  <si>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</si>
  <si>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</si>
  <si>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</si>
  <si>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</si>
  <si>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</si>
  <si>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</si>
  <si>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</si>
  <si>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</si>
  <si>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</si>
  <si>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</si>
  <si>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</si>
  <si>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</si>
  <si>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</si>
  <si>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</si>
  <si>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</si>
  <si>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</si>
  <si>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</si>
  <si>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</si>
  <si>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</si>
  <si>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</si>
  <si>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</si>
  <si>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</si>
  <si>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</si>
  <si>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</si>
  <si>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</si>
  <si>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</si>
  <si>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</si>
  <si>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</si>
  <si>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</si>
  <si>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</si>
  <si>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</si>
  <si>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</si>
  <si>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</si>
  <si>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</si>
  <si>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</si>
  <si>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</si>
  <si>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</si>
  <si>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</si>
  <si>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</si>
  <si>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</si>
  <si>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</si>
  <si>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</si>
  <si>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</si>
  <si>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</si>
  <si>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</si>
  <si>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</si>
  <si>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</si>
  <si>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</si>
  <si>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</si>
  <si>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</si>
  <si>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</si>
  <si>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</si>
  <si>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</si>
  <si>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</si>
  <si>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</si>
  <si>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</si>
  <si>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</si>
  <si>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</si>
  <si>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</si>
  <si>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</si>
  <si>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</si>
  <si>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</si>
  <si>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</si>
  <si>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</si>
  <si>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</si>
  <si>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</si>
  <si>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</si>
  <si>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</si>
  <si>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</si>
  <si>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</si>
  <si>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</si>
  <si>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</si>
  <si>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</si>
  <si>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</si>
  <si>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</si>
  <si>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</si>
  <si>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</si>
  <si>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</si>
  <si>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</si>
  <si>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</si>
  <si>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</si>
  <si>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</si>
  <si>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</si>
  <si>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</si>
  <si>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</si>
  <si>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</si>
  <si>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</si>
  <si>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</si>
  <si>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</si>
  <si>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</si>
  <si>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</si>
  <si>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</si>
  <si>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</si>
  <si>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</si>
  <si>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</si>
  <si>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</si>
  <si>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</si>
  <si>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</si>
  <si>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</si>
  <si>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</si>
  <si>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</si>
  <si>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</si>
  <si>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</si>
  <si>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</si>
  <si>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</si>
  <si>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</si>
  <si>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</si>
  <si>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</si>
  <si>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</si>
  <si>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</si>
  <si>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</si>
  <si>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</si>
  <si>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</si>
  <si>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</si>
  <si>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</si>
  <si>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</si>
  <si>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</si>
  <si>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</si>
  <si>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</si>
  <si>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</si>
  <si>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</si>
  <si>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</si>
  <si>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</si>
  <si>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</si>
  <si>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</si>
  <si>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</si>
  <si>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</si>
  <si>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</si>
  <si>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</si>
  <si>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</si>
  <si>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</si>
  <si>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</si>
  <si>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</si>
  <si>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</si>
  <si>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</si>
  <si>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</si>
  <si>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</si>
  <si>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</si>
  <si>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</si>
  <si>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</si>
  <si>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</si>
  <si>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</si>
  <si>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</si>
  <si>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</si>
  <si>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</si>
  <si>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</si>
  <si>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</si>
  <si>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</si>
  <si>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</si>
  <si>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</si>
  <si>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</si>
  <si>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</si>
  <si>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</si>
  <si>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</si>
  <si>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</si>
  <si>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</si>
  <si>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</si>
  <si>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</si>
  <si>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</si>
  <si>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</si>
  <si>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</si>
  <si>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</si>
  <si>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</si>
  <si>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</si>
  <si>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</si>
  <si>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</si>
  <si>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</si>
  <si>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</si>
  <si>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</si>
  <si>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</si>
  <si>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</si>
  <si>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</si>
  <si>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</si>
  <si>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</si>
  <si>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</si>
  <si>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</si>
  <si>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</si>
  <si>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</si>
  <si>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</si>
  <si>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</si>
  <si>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</si>
  <si>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</si>
  <si>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</si>
  <si>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</si>
  <si>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</si>
  <si>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</si>
  <si>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</si>
  <si>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</si>
  <si>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</si>
  <si>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</si>
  <si>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</si>
  <si>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</si>
  <si>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</si>
  <si>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</si>
  <si>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</si>
  <si>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</si>
  <si>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</si>
  <si>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</si>
  <si>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</si>
  <si>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</si>
  <si>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</si>
  <si>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</si>
  <si>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</si>
  <si>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</si>
  <si>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</si>
  <si>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</si>
  <si>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</si>
  <si>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</si>
  <si>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</si>
  <si>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</si>
  <si>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</si>
  <si>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</si>
  <si>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</si>
  <si>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</si>
  <si>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</si>
  <si>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</si>
  <si>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</si>
  <si>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</si>
  <si>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</si>
  <si>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</si>
  <si>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</si>
  <si>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</si>
  <si>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</si>
  <si>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</si>
  <si>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</si>
  <si>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</si>
  <si>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</si>
  <si>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</si>
  <si>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</si>
  <si>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</si>
  <si>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</si>
  <si>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</si>
  <si>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</si>
  <si>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</si>
  <si>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</si>
  <si>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</si>
  <si>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</si>
  <si>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</si>
  <si>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</si>
  <si>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</si>
  <si>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</si>
  <si>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</si>
  <si>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</si>
  <si>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</si>
  <si>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</si>
  <si>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</si>
  <si>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</si>
  <si>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</si>
  <si>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</si>
  <si>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</si>
  <si>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</si>
  <si>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</si>
  <si>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</si>
  <si>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</si>
  <si>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</si>
  <si>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</si>
  <si>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</si>
  <si>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</si>
  <si>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</si>
  <si>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</si>
  <si>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</si>
  <si>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</si>
  <si>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</si>
  <si>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</si>
  <si>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</si>
  <si>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</si>
  <si>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</si>
  <si>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</si>
  <si>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</si>
  <si>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</si>
  <si>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</si>
  <si>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</si>
  <si>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</si>
  <si>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</si>
  <si>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</si>
  <si>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</si>
  <si>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</si>
  <si>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</si>
  <si>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</si>
  <si>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</si>
  <si>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</si>
  <si>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</si>
  <si>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</si>
  <si>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</si>
  <si>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</si>
  <si>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</si>
  <si>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</si>
  <si>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</si>
  <si>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</si>
  <si>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</si>
  <si>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</si>
  <si>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</si>
  <si>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</si>
  <si>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</si>
  <si>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</si>
  <si>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</si>
  <si>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</si>
  <si>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</si>
  <si>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</si>
  <si>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</si>
  <si>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</si>
  <si>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</si>
  <si>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</si>
  <si>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</si>
  <si>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</si>
  <si>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</si>
  <si>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</si>
  <si>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</si>
  <si>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</si>
  <si>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</si>
  <si>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</si>
  <si>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</si>
  <si>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</si>
  <si>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</si>
  <si>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</si>
  <si>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</si>
  <si>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</si>
  <si>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</si>
  <si>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</si>
  <si>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</si>
  <si>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</si>
  <si>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</si>
  <si>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</si>
  <si>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</si>
  <si>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</si>
  <si>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</si>
  <si>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</si>
  <si>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</si>
  <si>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</si>
  <si>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</si>
  <si>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</si>
  <si>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</si>
  <si>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</si>
  <si>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</si>
  <si>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</si>
  <si>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</si>
  <si>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</si>
  <si>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</si>
  <si>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</si>
  <si>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</si>
  <si>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</si>
  <si>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</si>
  <si>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</si>
  <si>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</si>
  <si>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</si>
  <si>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</si>
  <si>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</si>
  <si>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</si>
  <si>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</si>
  <si>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</si>
  <si>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</si>
  <si>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</si>
  <si>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</si>
  <si>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</si>
  <si>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</si>
  <si>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</si>
  <si>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</si>
  <si>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</si>
  <si>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</si>
  <si>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</si>
  <si>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</si>
  <si>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</si>
  <si>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</si>
  <si>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</si>
  <si>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</si>
  <si>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</si>
  <si>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</si>
  <si>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</si>
  <si>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</si>
  <si>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</si>
  <si>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</si>
  <si>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</si>
  <si>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</si>
  <si>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</si>
  <si>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</si>
  <si>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</si>
  <si>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</si>
  <si>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</si>
  <si>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</si>
  <si>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</si>
  <si>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</si>
  <si>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</si>
  <si>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</si>
  <si>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</si>
  <si>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</si>
  <si>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</si>
  <si>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</si>
  <si>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</si>
  <si>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</si>
  <si>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</si>
  <si>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</si>
  <si>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</si>
  <si>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</si>
  <si>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</si>
  <si>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</si>
  <si>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</si>
  <si>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</si>
  <si>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</si>
  <si>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</si>
  <si>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</si>
  <si>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</si>
  <si>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</si>
  <si>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</si>
  <si>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</si>
  <si>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</si>
  <si>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</si>
  <si>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</si>
  <si>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</si>
  <si>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</si>
  <si>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</si>
  <si>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</si>
  <si>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</si>
  <si>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</si>
  <si>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</si>
  <si>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</si>
  <si>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</si>
  <si>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</si>
  <si>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</si>
  <si>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</si>
  <si>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</si>
  <si>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</si>
  <si>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</si>
  <si>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</si>
  <si>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</si>
  <si>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</si>
  <si>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</si>
  <si>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</si>
  <si>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</si>
  <si>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</si>
  <si>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</si>
  <si>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</si>
  <si>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</si>
  <si>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</si>
  <si>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</si>
  <si>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</si>
  <si>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</si>
  <si>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</si>
  <si>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</si>
  <si>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</si>
  <si>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</si>
  <si>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</si>
  <si>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</si>
  <si>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</si>
  <si>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</si>
  <si>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</si>
  <si>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</si>
  <si>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</si>
  <si>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</si>
  <si>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</si>
  <si>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</si>
  <si>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</si>
  <si>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</si>
  <si>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</si>
  <si>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</si>
  <si>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</si>
  <si>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</si>
  <si>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</si>
  <si>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</si>
  <si>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</si>
  <si>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</si>
  <si>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</si>
  <si>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</si>
  <si>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</si>
  <si>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</si>
  <si>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</si>
  <si>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</si>
  <si>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</si>
  <si>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</si>
  <si>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</si>
  <si>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</si>
  <si>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</si>
  <si>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</si>
  <si>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</si>
  <si>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</si>
  <si>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</si>
  <si>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</si>
  <si>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</si>
  <si>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</si>
  <si>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</si>
  <si>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</si>
  <si>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</si>
  <si>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</si>
  <si>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</si>
  <si>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</si>
  <si>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</si>
  <si>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</si>
  <si>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</si>
  <si>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</si>
  <si>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</si>
  <si>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</si>
  <si>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</si>
  <si>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</si>
  <si>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</si>
  <si>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</si>
  <si>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</si>
  <si>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</si>
  <si>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</si>
  <si>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</si>
  <si>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</si>
  <si>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</si>
  <si>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</si>
  <si>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</si>
  <si>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</si>
  <si>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</si>
  <si>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</si>
  <si>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</si>
  <si>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</si>
  <si>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</si>
  <si>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</si>
  <si>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</si>
  <si>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</si>
  <si>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</si>
  <si>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</si>
  <si>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</si>
  <si>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</si>
  <si>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</si>
  <si>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</si>
  <si>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</si>
  <si>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</si>
  <si>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</si>
  <si>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</si>
  <si>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</si>
  <si>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</si>
  <si>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</si>
  <si>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</si>
  <si>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</si>
  <si>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</si>
  <si>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</si>
  <si>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</si>
  <si>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</si>
  <si>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</si>
  <si>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</si>
  <si>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</si>
  <si>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</si>
  <si>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</si>
  <si>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</si>
  <si>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</si>
  <si>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</si>
  <si>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</si>
  <si>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</si>
  <si>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</si>
  <si>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</si>
  <si>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</si>
  <si>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</si>
  <si>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</si>
  <si>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</si>
  <si>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</si>
  <si>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</si>
  <si>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</si>
  <si>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</si>
  <si>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</si>
  <si>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</si>
  <si>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</si>
  <si>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</si>
  <si>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</si>
  <si>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</si>
  <si>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</si>
  <si>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</si>
  <si>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</si>
  <si>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</si>
  <si>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</si>
  <si>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</si>
  <si>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</si>
  <si>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</si>
  <si>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</si>
  <si>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</si>
  <si>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</si>
  <si>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</si>
  <si>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</si>
  <si>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</si>
  <si>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</si>
  <si>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</si>
  <si>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</si>
  <si>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</si>
  <si>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</si>
  <si>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</si>
  <si>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</si>
  <si>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</si>
  <si>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</si>
  <si>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</si>
  <si>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</si>
  <si>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</si>
  <si>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</si>
  <si>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</si>
  <si>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</si>
  <si>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</si>
  <si>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</si>
  <si>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</si>
  <si>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</si>
  <si>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</si>
  <si>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</si>
  <si>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</si>
  <si>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</si>
  <si>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</si>
  <si>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</si>
  <si>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</si>
  <si>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</si>
  <si>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</si>
  <si>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</si>
  <si>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</si>
  <si>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</si>
  <si>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</si>
  <si>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</si>
  <si>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</si>
  <si>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</si>
  <si>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</si>
  <si>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</si>
  <si>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</si>
  <si>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</si>
  <si>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</si>
  <si>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</si>
  <si>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</si>
  <si>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</si>
  <si>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</si>
  <si>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</si>
  <si>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</si>
  <si>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</si>
  <si>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</si>
  <si>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</si>
  <si>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</si>
  <si>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</si>
  <si>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</si>
  <si>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</si>
  <si>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</si>
  <si>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</si>
  <si>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</si>
  <si>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</si>
  <si>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</si>
  <si>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</si>
  <si>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</si>
  <si>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</si>
  <si>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</si>
  <si>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</si>
  <si>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</si>
  <si>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</si>
  <si>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</si>
  <si>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</si>
  <si>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</si>
  <si>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</si>
  <si>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</si>
  <si>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</si>
  <si>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</si>
  <si>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</si>
  <si>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</si>
  <si>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</si>
  <si>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</si>
  <si>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</si>
  <si>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</si>
  <si>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</si>
  <si>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</si>
  <si>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</si>
  <si>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</si>
  <si>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</si>
  <si>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</si>
  <si>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</si>
  <si>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</si>
  <si>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</si>
  <si>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</si>
  <si>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</si>
  <si>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</si>
  <si>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</si>
  <si>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</si>
  <si>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</si>
  <si>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</si>
  <si>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</si>
  <si>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</si>
  <si>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</si>
  <si>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</si>
  <si>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</si>
  <si>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</si>
  <si>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</si>
  <si>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</si>
  <si>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</si>
  <si>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</si>
  <si>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</si>
  <si>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</si>
  <si>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</si>
  <si>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</si>
  <si>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</si>
  <si>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</si>
  <si>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</si>
  <si>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</si>
  <si>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</si>
  <si>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</si>
  <si>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</si>
  <si>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</si>
  <si>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</si>
  <si>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</si>
  <si>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</si>
  <si>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</si>
  <si>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</si>
  <si>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</si>
  <si>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</si>
  <si>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</si>
  <si>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</si>
  <si>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</si>
  <si>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</si>
  <si>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</si>
  <si>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</si>
  <si>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</si>
  <si>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</si>
  <si>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</si>
  <si>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</si>
  <si>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</si>
  <si>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</si>
  <si>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</si>
  <si>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</si>
  <si>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</si>
  <si>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</si>
  <si>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</si>
  <si>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</si>
  <si>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</si>
  <si>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</si>
  <si>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</si>
  <si>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</si>
  <si>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</si>
  <si>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</si>
  <si>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</si>
  <si>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</si>
  <si>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</si>
  <si>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</si>
  <si>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</si>
  <si>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</si>
  <si>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</si>
  <si>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</si>
  <si>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</si>
  <si>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</si>
  <si>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</si>
  <si>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</si>
  <si>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</si>
  <si>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</si>
  <si>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</si>
  <si>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</si>
  <si>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</si>
  <si>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</si>
  <si>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</si>
  <si>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</si>
  <si>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</si>
  <si>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</si>
  <si>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</si>
  <si>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</si>
  <si>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</si>
  <si>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</si>
  <si>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</si>
  <si>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</si>
  <si>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</si>
  <si>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</si>
  <si>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</si>
  <si>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</si>
  <si>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</si>
  <si>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</si>
  <si>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</si>
  <si>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</si>
  <si>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</si>
  <si>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</si>
  <si>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</si>
  <si>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</si>
  <si>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</si>
  <si>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</si>
  <si>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</si>
  <si>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</si>
  <si>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</si>
  <si>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</si>
  <si>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</si>
  <si>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</si>
  <si>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</si>
  <si>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</si>
  <si>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</si>
  <si>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</si>
  <si>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</si>
  <si>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</si>
  <si>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</si>
  <si>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</si>
  <si>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</si>
  <si>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</si>
  <si>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</si>
  <si>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</si>
  <si>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</si>
  <si>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</si>
  <si>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</si>
  <si>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</si>
  <si>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</si>
  <si>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</si>
  <si>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</si>
  <si>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</si>
  <si>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</si>
  <si>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</si>
  <si>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</si>
  <si>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</si>
  <si>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</si>
  <si>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</si>
  <si>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</si>
  <si>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</si>
  <si>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</si>
  <si>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</si>
  <si>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</si>
  <si>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</si>
  <si>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</si>
  <si>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</si>
  <si>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</si>
  <si>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</si>
  <si>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</si>
  <si>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</si>
  <si>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</si>
  <si>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</si>
  <si>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</si>
  <si>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</si>
  <si>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</si>
  <si>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</si>
  <si>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</si>
  <si>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</si>
  <si>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</si>
  <si>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</si>
  <si>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</si>
  <si>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</si>
  <si>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</si>
  <si>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</si>
  <si>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</si>
  <si>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</si>
  <si>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</si>
  <si>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</si>
  <si>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</si>
  <si>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</si>
  <si>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</si>
  <si>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</si>
  <si>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</si>
  <si>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</si>
  <si>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</si>
  <si>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</si>
  <si>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</si>
  <si>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</si>
  <si>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</si>
  <si>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</si>
  <si>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</si>
  <si>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</si>
  <si>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</si>
  <si>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</si>
  <si>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</si>
  <si>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</si>
  <si>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</si>
  <si>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</si>
  <si>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</si>
  <si>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</si>
  <si>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</si>
  <si>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</si>
  <si>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</si>
  <si>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</si>
  <si>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</si>
  <si>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</si>
  <si>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</si>
  <si>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</si>
  <si>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</si>
  <si>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</si>
  <si>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</si>
  <si>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</si>
  <si>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</si>
  <si>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</si>
  <si>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</si>
  <si>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</si>
  <si>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</si>
  <si>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</si>
  <si>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</si>
  <si>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</si>
  <si>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</si>
  <si>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</si>
  <si>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</si>
  <si>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</si>
  <si>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</si>
  <si>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</si>
  <si>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</si>
  <si>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</si>
  <si>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</si>
  <si>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</si>
  <si>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</si>
  <si>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</si>
  <si>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</si>
  <si>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</si>
  <si>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</si>
  <si>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</si>
  <si>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</si>
  <si>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</si>
  <si>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</si>
  <si>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</si>
  <si>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</si>
  <si>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</si>
  <si>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</si>
  <si>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</si>
  <si>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</si>
  <si>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</si>
  <si>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</si>
  <si>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</si>
  <si>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</si>
  <si>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</si>
  <si>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</si>
  <si>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</si>
  <si>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</si>
  <si>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</si>
  <si>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</si>
  <si>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</si>
  <si>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</si>
  <si>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</si>
  <si>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</si>
  <si>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</si>
  <si>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</si>
  <si>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</si>
  <si>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</si>
  <si>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</si>
  <si>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</si>
  <si>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</si>
  <si>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</si>
  <si>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</si>
  <si>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</si>
  <si>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</si>
  <si>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</si>
  <si>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</si>
  <si>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</si>
  <si>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</si>
  <si>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</si>
  <si>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</si>
  <si>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</si>
  <si>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</si>
  <si>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</si>
  <si>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</si>
  <si>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</si>
  <si>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</si>
  <si>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</si>
  <si>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</si>
  <si>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</si>
  <si>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</si>
  <si>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</si>
  <si>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</si>
  <si>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</si>
  <si>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</si>
  <si>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</si>
  <si>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</si>
  <si>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</si>
  <si>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</si>
  <si>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</si>
  <si>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</si>
  <si>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</si>
  <si>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</si>
  <si>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</si>
  <si>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</si>
  <si>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</si>
  <si>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</si>
  <si>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</si>
  <si>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</si>
  <si>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</si>
  <si>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</si>
  <si>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</si>
  <si>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</si>
  <si>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</si>
  <si>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</si>
  <si>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</si>
  <si>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</si>
  <si>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</si>
  <si>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</si>
  <si>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</si>
  <si>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</si>
  <si>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</si>
  <si>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</si>
  <si>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</si>
  <si>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</si>
  <si>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</si>
  <si>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</si>
  <si>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</si>
  <si>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</si>
  <si>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</si>
  <si>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</si>
  <si>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</si>
  <si>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</si>
  <si>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</si>
  <si>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</si>
  <si>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</si>
  <si>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</si>
  <si>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</si>
  <si>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</si>
  <si>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</si>
  <si>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</si>
  <si>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</si>
  <si>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</si>
  <si>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</si>
  <si>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</si>
  <si>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</si>
  <si>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</si>
  <si>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</si>
  <si>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</si>
  <si>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</si>
  <si>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</si>
  <si>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</si>
  <si>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</si>
  <si>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</si>
  <si>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</si>
  <si>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</si>
  <si>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</si>
  <si>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</si>
  <si>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</si>
  <si>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</si>
  <si>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</si>
  <si>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</si>
  <si>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</si>
  <si>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</si>
  <si>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</si>
  <si>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</si>
  <si>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</si>
  <si>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</si>
  <si>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</si>
  <si>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</si>
  <si>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</si>
  <si>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</si>
  <si>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</si>
  <si>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</si>
  <si>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</si>
  <si>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</si>
  <si>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</si>
  <si>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</si>
  <si>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</si>
  <si>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</si>
  <si>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</si>
  <si>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</si>
  <si>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</si>
  <si>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</si>
  <si>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</si>
  <si>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</si>
  <si>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</si>
  <si>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</si>
  <si>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</si>
  <si>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</si>
  <si>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</si>
  <si>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</si>
  <si>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</si>
  <si>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</si>
  <si>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</si>
  <si>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</si>
  <si>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</si>
  <si>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</si>
  <si>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</si>
  <si>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</si>
  <si>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</si>
  <si>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</si>
  <si>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</si>
  <si>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</si>
  <si>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</si>
  <si>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</si>
  <si>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</si>
  <si>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</si>
  <si>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</si>
  <si>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</si>
  <si>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</si>
  <si>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</si>
  <si>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</si>
  <si>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</si>
  <si>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</si>
  <si>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</si>
  <si>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</si>
  <si>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</si>
  <si>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</si>
  <si>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</si>
  <si>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</si>
  <si>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</si>
  <si>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</si>
  <si>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</si>
  <si>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</si>
  <si>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</si>
  <si>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</si>
  <si>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</si>
  <si>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</si>
  <si>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</si>
  <si>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</si>
  <si>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</si>
  <si>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</si>
  <si>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</si>
  <si>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</si>
  <si>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</si>
  <si>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</si>
  <si>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</si>
  <si>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</si>
  <si>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</si>
  <si>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</si>
  <si>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</si>
  <si>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</si>
  <si>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</si>
  <si>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</si>
  <si>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</si>
  <si>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</si>
  <si>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</si>
  <si>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</si>
  <si>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</si>
  <si>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</si>
  <si>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</si>
  <si>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</si>
  <si>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</si>
  <si>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</si>
  <si>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</si>
  <si>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</si>
  <si>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</si>
  <si>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</si>
  <si>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</si>
  <si>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</si>
  <si>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</si>
  <si>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</si>
  <si>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</si>
  <si>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</si>
  <si>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</si>
  <si>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</si>
  <si>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</si>
  <si>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</si>
  <si>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</si>
  <si>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</si>
  <si>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</si>
  <si>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</si>
  <si>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</si>
  <si>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</si>
  <si>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</si>
  <si>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</si>
  <si>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</si>
  <si>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</si>
  <si>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</si>
  <si>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</si>
  <si>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</si>
  <si>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</si>
  <si>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</si>
  <si>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</si>
  <si>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</si>
  <si>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</si>
  <si>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</si>
  <si>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</si>
  <si>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</si>
  <si>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</si>
  <si>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</si>
  <si>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</si>
  <si>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</si>
  <si>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</si>
  <si>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</si>
  <si>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</si>
  <si>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</si>
  <si>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</si>
  <si>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</si>
  <si>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</si>
  <si>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</si>
  <si>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</si>
  <si>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</si>
  <si>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</si>
  <si>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</si>
  <si>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</si>
  <si>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</si>
  <si>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</si>
  <si>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</si>
  <si>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</si>
  <si>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</si>
  <si>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</si>
  <si>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</si>
  <si>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</si>
  <si>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</si>
  <si>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</si>
  <si>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</si>
  <si>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</si>
  <si>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</si>
  <si>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</si>
  <si>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</si>
  <si>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</si>
  <si>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</si>
  <si>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</si>
  <si>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</si>
  <si>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</si>
  <si>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</si>
  <si>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</si>
  <si>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</si>
  <si>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</si>
  <si>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</si>
  <si>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</si>
  <si>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</si>
  <si>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</si>
  <si>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</si>
  <si>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</si>
  <si>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</si>
  <si>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</si>
  <si>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</si>
  <si>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</si>
  <si>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</si>
  <si>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</si>
  <si>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</si>
  <si>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</si>
  <si>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</si>
  <si>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</si>
  <si>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</si>
  <si>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</si>
  <si>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</si>
  <si>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</si>
  <si>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</si>
  <si>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</si>
  <si>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</si>
  <si>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</si>
  <si>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</si>
  <si>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</si>
  <si>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</si>
  <si>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</si>
  <si>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</si>
  <si>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</si>
  <si>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</si>
  <si>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</si>
  <si>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</si>
  <si>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</si>
  <si>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</si>
  <si>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</si>
  <si>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</si>
  <si>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</si>
  <si>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</si>
  <si>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</si>
  <si>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</si>
  <si>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</si>
  <si>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</si>
  <si>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</si>
  <si>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</si>
  <si>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</si>
  <si>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</si>
  <si>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</si>
  <si>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</si>
  <si>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</si>
  <si>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</si>
  <si>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</si>
  <si>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</si>
  <si>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</si>
  <si>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</si>
  <si>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</si>
  <si>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</si>
  <si>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</si>
  <si>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</si>
  <si>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</si>
  <si>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</si>
  <si>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</si>
  <si>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</si>
  <si>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</si>
  <si>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</si>
  <si>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</si>
  <si>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</si>
  <si>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</si>
  <si>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</si>
  <si>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</si>
  <si>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</si>
  <si>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</si>
  <si>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</si>
  <si>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</si>
  <si>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</si>
  <si>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</si>
  <si>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</si>
  <si>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</si>
  <si>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</si>
  <si>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</si>
  <si>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</si>
  <si>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</si>
  <si>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</si>
  <si>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</si>
  <si>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</si>
  <si>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</si>
  <si>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</si>
  <si>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</si>
  <si>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</si>
  <si>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</si>
  <si>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</si>
  <si>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</si>
  <si>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</si>
  <si>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</si>
  <si>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</si>
  <si>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</si>
  <si>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</si>
  <si>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</si>
  <si>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</si>
  <si>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</si>
  <si>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</si>
  <si>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</si>
  <si>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</si>
  <si>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</si>
  <si>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</si>
  <si>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</si>
  <si>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</si>
  <si>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</si>
  <si>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</si>
  <si>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</si>
  <si>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</si>
  <si>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</si>
  <si>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</si>
  <si>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</si>
  <si>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</si>
  <si>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</si>
  <si>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</si>
  <si>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</si>
  <si>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</si>
  <si>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</si>
  <si>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</si>
  <si>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</si>
  <si>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</si>
  <si>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</si>
  <si>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</si>
  <si>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</si>
  <si>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</si>
  <si>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</si>
  <si>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</si>
  <si>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</si>
  <si>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</si>
  <si>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</si>
  <si>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</si>
  <si>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</si>
  <si>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</si>
  <si>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</si>
  <si>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</si>
  <si>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</si>
  <si>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</si>
  <si>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</si>
  <si>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</si>
  <si>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</si>
  <si>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</si>
  <si>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</si>
  <si>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</si>
  <si>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</si>
  <si>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</si>
  <si>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</si>
  <si>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</si>
  <si>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</si>
  <si>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</si>
  <si>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</si>
  <si>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</si>
  <si>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</si>
  <si>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</si>
  <si>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</si>
  <si>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</si>
  <si>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</si>
  <si>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</si>
  <si>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</si>
  <si>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</si>
  <si>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</si>
  <si>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</si>
  <si>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</si>
  <si>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</si>
  <si>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</si>
  <si>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</si>
  <si>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</si>
  <si>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</si>
  <si>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</si>
  <si>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</si>
  <si>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</si>
  <si>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</si>
  <si>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</si>
  <si>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</si>
  <si>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</si>
  <si>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</si>
  <si>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</si>
  <si>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</si>
  <si>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</si>
  <si>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</si>
  <si>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</si>
  <si>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</si>
  <si>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</si>
  <si>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</si>
  <si>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</si>
  <si>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</si>
  <si>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</si>
  <si>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</si>
  <si>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</si>
  <si>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</si>
  <si>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</si>
  <si>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</si>
  <si>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</si>
  <si>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</si>
  <si>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</si>
  <si>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</si>
  <si>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</si>
  <si>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</si>
  <si>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</si>
  <si>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</si>
  <si>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</si>
  <si>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</si>
  <si>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</si>
  <si>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</si>
  <si>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</si>
  <si>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</si>
  <si>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</si>
  <si>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</si>
  <si>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</si>
  <si>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</si>
  <si>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</si>
  <si>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</si>
  <si>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</si>
  <si>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</si>
  <si>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</si>
  <si>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</si>
  <si>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</si>
  <si>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</si>
  <si>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</si>
  <si>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</si>
  <si>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</si>
  <si>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</si>
  <si>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</si>
  <si>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</si>
  <si>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</si>
  <si>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</si>
  <si>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</si>
  <si>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</si>
  <si>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</si>
  <si>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</si>
  <si>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</si>
  <si>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</si>
  <si>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</si>
  <si>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</si>
  <si>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</si>
  <si>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</si>
  <si>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</si>
  <si>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</si>
  <si>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</si>
  <si>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</si>
  <si>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</si>
  <si>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</si>
  <si>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</si>
  <si>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</si>
  <si>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</si>
  <si>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</si>
  <si>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</si>
  <si>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</si>
  <si>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</si>
  <si>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</si>
  <si>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</si>
  <si>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</si>
  <si>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</si>
  <si>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</si>
  <si>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</si>
  <si>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</si>
  <si>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</si>
  <si>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</si>
  <si>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</si>
  <si>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</si>
  <si>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</si>
  <si>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</si>
  <si>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</si>
  <si>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</si>
  <si>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</si>
  <si>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</si>
  <si>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</si>
  <si>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</si>
  <si>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</si>
  <si>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</si>
  <si>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</si>
  <si>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</si>
  <si>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</si>
  <si>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</si>
  <si>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</si>
  <si>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</si>
  <si>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</si>
  <si>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</si>
  <si>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</si>
  <si>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</si>
  <si>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</si>
  <si>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</si>
  <si>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</si>
  <si>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</si>
  <si>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</si>
  <si>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</si>
  <si>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</si>
  <si>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</si>
  <si>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</si>
  <si>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</si>
  <si>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</si>
  <si>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</si>
  <si>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</si>
  <si>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</si>
  <si>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</si>
  <si>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</si>
  <si>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</si>
  <si>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</si>
  <si>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</si>
  <si>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</si>
  <si>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</si>
  <si>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</si>
  <si>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</si>
  <si>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</si>
  <si>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</si>
  <si>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</si>
  <si>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</si>
  <si>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</si>
  <si>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</si>
  <si>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</si>
  <si>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</si>
  <si>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</si>
  <si>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</si>
  <si>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</si>
  <si>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</si>
  <si>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</si>
  <si>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</si>
  <si>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</si>
  <si>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</si>
  <si>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</si>
  <si>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</si>
  <si>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</si>
  <si>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</si>
  <si>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</si>
  <si>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</si>
  <si>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</si>
  <si>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</si>
  <si>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</si>
  <si>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</si>
  <si>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</si>
  <si>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</si>
  <si>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</si>
  <si>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</si>
  <si>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</si>
  <si>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</si>
  <si>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</si>
  <si>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</si>
  <si>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</si>
  <si>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</si>
  <si>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</si>
  <si>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</si>
  <si>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</si>
  <si>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</si>
  <si>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</si>
  <si>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</si>
  <si>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</si>
  <si>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</si>
  <si>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</si>
  <si>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</si>
  <si>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</si>
  <si>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</si>
  <si>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</si>
  <si>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</si>
  <si>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</si>
  <si>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</si>
  <si>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</si>
  <si>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</si>
  <si>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</si>
  <si>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</si>
  <si>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</si>
  <si>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</si>
  <si>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</si>
  <si>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</si>
  <si>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</si>
  <si>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</si>
  <si>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</si>
  <si>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</si>
  <si>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</si>
  <si>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</si>
  <si>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</si>
  <si>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</si>
  <si>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</si>
  <si>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</si>
  <si>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</si>
  <si>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</si>
  <si>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</si>
  <si>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</si>
  <si>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</si>
  <si>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</si>
  <si>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</si>
  <si>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</si>
  <si>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</si>
  <si>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</si>
  <si>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</si>
  <si>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</si>
  <si>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</si>
  <si>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</si>
  <si>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</si>
  <si>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</si>
  <si>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</si>
  <si>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</si>
  <si>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</si>
  <si>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</si>
  <si>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</si>
  <si>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</si>
  <si>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</si>
  <si>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</si>
  <si>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</si>
  <si>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</si>
  <si>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</si>
  <si>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</si>
  <si>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</si>
  <si>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</si>
  <si>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</si>
  <si>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</si>
  <si>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</si>
  <si>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</si>
  <si>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</si>
  <si>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</si>
  <si>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</si>
  <si>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</si>
  <si>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</si>
  <si>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</si>
  <si>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</si>
  <si>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</si>
  <si>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</si>
  <si>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</si>
  <si>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</si>
  <si>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</si>
  <si>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</si>
  <si>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</si>
  <si>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</si>
  <si>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</si>
  <si>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</si>
  <si>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</si>
  <si>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</si>
  <si>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</si>
  <si>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</si>
  <si>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</si>
  <si>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</si>
  <si>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</si>
  <si>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</si>
  <si>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</si>
  <si>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</si>
  <si>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</si>
  <si>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</si>
  <si>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</si>
  <si>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</si>
  <si>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</si>
  <si>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</si>
  <si>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</si>
  <si>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</si>
  <si>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</si>
  <si>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</si>
  <si>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</si>
  <si>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</si>
  <si>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</si>
  <si>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</si>
  <si>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</si>
  <si>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</si>
  <si>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</si>
  <si>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</si>
  <si>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</si>
  <si>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</si>
  <si>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</si>
  <si>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</si>
  <si>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</si>
  <si>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</si>
  <si>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</si>
  <si>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</si>
  <si>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</si>
  <si>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</si>
  <si>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</si>
  <si>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</si>
  <si>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</si>
  <si>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</si>
  <si>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</si>
  <si>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</si>
  <si>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</si>
  <si>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</si>
  <si>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</si>
  <si>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</si>
  <si>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</si>
  <si>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</si>
  <si>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</si>
  <si>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</si>
  <si>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</si>
  <si>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</si>
  <si>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</si>
  <si>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</si>
  <si>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</si>
  <si>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</si>
  <si>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</si>
  <si>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</si>
  <si>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</si>
  <si>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</si>
  <si>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</si>
  <si>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</si>
  <si>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</si>
  <si>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</si>
  <si>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</si>
  <si>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</si>
  <si>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</si>
  <si>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</si>
  <si>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</si>
  <si>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</si>
  <si>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</si>
  <si>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</si>
  <si>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</si>
  <si>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</si>
  <si>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</si>
  <si>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</si>
  <si>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</si>
  <si>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</si>
  <si>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</si>
  <si>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</si>
  <si>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</si>
  <si>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</si>
  <si>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</si>
  <si>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</si>
  <si>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</si>
  <si>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</si>
  <si>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</si>
  <si>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</si>
  <si>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</si>
  <si>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</si>
  <si>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</si>
  <si>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</si>
  <si>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</si>
  <si>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</si>
  <si>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</si>
  <si>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</si>
  <si>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</si>
  <si>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</si>
  <si>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</si>
  <si>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</si>
  <si>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</si>
  <si>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</si>
  <si>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</si>
  <si>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</si>
  <si>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</si>
  <si>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</si>
  <si>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</si>
  <si>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</si>
  <si>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</si>
  <si>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</si>
  <si>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</si>
  <si>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</si>
  <si>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</si>
  <si>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</si>
  <si>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</si>
  <si>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</si>
  <si>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</si>
  <si>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</si>
  <si>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</si>
  <si>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</si>
  <si>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</si>
  <si>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</si>
  <si>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</si>
  <si>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</si>
  <si>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</si>
  <si>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</si>
  <si>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</si>
  <si>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</si>
  <si>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</si>
  <si>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</si>
  <si>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</si>
  <si>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</si>
  <si>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</si>
  <si>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</si>
  <si>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</si>
  <si>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</si>
  <si>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</si>
  <si>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</si>
  <si>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</si>
  <si>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</si>
  <si>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</si>
  <si>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</si>
  <si>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</si>
  <si>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</si>
  <si>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</si>
  <si>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</si>
  <si>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</si>
  <si>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</si>
  <si>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</si>
  <si>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</si>
  <si>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</si>
  <si>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</si>
  <si>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</si>
  <si>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</si>
  <si>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</si>
  <si>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</si>
  <si>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</si>
  <si>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</si>
  <si>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</si>
  <si>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</si>
  <si>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</si>
  <si>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</si>
  <si>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</si>
  <si>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</si>
  <si>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</si>
  <si>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</si>
  <si>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</si>
  <si>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</si>
  <si>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</si>
  <si>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</si>
  <si>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</si>
  <si>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</si>
  <si>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</si>
  <si>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</si>
  <si>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</si>
  <si>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</si>
  <si>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</si>
  <si>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</si>
  <si>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</si>
  <si>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</si>
  <si>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</si>
  <si>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</si>
  <si>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</si>
  <si>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</si>
  <si>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</si>
  <si>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</si>
  <si>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</si>
  <si>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</si>
  <si>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</si>
  <si>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</si>
  <si>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</si>
  <si>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</si>
  <si>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</si>
  <si>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</si>
  <si>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</si>
  <si>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</si>
  <si>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</si>
  <si>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</si>
  <si>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</si>
  <si>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</si>
  <si>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</si>
  <si>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</si>
  <si>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</si>
  <si>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</si>
  <si>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</si>
  <si>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</si>
  <si>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</si>
  <si>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</si>
  <si>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</si>
  <si>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</si>
  <si>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</si>
  <si>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</si>
  <si>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</si>
  <si>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</si>
  <si>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</si>
  <si>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</si>
  <si>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</si>
  <si>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</si>
  <si>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</si>
  <si>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</si>
  <si>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</si>
  <si>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</si>
  <si>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</si>
  <si>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</si>
  <si>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</si>
  <si>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</si>
  <si>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</si>
  <si>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</si>
  <si>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</si>
  <si>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</si>
  <si>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</si>
  <si>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</si>
  <si>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</si>
  <si>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</si>
  <si>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</si>
  <si>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</si>
  <si>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</si>
  <si>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</si>
  <si>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</si>
  <si>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</si>
  <si>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</si>
  <si>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</si>
  <si>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</si>
  <si>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</si>
  <si>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</si>
  <si>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</si>
  <si>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</si>
  <si>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</si>
  <si>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</si>
  <si>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</si>
  <si>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</si>
  <si>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</si>
  <si>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</si>
  <si>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</si>
  <si>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</si>
  <si>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</si>
  <si>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</si>
  <si>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</si>
  <si>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</si>
  <si>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</si>
  <si>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</si>
  <si>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</si>
  <si>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</si>
  <si>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</si>
  <si>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</si>
  <si>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</si>
  <si>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</si>
  <si>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</si>
  <si>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</si>
  <si>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</si>
  <si>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</si>
  <si>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</si>
  <si>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</si>
  <si>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</si>
  <si>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</si>
  <si>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</si>
  <si>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</si>
  <si>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</si>
  <si>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</si>
  <si>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</si>
  <si>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</si>
  <si>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</si>
  <si>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</si>
  <si>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</si>
  <si>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</si>
  <si>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</si>
  <si>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</si>
  <si>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</si>
  <si>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</si>
  <si>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</si>
  <si>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</si>
  <si>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</si>
  <si>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</si>
  <si>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</si>
  <si>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</si>
  <si>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</si>
  <si>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</si>
  <si>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</si>
  <si>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</si>
  <si>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</si>
  <si>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</si>
  <si>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</si>
  <si>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</si>
  <si>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</si>
  <si>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</si>
  <si>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</si>
  <si>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</si>
  <si>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</si>
  <si>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</si>
  <si>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</si>
  <si>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</si>
  <si>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</si>
  <si>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</si>
  <si>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</si>
  <si>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</si>
  <si>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</si>
  <si>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</si>
  <si>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</si>
  <si>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</si>
  <si>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</si>
  <si>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</si>
  <si>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</si>
  <si>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</si>
  <si>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</si>
  <si>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</si>
  <si>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</si>
  <si>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</si>
  <si>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</si>
  <si>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</si>
  <si>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</si>
  <si>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</si>
  <si>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</si>
  <si>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</si>
  <si>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</si>
  <si>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</si>
  <si>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</si>
  <si>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</si>
  <si>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</si>
  <si>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</si>
  <si>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</si>
  <si>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</si>
  <si>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</si>
  <si>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</si>
  <si>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</si>
  <si>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</si>
  <si>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</si>
  <si>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</si>
  <si>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</si>
  <si>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</si>
  <si>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</si>
  <si>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</si>
  <si>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</si>
  <si>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</si>
  <si>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</si>
  <si>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</si>
  <si>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</si>
  <si>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</si>
  <si>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</si>
  <si>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</si>
  <si>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</si>
  <si>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</si>
  <si>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</si>
  <si>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</si>
  <si>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</si>
  <si>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</si>
  <si>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</si>
  <si>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</si>
  <si>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</si>
  <si>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</si>
  <si>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</si>
  <si>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</si>
  <si>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</si>
  <si>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</si>
  <si>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</si>
  <si>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</si>
  <si>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</si>
  <si>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</si>
  <si>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</si>
  <si>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</si>
  <si>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</si>
  <si>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</si>
  <si>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</si>
  <si>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</si>
  <si>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</si>
  <si>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</si>
  <si>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</si>
  <si>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</si>
  <si>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</si>
  <si>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</si>
  <si>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</si>
  <si>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</si>
  <si>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</si>
  <si>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</si>
  <si>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</si>
  <si>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</si>
  <si>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</si>
  <si>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</si>
  <si>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</si>
  <si>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</si>
  <si>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</si>
  <si>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</si>
  <si>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</si>
  <si>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</si>
  <si>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</si>
  <si>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</si>
  <si>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</si>
  <si>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</si>
  <si>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</si>
  <si>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</si>
  <si>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</si>
  <si>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</si>
  <si>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</si>
  <si>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</si>
  <si>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</si>
  <si>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</si>
  <si>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</si>
  <si>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</si>
  <si>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</si>
  <si>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</si>
  <si>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</si>
  <si>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</si>
  <si>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</si>
  <si>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</si>
  <si>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</si>
  <si>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</si>
  <si>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</si>
  <si>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</si>
  <si>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</si>
  <si>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</si>
  <si>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</si>
  <si>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</si>
  <si>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</si>
  <si>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</si>
  <si>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</si>
  <si>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</si>
  <si>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</si>
  <si>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</si>
  <si>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</si>
  <si>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</si>
  <si>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</si>
  <si>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</si>
  <si>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</si>
  <si>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</si>
  <si>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</si>
  <si>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</si>
  <si>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</si>
  <si>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</si>
  <si>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</si>
  <si>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</si>
  <si>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</si>
  <si>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</si>
  <si>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</si>
  <si>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</si>
  <si>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</si>
  <si>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</si>
  <si>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</si>
  <si>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</si>
  <si>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</si>
  <si>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</si>
  <si>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</si>
  <si>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</si>
  <si>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</si>
  <si>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</si>
  <si>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</si>
  <si>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</si>
  <si>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</si>
  <si>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</si>
  <si>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</si>
  <si>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</si>
  <si>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</si>
  <si>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</si>
  <si>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</si>
  <si>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</si>
  <si>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</si>
  <si>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</si>
  <si>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</si>
  <si>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</si>
  <si>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</si>
  <si>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</si>
  <si>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</si>
  <si>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</si>
  <si>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</si>
  <si>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</si>
  <si>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</si>
  <si>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</si>
  <si>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</si>
  <si>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</si>
  <si>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</si>
  <si>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</si>
  <si>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</si>
  <si>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</si>
  <si>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</si>
  <si>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</si>
  <si>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</si>
  <si>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</si>
  <si>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</si>
  <si>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</si>
  <si>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</si>
  <si>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</si>
  <si>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</si>
  <si>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</si>
  <si>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</si>
  <si>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</si>
  <si>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</si>
  <si>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</si>
  <si>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</si>
  <si>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</si>
  <si>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</si>
  <si>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</si>
  <si>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</si>
  <si>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</si>
  <si>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</si>
  <si>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</si>
  <si>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</si>
  <si>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</si>
  <si>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</si>
  <si>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</si>
  <si>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</si>
  <si>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</si>
  <si>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</si>
  <si>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</si>
  <si>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</si>
  <si>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</si>
  <si>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</si>
  <si>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</si>
  <si>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</si>
  <si>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</si>
  <si>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</si>
  <si>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</si>
  <si>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</si>
  <si>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</si>
  <si>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</si>
  <si>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</si>
  <si>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</si>
  <si>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</si>
  <si>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</si>
  <si>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</si>
  <si>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</si>
  <si>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</si>
  <si>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</si>
  <si>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</si>
  <si>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</si>
  <si>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</si>
  <si>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</si>
  <si>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</si>
  <si>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</si>
  <si>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</si>
  <si>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</si>
  <si>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</si>
  <si>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</si>
  <si>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</si>
  <si>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</si>
  <si>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</si>
  <si>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</si>
  <si>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</si>
  <si>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</si>
  <si>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</si>
  <si>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</si>
  <si>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</si>
  <si>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</si>
  <si>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</si>
  <si>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</si>
  <si>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</si>
  <si>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</si>
  <si>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</si>
  <si>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</si>
  <si>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</si>
  <si>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</si>
  <si>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</si>
  <si>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</si>
  <si>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</si>
  <si>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</si>
  <si>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</si>
  <si>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</si>
  <si>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</si>
  <si>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</si>
  <si>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</si>
  <si>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</si>
  <si>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</si>
  <si>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</si>
  <si>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</si>
  <si>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</si>
  <si>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</si>
  <si>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</si>
  <si>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</si>
  <si>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</si>
  <si>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</si>
  <si>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</si>
  <si>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</si>
  <si>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</si>
  <si>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</si>
  <si>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</si>
  <si>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</si>
  <si>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</si>
  <si>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</si>
  <si>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</si>
  <si>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</si>
  <si>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</si>
  <si>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</si>
  <si>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</si>
  <si>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</si>
  <si>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</si>
  <si>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</si>
  <si>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</si>
  <si>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</si>
  <si>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</si>
  <si>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</si>
  <si>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</si>
  <si>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</si>
  <si>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</si>
  <si>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</si>
  <si>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</si>
  <si>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</si>
  <si>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</si>
  <si>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</si>
  <si>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</si>
  <si>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</si>
  <si>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</si>
  <si>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</si>
  <si>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</si>
  <si>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</si>
  <si>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</si>
  <si>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</si>
  <si>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</si>
  <si>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</si>
  <si>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Backers</t>
  </si>
  <si>
    <t>Upper Quartile of Backers</t>
  </si>
  <si>
    <t>Lower Quartile of Backers</t>
  </si>
  <si>
    <t>IQR of Backers</t>
  </si>
  <si>
    <t>Standard Deviation of Avg Donation</t>
  </si>
  <si>
    <t>Upper Quartile of Avg Donation</t>
  </si>
  <si>
    <t>Lower Quartile of Avg Donation</t>
  </si>
  <si>
    <t>IQR of Avg Donation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</si>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</sst>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0" applyFont="1"/>
    <xf numFmtId="165" fontId="0" fillId="0" borderId="0" xfId="2" applyNumberFormat="1" applyFont="1"/>
    <xf numFmtId="165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5" borderId="1" xfId="0" applyFont="1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5" borderId="1" xfId="0" applyFill="1" applyBorder="1"/>
    <xf numFmtId="0" fontId="0" fillId="2" borderId="1" xfId="0" applyFill="1" applyBorder="1"/>
    <xf numFmtId="0" fontId="0" fillId="3" borderId="1" xfId="0" applyFill="1" applyBorder="1"/>
    <xf numFmtId="9" fontId="0" fillId="4" borderId="1" xfId="1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6">
    <dxf>
      <numFmt numFmtId="13" formatCode="0%"/>
    </dxf>
    <dxf>
      <numFmt numFmtId="13" formatCode="0%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7531149646756583"/>
          <c:y val="0.17897913948305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4B47-B8CF-9E7B4D2791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5-4B47-B8CF-9E7B4D2791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5-4B47-B8CF-9E7B4D27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023288"/>
        <c:axId val="601024272"/>
      </c:lineChart>
      <c:catAx>
        <c:axId val="60102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4272"/>
        <c:crosses val="autoZero"/>
        <c:auto val="1"/>
        <c:lblAlgn val="ctr"/>
        <c:lblOffset val="100"/>
        <c:noMultiLvlLbl val="0"/>
      </c:catAx>
      <c:valAx>
        <c:axId val="6010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Goal Chart!PivotTable4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8-435A-A529-BE1611DEF2D7}"/>
            </c:ext>
          </c:extLst>
        </c:ser>
        <c:ser>
          <c:idx val="1"/>
          <c:order val="1"/>
          <c:tx>
            <c:strRef>
              <c:f>'Outcomes Based on Goal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8-435A-A529-BE1611DEF2D7}"/>
            </c:ext>
          </c:extLst>
        </c:ser>
        <c:ser>
          <c:idx val="2"/>
          <c:order val="2"/>
          <c:tx>
            <c:strRef>
              <c:f>'Outcomes Based on Goal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8-435A-A529-BE1611DE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170696"/>
        <c:axId val="659172336"/>
      </c:lineChart>
      <c:catAx>
        <c:axId val="65917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72336"/>
        <c:crosses val="autoZero"/>
        <c:auto val="1"/>
        <c:lblAlgn val="ctr"/>
        <c:lblOffset val="100"/>
        <c:noMultiLvlLbl val="0"/>
      </c:catAx>
      <c:valAx>
        <c:axId val="6591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7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622707786526684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9-4D97-9840-BDFDB821F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9-4D97-9840-BDFDB821FB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9-4D97-9840-BDFDB821FB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9-4D97-9840-BDFDB821F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651320"/>
        <c:axId val="658650008"/>
      </c:barChart>
      <c:catAx>
        <c:axId val="65865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0008"/>
        <c:crosses val="autoZero"/>
        <c:auto val="1"/>
        <c:lblAlgn val="ctr"/>
        <c:lblOffset val="100"/>
        <c:noMultiLvlLbl val="0"/>
      </c:catAx>
      <c:valAx>
        <c:axId val="6586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3-4701-817B-133BD612C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3-4701-817B-133BD612C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E3-4701-817B-133BD612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610024"/>
        <c:axId val="518612648"/>
      </c:barChart>
      <c:catAx>
        <c:axId val="51861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2648"/>
        <c:crosses val="autoZero"/>
        <c:auto val="1"/>
        <c:lblAlgn val="ctr"/>
        <c:lblOffset val="100"/>
        <c:noMultiLvlLbl val="0"/>
      </c:catAx>
      <c:valAx>
        <c:axId val="51861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9-4A37-B7AA-B8DA850CE32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9-4A37-B7AA-B8DA850CE32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9-4A37-B7AA-B8DA850CE32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79-4A37-B7AA-B8DA850CE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42736"/>
        <c:axId val="436141424"/>
      </c:lineChart>
      <c:catAx>
        <c:axId val="4361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1424"/>
        <c:crosses val="autoZero"/>
        <c:auto val="1"/>
        <c:lblAlgn val="ctr"/>
        <c:lblOffset val="100"/>
        <c:noMultiLvlLbl val="0"/>
      </c:catAx>
      <c:valAx>
        <c:axId val="4361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33336</xdr:rowOff>
    </xdr:from>
    <xdr:to>
      <xdr:col>10</xdr:col>
      <xdr:colOff>180974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5AF08-C811-4EB3-B1AB-383A6FAB6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</xdr:row>
      <xdr:rowOff>61911</xdr:rowOff>
    </xdr:from>
    <xdr:to>
      <xdr:col>15</xdr:col>
      <xdr:colOff>533399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026F8-5DA2-44B0-9544-2793C1AFB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209556</xdr:colOff>
      <xdr:row>2</xdr:row>
      <xdr:rowOff>0</xdr:rowOff>
    </xdr:from>
    <xdr:to>
      <xdr:col>13</xdr:col>
      <xdr:colOff>438156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19F6E-94E1-48FF-8EC2-EC4BE7470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114300</xdr:rowOff>
    </xdr:from>
    <xdr:to>
      <xdr:col>13</xdr:col>
      <xdr:colOff>400050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9B1E6-B81E-44DD-B1AC-E289F8A8C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0</xdr:rowOff>
    </xdr:from>
    <xdr:to>
      <xdr:col>13</xdr:col>
      <xdr:colOff>409575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E5934-C0CD-49E2-AE4E-22F4444E7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474178356482" createdVersion="7" refreshedVersion="7" minRefreshableVersion="3" recordCount="4114" xr:uid="{28667532-A020-4D41-9815-D9DE6982A1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563939120373" createdVersion="7" refreshedVersion="7" minRefreshableVersion="3" recordCount="4114" xr:uid="{04042C50-2346-43B3-A7B0-03D8B9FA61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2.546011689818" createdVersion="7" refreshedVersion="7" minRefreshableVersion="3" recordCount="4114" xr:uid="{BC29DCA4-83B8-4DA1-AB99-31F373A375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8.475690393519" createdVersion="7" refreshedVersion="7" minRefreshableVersion="3" recordCount="12" xr:uid="{B86B5073-ABCE-4D9C-BAE9-67EFA9B7EBE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1037F-2FFB-42AA-B947-1C65CE64FA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1C1A0-FA6F-4944-861C-B66D70FA1872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2">
    <format dxfId="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2B590-7222-4BD7-B9D7-5D0C8D21F4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8ADBC-9ADF-43B3-86A3-FB62E893433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D8C0D-654C-4AA1-AEC5-F5654763054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21"/>
    <field x="20"/>
    <field x="18"/>
    <field x="16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A4AD-C14E-4ADB-B90F-DE5728ECF122}">
  <dimension ref="A1:E18"/>
  <sheetViews>
    <sheetView topLeftCell="G1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8" bestFit="1" customWidth="1"/>
    <col min="9" max="9" width="17.5703125" bestFit="1" customWidth="1"/>
    <col min="10" max="11" width="23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8406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8413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4" t="s">
        <v>8414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4" t="s">
        <v>8415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4" t="s">
        <v>8416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4" t="s">
        <v>8407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4" t="s">
        <v>8417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4" t="s">
        <v>8408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4" t="s">
        <v>8409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4" t="s">
        <v>8410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4" t="s">
        <v>8411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4" t="s">
        <v>8412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4" t="s">
        <v>8418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4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95" zoomScaleNormal="95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style="19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8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  <c r="U1" s="20" t="s">
        <v>8406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9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9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9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9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9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9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9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9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9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9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9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9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9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9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9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9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9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9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9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9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9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9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9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9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9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9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9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9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9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9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9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9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9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9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9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9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9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9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9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9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9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9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9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9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9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9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9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9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9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9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9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9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9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9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9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9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9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9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9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9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9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9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9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9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9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9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9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9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9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9">
        <f t="shared" ref="P2819:P2847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9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9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9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9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9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9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9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9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9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9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9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9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9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9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9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9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9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9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9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9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9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9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9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9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9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9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9">
        <f>IFERROR(ROUND(E2848/L2848,2),0)</f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9">
        <f t="shared" ref="P2849:P2912" si="225">IFERROR(ROUND(E2849/L2849,2),0)</f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9">
        <f t="shared" si="225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9">
        <f t="shared" si="225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9">
        <f t="shared" si="225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9">
        <f t="shared" si="225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9">
        <f t="shared" si="225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9">
        <f t="shared" si="225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9">
        <f t="shared" si="225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9">
        <f t="shared" si="225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9">
        <f t="shared" si="225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9">
        <f t="shared" si="225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9">
        <f t="shared" si="225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9">
        <f t="shared" si="225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9">
        <f t="shared" si="225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9">
        <f t="shared" si="225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9">
        <f t="shared" si="225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9">
        <f t="shared" si="225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9">
        <f t="shared" si="225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9">
        <f t="shared" si="225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9">
        <f t="shared" si="225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9">
        <f t="shared" si="225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9">
        <f t="shared" si="225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9">
        <f t="shared" si="225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9">
        <f t="shared" si="225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9">
        <f t="shared" si="225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9">
        <f t="shared" si="225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9">
        <f t="shared" si="225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9">
        <f t="shared" si="225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9">
        <f t="shared" si="225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9">
        <f t="shared" si="225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9">
        <f t="shared" si="225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9">
        <f t="shared" si="225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9">
        <f t="shared" si="225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6">ROUND(E2882/D2882*100,0)</f>
        <v>23</v>
      </c>
      <c r="P2882" s="19">
        <f t="shared" si="225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6"/>
        <v>0</v>
      </c>
      <c r="P2883" s="19">
        <f t="shared" si="225"/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 s="19">
        <f t="shared" si="225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 s="19">
        <f t="shared" si="225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 s="19">
        <f t="shared" si="225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 s="19">
        <f t="shared" si="225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 s="19">
        <f t="shared" si="225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 s="19">
        <f t="shared" si="225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 s="19">
        <f t="shared" si="225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 s="19">
        <f t="shared" si="225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 s="19">
        <f t="shared" si="225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 s="19">
        <f t="shared" si="225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 s="19">
        <f t="shared" si="225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 s="19">
        <f t="shared" si="225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 s="19">
        <f t="shared" si="225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 s="19">
        <f t="shared" si="225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 s="19">
        <f t="shared" si="225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 s="19">
        <f t="shared" si="225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 s="19">
        <f t="shared" si="225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 s="19">
        <f t="shared" si="225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 s="19">
        <f t="shared" si="225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 s="19">
        <f t="shared" si="225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 s="19">
        <f t="shared" si="225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 s="19">
        <f t="shared" si="225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 s="19">
        <f t="shared" si="225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 s="19">
        <f t="shared" si="225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 s="19">
        <f t="shared" si="225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 s="19">
        <f t="shared" si="225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 s="19">
        <f t="shared" si="225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 s="19">
        <f t="shared" si="225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 s="19">
        <f t="shared" si="225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 s="19">
        <f t="shared" ref="P2913:P2976" si="230">IFERROR(ROUND(E2913/L2913,2),0)</f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 s="19">
        <f t="shared" si="230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 s="19">
        <f t="shared" si="230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 s="19">
        <f t="shared" si="230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 s="19">
        <f t="shared" si="230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 s="19">
        <f t="shared" si="230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 s="19">
        <f t="shared" si="230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 s="19">
        <f t="shared" si="230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 s="19">
        <f t="shared" si="230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 s="19">
        <f t="shared" si="230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30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30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30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30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30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30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30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30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30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30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30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30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30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30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30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30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30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30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si="230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30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30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30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30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1"/>
        <v>0</v>
      </c>
      <c r="P2947">
        <f t="shared" si="230"/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 s="19">
        <f t="shared" si="230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 s="19">
        <f t="shared" si="230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 s="19">
        <f t="shared" si="230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 s="19">
        <f t="shared" si="230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 s="19">
        <f t="shared" si="230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 s="19">
        <f t="shared" si="230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 s="19">
        <f t="shared" si="230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 s="19">
        <f t="shared" si="230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 s="19">
        <f t="shared" si="230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 s="19">
        <f t="shared" si="230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 s="19">
        <f t="shared" si="230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 s="19">
        <f t="shared" si="230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 s="19">
        <f t="shared" si="230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 s="19">
        <f t="shared" si="230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 s="19">
        <f t="shared" ref="P2977:P3040" si="235">IFERROR(ROUND(E2977/L2977,2),0)</f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 s="19">
        <f t="shared" si="235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 s="19">
        <f t="shared" si="235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 s="19">
        <f t="shared" si="235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 s="19">
        <f t="shared" si="235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 s="19">
        <f t="shared" si="235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5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5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5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5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5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5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5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5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5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5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5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5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5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5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5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5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5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5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5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5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5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5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5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5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5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5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5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6"/>
        <v>120</v>
      </c>
      <c r="P3011">
        <f t="shared" si="235"/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ref="P3041:P3104" si="240">IFERROR(ROUND(E3041/L3041,2),0)</f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40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40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40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40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40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40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40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40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40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40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40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40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40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40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40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40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40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40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40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40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40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40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40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40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40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40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40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40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40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40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40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40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1"/>
        <v>0</v>
      </c>
      <c r="P3075">
        <f t="shared" si="240"/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ref="P3105:P3168" si="245">IFERROR(ROUND(E3105/L3105,2),0)</f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5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5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5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5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5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5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5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5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5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5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5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5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5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5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5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5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5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5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5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5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5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5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5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5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 s="19">
        <f t="shared" si="245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 s="19">
        <f t="shared" si="245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 s="19">
        <f t="shared" si="245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 s="19">
        <f t="shared" si="245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 s="19">
        <f t="shared" si="245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 s="19">
        <f t="shared" si="245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 s="19">
        <f t="shared" si="245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 s="19">
        <f t="shared" si="245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6">ROUND(E3138/D3138*100,0)</f>
        <v>128</v>
      </c>
      <c r="P3138" s="19">
        <f t="shared" si="245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6"/>
        <v>3</v>
      </c>
      <c r="P3139" s="19">
        <f t="shared" si="245"/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 s="19">
        <f t="shared" si="245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 s="19">
        <f t="shared" si="245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 s="19">
        <f t="shared" si="245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 s="19">
        <f t="shared" si="245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 s="19">
        <f t="shared" si="245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 s="19">
        <f t="shared" si="245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 s="19">
        <f t="shared" si="245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 s="19">
        <f t="shared" si="245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 s="19">
        <f t="shared" si="245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 s="19">
        <f t="shared" si="245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 s="19">
        <f t="shared" si="245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 s="19">
        <f t="shared" si="245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 s="19">
        <f t="shared" si="245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 s="19">
        <f t="shared" si="245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 s="19">
        <f t="shared" si="245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 s="19">
        <f t="shared" si="245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 s="19">
        <f t="shared" si="245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 s="19">
        <f t="shared" si="245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 s="19">
        <f t="shared" si="245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 s="19">
        <f t="shared" si="245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 s="19">
        <f t="shared" si="245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 s="19">
        <f t="shared" si="245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 s="19">
        <f t="shared" si="245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 s="19">
        <f t="shared" si="245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 s="19">
        <f t="shared" si="245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 s="19">
        <f t="shared" si="245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 s="19">
        <f t="shared" si="245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 s="19">
        <f t="shared" si="245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 s="19">
        <f t="shared" si="245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 s="19">
        <f t="shared" ref="P3169:P3232" si="250">IFERROR(ROUND(E3169/L3169,2),0)</f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 s="19">
        <f t="shared" si="250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 s="19">
        <f t="shared" si="250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 s="19">
        <f t="shared" si="250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 s="19">
        <f t="shared" si="250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 s="19">
        <f t="shared" si="250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 s="19">
        <f t="shared" si="250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 s="19">
        <f t="shared" si="250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 s="19">
        <f t="shared" si="250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 s="19">
        <f t="shared" si="250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 s="19">
        <f t="shared" si="250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 s="19">
        <f t="shared" si="250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 s="19">
        <f t="shared" si="250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 s="19">
        <f t="shared" si="250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 s="19">
        <f t="shared" si="250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 s="19">
        <f t="shared" si="250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 s="19">
        <f t="shared" si="250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 s="19">
        <f t="shared" si="250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 s="19">
        <f t="shared" si="250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 s="19">
        <f t="shared" si="250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 s="19">
        <f t="shared" si="250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50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50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50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50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50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50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50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50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50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50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50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50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1"/>
        <v>1</v>
      </c>
      <c r="P3203">
        <f t="shared" si="250"/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 s="19">
        <f t="shared" si="250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 s="19">
        <f t="shared" si="250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 s="19">
        <f t="shared" si="250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 s="19">
        <f t="shared" si="250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 s="19">
        <f t="shared" si="250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 s="19">
        <f t="shared" si="250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 s="19">
        <f t="shared" si="250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 s="19">
        <f t="shared" si="250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 s="19">
        <f t="shared" si="250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 s="19">
        <f t="shared" si="250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 s="19">
        <f t="shared" si="250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 s="19">
        <f t="shared" si="250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 s="19">
        <f t="shared" si="250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 s="19">
        <f t="shared" si="250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 s="19">
        <f t="shared" si="250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 s="19">
        <f t="shared" si="250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 s="19">
        <f t="shared" si="250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 s="19">
        <f t="shared" si="250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 s="19">
        <f t="shared" si="250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 s="19">
        <f t="shared" si="250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 s="19">
        <f t="shared" si="250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 s="19">
        <f t="shared" si="250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 s="19">
        <f t="shared" si="250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 s="19">
        <f t="shared" ref="P3233:P3296" si="255">IFERROR(ROUND(E3233/L3233,2),0)</f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 s="19">
        <f t="shared" si="255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 s="19">
        <f t="shared" si="255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 s="19">
        <f t="shared" si="255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 s="19">
        <f t="shared" si="255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 s="19">
        <f t="shared" si="255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 s="19">
        <f t="shared" si="255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 s="19">
        <f t="shared" si="255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 s="19">
        <f t="shared" si="255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 s="19">
        <f t="shared" si="255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 s="19">
        <f t="shared" si="255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 s="19">
        <f t="shared" si="255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 s="19">
        <f t="shared" si="255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 s="19">
        <f t="shared" si="255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 s="19">
        <f t="shared" si="255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 s="19">
        <f t="shared" si="255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 s="19">
        <f t="shared" si="255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 s="19">
        <f t="shared" si="255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 s="19">
        <f t="shared" si="255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 s="19">
        <f t="shared" si="255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 s="19">
        <f t="shared" si="255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 s="19">
        <f t="shared" si="255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 s="19">
        <f t="shared" si="255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 s="19">
        <f t="shared" si="255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 s="19">
        <f t="shared" si="255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 s="19">
        <f t="shared" si="255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 s="19">
        <f t="shared" si="255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 s="19">
        <f t="shared" si="255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 s="19">
        <f t="shared" si="255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 s="19">
        <f t="shared" si="255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 s="19">
        <f t="shared" si="255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 s="19">
        <f t="shared" si="255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 s="19">
        <f t="shared" si="255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6">ROUND(E3266/D3266*100,0)</f>
        <v>103</v>
      </c>
      <c r="P3266" s="19">
        <f t="shared" si="255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6"/>
        <v>164</v>
      </c>
      <c r="P3267" s="19">
        <f t="shared" si="255"/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 s="19">
        <f t="shared" si="255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 s="19">
        <f t="shared" si="255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 s="19">
        <f t="shared" si="255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 s="19">
        <f t="shared" si="255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 s="19">
        <f t="shared" si="255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 s="19">
        <f t="shared" si="255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 s="19">
        <f t="shared" si="255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 s="19">
        <f t="shared" si="255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 s="19">
        <f t="shared" si="255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 s="19">
        <f t="shared" si="255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 s="19">
        <f t="shared" si="255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 s="19">
        <f t="shared" si="255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 s="19">
        <f t="shared" si="255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 s="19">
        <f t="shared" si="255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 s="19">
        <f t="shared" si="255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 s="19">
        <f t="shared" si="255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 s="19">
        <f t="shared" si="255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 s="19">
        <f t="shared" si="255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 s="19">
        <f t="shared" si="255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 s="19">
        <f t="shared" si="255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 s="19">
        <f t="shared" si="255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 s="19">
        <f t="shared" si="255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 s="19">
        <f t="shared" si="255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 s="19">
        <f t="shared" si="255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 s="19">
        <f t="shared" si="255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 s="19">
        <f t="shared" si="255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 s="19">
        <f t="shared" si="255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 s="19">
        <f t="shared" si="255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 s="19">
        <f t="shared" si="255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 s="19">
        <f t="shared" ref="P3297:P3360" si="260">IFERROR(ROUND(E3297/L3297,2),0)</f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 s="19">
        <f t="shared" si="260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 s="19">
        <f t="shared" si="260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 s="19">
        <f t="shared" si="260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 s="19">
        <f t="shared" si="260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 s="19">
        <f t="shared" si="260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 s="19">
        <f t="shared" si="260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 s="19">
        <f t="shared" si="260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 s="19">
        <f t="shared" si="260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 s="19">
        <f t="shared" si="260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 s="19">
        <f t="shared" si="260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 s="19">
        <f t="shared" si="260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 s="19">
        <f t="shared" si="260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 s="19">
        <f t="shared" si="260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 s="19">
        <f t="shared" si="260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 s="19">
        <f t="shared" si="260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 s="19">
        <f t="shared" si="260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 s="19">
        <f t="shared" si="260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 s="19">
        <f t="shared" si="260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 s="19">
        <f t="shared" si="260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 s="19">
        <f t="shared" si="260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 s="19">
        <f t="shared" si="260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 s="19">
        <f t="shared" si="260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 s="19">
        <f t="shared" si="260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 s="19">
        <f t="shared" si="260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 s="19">
        <f t="shared" si="260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 s="19">
        <f t="shared" si="260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 s="19">
        <f t="shared" si="260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 s="19">
        <f t="shared" si="260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 s="19">
        <f t="shared" si="260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 s="19">
        <f t="shared" si="260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 s="19">
        <f t="shared" si="260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 s="19">
        <f t="shared" si="260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1">ROUND(E3330/D3330*100,0)</f>
        <v>146</v>
      </c>
      <c r="P3330" s="19">
        <f t="shared" si="260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1"/>
        <v>117</v>
      </c>
      <c r="P3331" s="19">
        <f t="shared" si="260"/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 s="19">
        <f t="shared" si="260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 s="19">
        <f t="shared" si="260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 s="19">
        <f t="shared" si="260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 s="19">
        <f t="shared" si="260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 s="19">
        <f t="shared" si="260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 s="19">
        <f t="shared" si="260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 s="19">
        <f t="shared" si="260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 s="19">
        <f t="shared" si="260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 s="19">
        <f t="shared" si="260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 s="19">
        <f t="shared" si="260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 s="19">
        <f t="shared" si="260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 s="19">
        <f t="shared" si="260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 s="19">
        <f t="shared" si="260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 s="19">
        <f t="shared" si="260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 s="19">
        <f t="shared" si="260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 s="19">
        <f t="shared" si="260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 s="19">
        <f t="shared" si="260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 s="19">
        <f t="shared" si="260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 s="19">
        <f t="shared" si="260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 s="19">
        <f t="shared" si="260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 s="19">
        <f t="shared" si="260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 s="19">
        <f t="shared" si="260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 s="19">
        <f t="shared" si="260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 s="19">
        <f t="shared" si="260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 s="19">
        <f t="shared" si="260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 s="19">
        <f t="shared" si="260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 s="19">
        <f t="shared" si="260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 s="19">
        <f t="shared" si="260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 s="19">
        <f t="shared" si="260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 s="19">
        <f t="shared" ref="P3361:P3424" si="265">IFERROR(ROUND(E3361/L3361,2),0)</f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 s="19">
        <f t="shared" si="265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 s="19">
        <f t="shared" si="265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 s="19">
        <f t="shared" si="265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 s="19">
        <f t="shared" si="265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 s="19">
        <f t="shared" si="265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 s="19">
        <f t="shared" si="265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 s="19">
        <f t="shared" si="265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 s="19">
        <f t="shared" si="265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 s="19">
        <f t="shared" si="265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 s="19">
        <f t="shared" si="265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 s="19">
        <f t="shared" si="265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 s="19">
        <f t="shared" si="265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 s="19">
        <f t="shared" si="265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 s="19">
        <f t="shared" si="265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 s="19">
        <f t="shared" si="265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 s="19">
        <f t="shared" si="265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 s="19">
        <f t="shared" si="265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 s="19">
        <f t="shared" si="265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 s="19">
        <f t="shared" si="265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 s="19">
        <f t="shared" si="265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 s="19">
        <f t="shared" si="265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 s="19">
        <f t="shared" si="265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 s="19">
        <f t="shared" si="265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 s="19">
        <f t="shared" si="265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 s="19">
        <f t="shared" si="265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 s="19">
        <f t="shared" si="265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 s="19">
        <f t="shared" si="265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 s="19">
        <f t="shared" si="265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 s="19">
        <f t="shared" si="265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 s="19">
        <f t="shared" si="265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 s="19">
        <f t="shared" si="265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 s="19">
        <f t="shared" si="265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6">ROUND(E3394/D3394*100,0)</f>
        <v>100</v>
      </c>
      <c r="P3394" s="19">
        <f t="shared" si="265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6"/>
        <v>106</v>
      </c>
      <c r="P3395" s="19">
        <f t="shared" si="265"/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 s="19">
        <f t="shared" si="265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 s="19">
        <f t="shared" si="265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 s="19">
        <f t="shared" si="265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 s="19">
        <f t="shared" si="265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 s="19">
        <f t="shared" si="265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 s="19">
        <f t="shared" si="265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 s="19">
        <f t="shared" si="265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 s="19">
        <f t="shared" si="265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 s="19">
        <f t="shared" si="265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 s="19">
        <f t="shared" si="265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 s="19">
        <f t="shared" si="265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 s="19">
        <f t="shared" si="265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 s="19">
        <f t="shared" si="265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 s="19">
        <f t="shared" si="265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 s="19">
        <f t="shared" si="265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 s="19">
        <f t="shared" si="265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 s="19">
        <f t="shared" si="265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 s="19">
        <f t="shared" si="265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 s="19">
        <f t="shared" si="265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 s="19">
        <f t="shared" si="265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 s="19">
        <f t="shared" si="265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 s="19">
        <f t="shared" si="265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 s="19">
        <f t="shared" si="265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 s="19">
        <f t="shared" si="265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 s="19">
        <f t="shared" si="265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 s="19">
        <f t="shared" si="265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 s="19">
        <f t="shared" si="265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 s="19">
        <f t="shared" si="265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 s="19">
        <f t="shared" si="265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 s="19">
        <f t="shared" ref="P3425:P3488" si="270">IFERROR(ROUND(E3425/L3425,2),0)</f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 s="19">
        <f t="shared" si="270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 s="19">
        <f t="shared" si="270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 s="19">
        <f t="shared" si="270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 s="19">
        <f t="shared" si="270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 s="19">
        <f t="shared" si="270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 s="19">
        <f t="shared" si="270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 s="19">
        <f t="shared" si="270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 s="19">
        <f t="shared" si="270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 s="19">
        <f t="shared" si="270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 s="19">
        <f t="shared" si="270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 s="19">
        <f t="shared" si="270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 s="19">
        <f t="shared" si="270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 s="19">
        <f t="shared" si="270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 s="19">
        <f t="shared" si="270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 s="19">
        <f t="shared" si="270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 s="19">
        <f t="shared" si="270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 s="19">
        <f t="shared" si="270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 s="19">
        <f t="shared" si="270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 s="19">
        <f t="shared" si="270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 s="19">
        <f t="shared" si="270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 s="19">
        <f t="shared" si="270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 s="19">
        <f t="shared" si="270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 s="19">
        <f t="shared" si="270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 s="19">
        <f t="shared" si="270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 s="19">
        <f t="shared" si="270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 s="19">
        <f t="shared" si="270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 s="19">
        <f t="shared" si="270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 s="19">
        <f t="shared" si="270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 s="19">
        <f t="shared" si="270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 s="19">
        <f t="shared" si="270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 s="19">
        <f t="shared" si="270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 s="19">
        <f t="shared" si="270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1">ROUND(E3458/D3458*100,0)</f>
        <v>191</v>
      </c>
      <c r="P3458" s="19">
        <f t="shared" si="270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1"/>
        <v>140</v>
      </c>
      <c r="P3459" s="19">
        <f t="shared" si="270"/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 s="19">
        <f t="shared" si="270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 s="19">
        <f t="shared" si="270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 s="19">
        <f t="shared" si="270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 s="19">
        <f t="shared" si="270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 s="19">
        <f t="shared" si="270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 s="19">
        <f t="shared" si="270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 s="19">
        <f t="shared" si="270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 s="19">
        <f t="shared" si="270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 s="19">
        <f t="shared" si="270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 s="19">
        <f t="shared" si="270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 s="19">
        <f t="shared" si="270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 s="19">
        <f t="shared" si="270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 s="19">
        <f t="shared" si="270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 s="19">
        <f t="shared" si="270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 s="19">
        <f t="shared" si="270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 s="19">
        <f t="shared" si="270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 s="19">
        <f t="shared" si="270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 s="19">
        <f t="shared" si="270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 s="19">
        <f t="shared" si="270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 s="19">
        <f t="shared" si="270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 s="19">
        <f t="shared" si="270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 s="19">
        <f t="shared" si="270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 s="19">
        <f t="shared" si="270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 s="19">
        <f t="shared" si="270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 s="19">
        <f t="shared" si="270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 s="19">
        <f t="shared" si="270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 s="19">
        <f t="shared" si="270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 s="19">
        <f t="shared" si="270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 s="19">
        <f t="shared" si="270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 s="19">
        <f t="shared" ref="P3489:P3552" si="275">IFERROR(ROUND(E3489/L3489,2),0)</f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 s="19">
        <f t="shared" si="275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 s="19">
        <f t="shared" si="275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 s="19">
        <f t="shared" si="275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 s="19">
        <f t="shared" si="275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 s="19">
        <f t="shared" si="275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 s="19">
        <f t="shared" si="275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 s="19">
        <f t="shared" si="275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 s="19">
        <f t="shared" si="275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 s="19">
        <f t="shared" si="275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 s="19">
        <f t="shared" si="275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 s="19">
        <f t="shared" si="275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 s="19">
        <f t="shared" si="275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 s="19">
        <f t="shared" si="275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 s="19">
        <f t="shared" si="275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 s="19">
        <f t="shared" si="275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 s="19">
        <f t="shared" si="275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 s="19">
        <f t="shared" si="275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 s="19">
        <f t="shared" si="275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 s="19">
        <f t="shared" si="275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 s="19">
        <f t="shared" si="275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 s="19">
        <f t="shared" si="275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 s="19">
        <f t="shared" si="275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 s="19">
        <f t="shared" si="275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 s="19">
        <f t="shared" si="275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 s="19">
        <f t="shared" si="275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 s="19">
        <f t="shared" si="275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 s="19">
        <f t="shared" si="275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 s="19">
        <f t="shared" si="275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 s="19">
        <f t="shared" si="275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 s="19">
        <f t="shared" si="275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 s="19">
        <f t="shared" si="275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 s="19">
        <f t="shared" si="275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6">ROUND(E3522/D3522*100,0)</f>
        <v>101</v>
      </c>
      <c r="P3522" s="19">
        <f t="shared" si="275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6"/>
        <v>169</v>
      </c>
      <c r="P3523" s="19">
        <f t="shared" si="275"/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 s="19">
        <f t="shared" si="275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 s="19">
        <f t="shared" si="275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 s="19">
        <f t="shared" si="275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 s="19">
        <f t="shared" si="275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 s="19">
        <f t="shared" si="275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 s="19">
        <f t="shared" si="275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 s="19">
        <f t="shared" si="275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 s="19">
        <f t="shared" si="275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 s="19">
        <f t="shared" si="275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 s="19">
        <f t="shared" si="275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 s="19">
        <f t="shared" si="275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 s="19">
        <f t="shared" si="275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 s="19">
        <f t="shared" si="275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 s="19">
        <f t="shared" si="275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 s="19">
        <f t="shared" si="275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 s="19">
        <f t="shared" si="275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 s="19">
        <f t="shared" si="275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 s="19">
        <f t="shared" si="275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 s="19">
        <f t="shared" si="275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 s="19">
        <f t="shared" si="275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 s="19">
        <f t="shared" si="275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 s="19">
        <f t="shared" si="275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 s="19">
        <f t="shared" si="275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 s="19">
        <f t="shared" si="275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 s="19">
        <f t="shared" si="275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 s="19">
        <f t="shared" si="275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 s="19">
        <f t="shared" si="275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 s="19">
        <f t="shared" si="275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 s="19">
        <f t="shared" si="275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 s="19">
        <f t="shared" ref="P3553:P3616" si="280">IFERROR(ROUND(E3553/L3553,2),0)</f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 s="19">
        <f t="shared" si="280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 s="19">
        <f t="shared" si="280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 s="19">
        <f t="shared" si="280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 s="19">
        <f t="shared" si="280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 s="19">
        <f t="shared" si="280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 s="19">
        <f t="shared" si="280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 s="19">
        <f t="shared" si="280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 s="19">
        <f t="shared" si="280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 s="19">
        <f t="shared" si="280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 s="19">
        <f t="shared" si="280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 s="19">
        <f t="shared" si="280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 s="19">
        <f t="shared" si="280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 s="19">
        <f t="shared" si="280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 s="19">
        <f t="shared" si="280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 s="19">
        <f t="shared" si="280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 s="19">
        <f t="shared" si="280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 s="19">
        <f t="shared" si="280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 s="19">
        <f t="shared" si="280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 s="19">
        <f t="shared" si="280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 s="19">
        <f t="shared" si="280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 s="19">
        <f t="shared" si="280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 s="19">
        <f t="shared" si="280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 s="19">
        <f t="shared" si="280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 s="19">
        <f t="shared" si="280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 s="19">
        <f t="shared" si="280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 s="19">
        <f t="shared" si="280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 s="19">
        <f t="shared" si="280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 s="19">
        <f t="shared" si="280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 s="19">
        <f t="shared" si="280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 s="19">
        <f t="shared" si="280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 s="19">
        <f t="shared" si="280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 s="19">
        <f t="shared" si="280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1">ROUND(E3586/D3586*100,0)</f>
        <v>116</v>
      </c>
      <c r="P3586" s="19">
        <f t="shared" si="280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1"/>
        <v>119</v>
      </c>
      <c r="P3587" s="19">
        <f t="shared" si="280"/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 s="19">
        <f t="shared" si="280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 s="19">
        <f t="shared" si="280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 s="19">
        <f t="shared" si="280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 s="19">
        <f t="shared" si="280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 s="19">
        <f t="shared" si="280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 s="19">
        <f t="shared" si="280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 s="19">
        <f t="shared" si="280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 s="19">
        <f t="shared" si="280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 s="19">
        <f t="shared" si="280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 s="19">
        <f t="shared" si="280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 s="19">
        <f t="shared" si="280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 s="19">
        <f t="shared" si="280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 s="19">
        <f t="shared" si="280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 s="19">
        <f t="shared" si="280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 s="19">
        <f t="shared" si="280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 s="19">
        <f t="shared" si="280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 s="19">
        <f t="shared" si="280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 s="19">
        <f t="shared" si="280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 s="19">
        <f t="shared" si="280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 s="19">
        <f t="shared" si="280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 s="19">
        <f t="shared" si="280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 s="19">
        <f t="shared" si="280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 s="19">
        <f t="shared" si="280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 s="19">
        <f t="shared" si="280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 s="19">
        <f t="shared" si="280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 s="19">
        <f t="shared" si="280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 s="19">
        <f t="shared" si="280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 s="19">
        <f t="shared" si="280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 s="19">
        <f t="shared" si="280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 s="19">
        <f t="shared" ref="P3617:P3680" si="285">IFERROR(ROUND(E3617/L3617,2),0)</f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 s="19">
        <f t="shared" si="285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 s="19">
        <f t="shared" si="285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 s="19">
        <f t="shared" si="285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 s="19">
        <f t="shared" si="285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 s="19">
        <f t="shared" si="285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 s="19">
        <f t="shared" si="285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 s="19">
        <f t="shared" si="285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 s="19">
        <f t="shared" si="285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 s="19">
        <f t="shared" si="285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 s="19">
        <f t="shared" si="285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 s="19">
        <f t="shared" si="285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 s="19">
        <f t="shared" si="285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5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5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5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5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5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5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5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5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5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5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5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5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5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5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5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si="285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5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5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5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5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6">ROUND(E3650/D3650*100,0)</f>
        <v>100</v>
      </c>
      <c r="P3650" s="19">
        <f t="shared" si="285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6"/>
        <v>104</v>
      </c>
      <c r="P3651" s="19">
        <f t="shared" si="285"/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 s="19">
        <f t="shared" si="285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 s="19">
        <f t="shared" si="285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 s="19">
        <f t="shared" si="285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 s="19">
        <f t="shared" si="285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 s="19">
        <f t="shared" si="285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 s="19">
        <f t="shared" si="285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 s="19">
        <f t="shared" si="285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 s="19">
        <f t="shared" si="285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 s="19">
        <f t="shared" si="285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 s="19">
        <f t="shared" si="285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 s="19">
        <f t="shared" si="285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 s="19">
        <f t="shared" si="285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 s="19">
        <f t="shared" si="285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 s="19">
        <f t="shared" si="285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 s="19">
        <f t="shared" si="285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 s="19">
        <f t="shared" si="285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 s="19">
        <f t="shared" si="285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 s="19">
        <f t="shared" si="285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 s="19">
        <f t="shared" si="285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 s="19">
        <f t="shared" si="285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 s="19">
        <f t="shared" si="285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 s="19">
        <f t="shared" si="285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 s="19">
        <f t="shared" si="285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 s="19">
        <f t="shared" si="285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 s="19">
        <f t="shared" si="285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 s="19">
        <f t="shared" si="285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 s="19">
        <f t="shared" si="285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 s="19">
        <f t="shared" si="285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 s="19">
        <f t="shared" si="285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 s="19">
        <f t="shared" ref="P3681:P3744" si="290">IFERROR(ROUND(E3681/L3681,2),0)</f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 s="19">
        <f t="shared" si="290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 s="19">
        <f t="shared" si="290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 s="19">
        <f t="shared" si="290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 s="19">
        <f t="shared" si="290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 s="19">
        <f t="shared" si="290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 s="19">
        <f t="shared" si="290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 s="19">
        <f t="shared" si="290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 s="19">
        <f t="shared" si="290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 s="19">
        <f t="shared" si="290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 s="19">
        <f t="shared" si="290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 s="19">
        <f t="shared" si="290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 s="19">
        <f t="shared" si="290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 s="19">
        <f t="shared" si="290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 s="19">
        <f t="shared" si="290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 s="19">
        <f t="shared" si="290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 s="19">
        <f t="shared" si="290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 s="19">
        <f t="shared" si="290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 s="19">
        <f t="shared" si="290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 s="19">
        <f t="shared" si="290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 s="19">
        <f t="shared" si="290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 s="19">
        <f t="shared" si="290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 s="19">
        <f t="shared" si="290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 s="19">
        <f t="shared" si="290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 s="19">
        <f t="shared" si="290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 s="19">
        <f t="shared" si="290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 s="19">
        <f t="shared" si="290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 s="19">
        <f t="shared" si="290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 s="19">
        <f t="shared" si="290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 s="19">
        <f t="shared" si="290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 s="19">
        <f t="shared" si="290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 s="19">
        <f t="shared" si="290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 s="19">
        <f t="shared" si="290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1">ROUND(E3714/D3714*100,0)</f>
        <v>154</v>
      </c>
      <c r="P3714" s="19">
        <f t="shared" si="290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1"/>
        <v>102</v>
      </c>
      <c r="P3715" s="19">
        <f t="shared" si="290"/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 s="19">
        <f t="shared" si="290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 s="19">
        <f t="shared" si="290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 s="19">
        <f t="shared" si="290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 s="19">
        <f t="shared" si="290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 s="19">
        <f t="shared" si="290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 s="19">
        <f t="shared" si="290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 s="19">
        <f t="shared" si="290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 s="19">
        <f t="shared" si="290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 s="19">
        <f t="shared" si="290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 s="19">
        <f t="shared" si="290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 s="19">
        <f t="shared" si="290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 s="19">
        <f t="shared" si="290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 s="19">
        <f t="shared" si="290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 s="19">
        <f t="shared" si="290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 s="19">
        <f t="shared" si="290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 s="19">
        <f t="shared" si="290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 s="19">
        <f t="shared" si="290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 s="19">
        <f t="shared" si="290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 s="19">
        <f t="shared" si="290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 s="19">
        <f t="shared" si="290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 s="19">
        <f t="shared" si="290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 s="19">
        <f t="shared" si="290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 s="19">
        <f t="shared" si="290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 s="19">
        <f t="shared" si="290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 s="19">
        <f t="shared" si="290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 s="19">
        <f t="shared" si="290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 s="19">
        <f t="shared" si="290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 s="19">
        <f t="shared" si="290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 s="19">
        <f t="shared" si="290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 s="19">
        <f t="shared" ref="P3745:P3808" si="295">IFERROR(ROUND(E3745/L3745,2),0)</f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 s="19">
        <f t="shared" si="295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 s="19">
        <f t="shared" si="295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 s="19">
        <f t="shared" si="295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 s="19">
        <f t="shared" si="295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5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5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5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5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5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5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5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5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5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5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5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5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5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5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5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5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5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5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5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5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5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5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5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5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5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5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5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5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si="295"/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ref="P3809:P3872" si="300">IFERROR(ROUND(E3809/L3809,2),0)</f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 s="19">
        <f t="shared" si="300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 s="19">
        <f t="shared" si="300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 s="19">
        <f t="shared" si="300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 s="19">
        <f t="shared" si="300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 s="19">
        <f t="shared" si="300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 s="19">
        <f t="shared" si="300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 s="19">
        <f t="shared" si="300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 s="19">
        <f t="shared" si="300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 s="19">
        <f t="shared" si="300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 s="19">
        <f t="shared" si="300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 s="19">
        <f t="shared" si="300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 s="19">
        <f t="shared" si="300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 s="19">
        <f t="shared" si="300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 s="19">
        <f t="shared" si="300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 s="19">
        <f t="shared" si="300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 s="19">
        <f t="shared" si="300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 s="19">
        <f t="shared" si="300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 s="19">
        <f t="shared" si="300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 s="19">
        <f t="shared" si="300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 s="19">
        <f t="shared" si="300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 s="19">
        <f t="shared" si="300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 s="19">
        <f t="shared" si="300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 s="19">
        <f t="shared" si="300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 s="19">
        <f t="shared" si="300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 s="19">
        <f t="shared" si="300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 s="19">
        <f t="shared" si="300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 s="19">
        <f t="shared" si="300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 s="19">
        <f t="shared" si="300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 s="19">
        <f t="shared" si="300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 s="19">
        <f t="shared" si="300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 s="19">
        <f t="shared" si="300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 s="19">
        <f t="shared" si="300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1">ROUND(E3842/D3842*100,0)</f>
        <v>6500</v>
      </c>
      <c r="P3842" s="19">
        <f t="shared" si="300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1"/>
        <v>9</v>
      </c>
      <c r="P3843" s="19">
        <f t="shared" si="300"/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 s="19">
        <f t="shared" si="300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 s="19">
        <f t="shared" si="300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 s="19">
        <f t="shared" si="300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 s="19">
        <f t="shared" si="300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 s="19">
        <f t="shared" si="300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 s="19">
        <f t="shared" si="300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 s="19">
        <f t="shared" si="300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 s="19">
        <f t="shared" si="300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 s="19">
        <f t="shared" si="300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 s="19">
        <f t="shared" si="300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 s="19">
        <f t="shared" si="300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 s="19">
        <f t="shared" si="300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 s="19">
        <f t="shared" si="300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 s="19">
        <f t="shared" si="300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 s="19">
        <f t="shared" si="300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 s="19">
        <f t="shared" si="300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 s="19">
        <f t="shared" si="300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 s="19">
        <f t="shared" si="300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 s="19">
        <f t="shared" si="300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 s="19">
        <f t="shared" si="300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 s="19">
        <f t="shared" si="300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 s="19">
        <f t="shared" si="300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 s="19">
        <f t="shared" si="300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 s="19">
        <f t="shared" si="300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 s="19">
        <f t="shared" si="300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 s="19">
        <f t="shared" si="300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ref="P3873:P3936" si="305">IFERROR(ROUND(E3873/L3873,2),0)</f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5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5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5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5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5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5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5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5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5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5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5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5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5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5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5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5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 s="19">
        <f t="shared" si="305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 s="19">
        <f t="shared" si="305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 s="19">
        <f t="shared" si="305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 s="19">
        <f t="shared" si="305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 s="19">
        <f t="shared" si="305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 s="19">
        <f t="shared" si="305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 s="19">
        <f t="shared" si="305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 s="19">
        <f t="shared" si="305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 s="19">
        <f t="shared" si="305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 s="19">
        <f t="shared" si="305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 s="19">
        <f t="shared" si="305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 s="19">
        <f t="shared" si="305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 s="19">
        <f t="shared" si="305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 s="19">
        <f t="shared" si="305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 s="19">
        <f t="shared" si="305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 s="19">
        <f t="shared" si="305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 s="19">
        <f t="shared" si="305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 s="19">
        <f t="shared" si="305"/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 s="19">
        <f t="shared" si="305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 s="19">
        <f t="shared" si="305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 s="19">
        <f t="shared" si="305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 s="19">
        <f t="shared" si="305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 s="19">
        <f t="shared" si="305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 s="19">
        <f t="shared" si="305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 s="19">
        <f t="shared" si="305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 s="19">
        <f t="shared" si="305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 s="19">
        <f t="shared" si="305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 s="19">
        <f t="shared" si="305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 s="19">
        <f t="shared" si="305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 s="19">
        <f t="shared" si="305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 s="19">
        <f t="shared" si="305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 s="19">
        <f t="shared" si="305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 s="19">
        <f t="shared" si="305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 s="19">
        <f t="shared" si="305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 s="19">
        <f t="shared" si="305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 s="19">
        <f t="shared" si="305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 s="19">
        <f t="shared" si="305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 s="19">
        <f t="shared" si="305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 s="19">
        <f t="shared" si="305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 s="19">
        <f t="shared" si="305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 s="19">
        <f t="shared" si="305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 s="19">
        <f t="shared" si="305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 s="19">
        <f t="shared" si="305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 s="19">
        <f t="shared" si="305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 s="19">
        <f t="shared" si="305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 s="19">
        <f t="shared" si="305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 s="19">
        <f t="shared" si="305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 s="19">
        <f t="shared" ref="P3937:P4000" si="310">IFERROR(ROUND(E3937/L3937,2),0)</f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 s="19">
        <f t="shared" si="310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 s="19">
        <f t="shared" si="310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 s="19">
        <f t="shared" si="310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 s="19">
        <f t="shared" si="310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 s="19">
        <f t="shared" si="310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 s="19">
        <f t="shared" si="310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 s="19">
        <f t="shared" si="310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 s="19">
        <f t="shared" si="310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 s="19">
        <f t="shared" si="310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 s="19">
        <f t="shared" si="310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 s="19">
        <f t="shared" si="310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 s="19">
        <f t="shared" si="310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 s="19">
        <f t="shared" si="310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 s="19">
        <f t="shared" si="310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 s="19">
        <f t="shared" si="310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 s="19">
        <f t="shared" si="310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 s="19">
        <f t="shared" si="310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 s="19">
        <f t="shared" si="310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 s="19">
        <f t="shared" si="310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 s="19">
        <f t="shared" si="310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 s="19">
        <f t="shared" si="310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 s="19">
        <f t="shared" si="310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 s="19">
        <f t="shared" si="310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 s="19">
        <f t="shared" si="310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 s="19">
        <f t="shared" si="310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 s="19">
        <f t="shared" si="310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 s="19">
        <f t="shared" si="310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 s="19">
        <f t="shared" si="310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 s="19">
        <f t="shared" si="310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 s="19">
        <f t="shared" si="310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 s="19">
        <f t="shared" si="310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 s="19">
        <f t="shared" si="310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 s="19">
        <f t="shared" si="310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 s="19">
        <f t="shared" si="310"/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 s="19">
        <f t="shared" si="310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 s="19">
        <f t="shared" si="310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 s="19">
        <f t="shared" si="310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 s="19">
        <f t="shared" si="310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 s="19">
        <f t="shared" si="310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 s="19">
        <f t="shared" si="310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 s="19">
        <f t="shared" si="310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 s="19">
        <f t="shared" si="310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 s="19">
        <f t="shared" si="310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 s="19">
        <f t="shared" si="310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 s="19">
        <f t="shared" si="310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 s="19">
        <f t="shared" si="310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 s="19">
        <f t="shared" si="310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 s="19">
        <f t="shared" si="310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 s="19">
        <f t="shared" si="310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 s="19">
        <f t="shared" si="310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 s="19">
        <f t="shared" si="310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 s="19">
        <f t="shared" si="310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 s="19">
        <f t="shared" si="310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 s="19">
        <f t="shared" si="310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 s="19">
        <f t="shared" si="310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 s="19">
        <f t="shared" si="310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 s="19">
        <f t="shared" si="310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 s="19">
        <f t="shared" si="310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 s="19">
        <f t="shared" si="310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 s="19">
        <f t="shared" si="310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 s="19">
        <f t="shared" si="310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 s="19">
        <f t="shared" si="310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 s="19">
        <f t="shared" si="310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 s="19">
        <f t="shared" ref="P4001:P4064" si="315">IFERROR(ROUND(E4001/L4001,2),0)</f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 s="19">
        <f t="shared" si="315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 s="19">
        <f t="shared" si="315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 s="19">
        <f t="shared" si="315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 s="19">
        <f t="shared" si="315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 s="19">
        <f t="shared" si="315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 s="19">
        <f t="shared" si="315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 s="19">
        <f t="shared" si="315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 s="19">
        <f t="shared" si="315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 s="19">
        <f t="shared" si="315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 s="19">
        <f t="shared" si="315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 s="19">
        <f t="shared" si="315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 s="19">
        <f t="shared" si="315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 s="19">
        <f t="shared" si="315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 s="19">
        <f t="shared" si="315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 s="19">
        <f t="shared" si="315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 s="19">
        <f t="shared" si="315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 s="19">
        <f t="shared" si="315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 s="19">
        <f t="shared" si="315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 s="19">
        <f t="shared" si="315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 s="19">
        <f t="shared" si="315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 s="19">
        <f t="shared" si="315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 s="19">
        <f t="shared" si="315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 s="19">
        <f t="shared" si="315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s="19">
        <f t="shared" si="315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 s="19">
        <f t="shared" si="315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 s="19">
        <f t="shared" si="315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s="19">
        <f t="shared" si="315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 s="19">
        <f t="shared" si="315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 s="19">
        <f t="shared" si="315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s="19">
        <f t="shared" si="315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 s="19">
        <f t="shared" si="315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s="19">
        <f t="shared" si="315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 s="19">
        <f t="shared" si="315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 s="19">
        <f t="shared" si="315"/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 s="19">
        <f t="shared" si="315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 s="19">
        <f t="shared" si="315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 s="19">
        <f t="shared" si="315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 s="19">
        <f t="shared" si="315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 s="19">
        <f t="shared" si="315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 s="19">
        <f t="shared" si="315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 s="19">
        <f t="shared" si="315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 s="19">
        <f t="shared" si="315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 s="19">
        <f t="shared" si="315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 s="19">
        <f t="shared" si="315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 s="19">
        <f t="shared" si="315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 s="19">
        <f t="shared" si="315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 s="19">
        <f t="shared" si="315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 s="19">
        <f t="shared" si="315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 s="19">
        <f t="shared" si="315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 s="19">
        <f t="shared" si="315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 s="19">
        <f t="shared" si="315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 s="19">
        <f t="shared" si="315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 s="19">
        <f t="shared" si="315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 s="19">
        <f t="shared" si="315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 s="19">
        <f t="shared" si="315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 s="19">
        <f t="shared" si="315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 s="19">
        <f t="shared" si="315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 s="19">
        <f t="shared" si="315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 s="19">
        <f t="shared" si="315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 s="19">
        <f t="shared" si="315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 s="19">
        <f t="shared" si="315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s="19">
        <f t="shared" si="315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 s="19">
        <f t="shared" si="315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 s="19">
        <f t="shared" ref="P4065:P4115" si="320">IFERROR(ROUND(E4065/L4065,2),0)</f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 s="19">
        <f t="shared" si="320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 s="19">
        <f t="shared" si="320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 s="19">
        <f t="shared" si="320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 s="19">
        <f t="shared" si="320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 s="19">
        <f t="shared" si="320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 s="19">
        <f t="shared" si="320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 s="19">
        <f t="shared" si="320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 s="19">
        <f t="shared" si="320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 s="19">
        <f t="shared" si="320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 s="19">
        <f t="shared" si="320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 s="19">
        <f t="shared" si="320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 s="19">
        <f t="shared" si="320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 s="19">
        <f t="shared" si="320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 s="19">
        <f t="shared" si="320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s="19">
        <f t="shared" si="320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 s="19">
        <f t="shared" si="320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s="19">
        <f t="shared" si="320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 s="19">
        <f t="shared" si="320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 s="19">
        <f t="shared" si="320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 s="19">
        <f t="shared" si="320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 s="19">
        <f t="shared" si="320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 s="19">
        <f t="shared" si="320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 s="19">
        <f t="shared" si="320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s="19">
        <f t="shared" si="320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 s="19">
        <f t="shared" si="320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 s="19">
        <f t="shared" si="320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 s="19">
        <f t="shared" si="320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 s="19">
        <f t="shared" si="320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 s="19">
        <f t="shared" si="320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 s="19">
        <f t="shared" si="320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 s="19">
        <f t="shared" si="320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 s="19">
        <f t="shared" si="320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1">ROUND(E4098/D4098*100,0)</f>
        <v>11</v>
      </c>
      <c r="P4098" s="19">
        <f t="shared" si="320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 s="19">
        <f t="shared" si="320"/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s="19">
        <f t="shared" si="320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 s="19">
        <f t="shared" si="320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s="19">
        <f t="shared" si="320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s="19">
        <f t="shared" si="320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 s="19">
        <f t="shared" si="320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 s="19">
        <f t="shared" si="320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 s="19">
        <f t="shared" si="320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 s="19">
        <f t="shared" si="320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 s="19">
        <f t="shared" si="320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 s="19">
        <f t="shared" si="320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 s="19">
        <f t="shared" si="320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s="19">
        <f t="shared" si="320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 s="19">
        <f t="shared" si="320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 s="19">
        <f t="shared" si="320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 s="19">
        <f t="shared" si="320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 s="19">
        <f t="shared" si="320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A3C4-E0FD-4E56-8E5F-B0EEE36708AF}">
  <dimension ref="A1:H13"/>
  <sheetViews>
    <sheetView workbookViewId="0">
      <selection activeCell="C12" sqref="C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6" t="s">
        <v>8377</v>
      </c>
      <c r="B1" s="27" t="s">
        <v>8419</v>
      </c>
      <c r="C1" s="27" t="s">
        <v>8420</v>
      </c>
      <c r="D1" s="27" t="s">
        <v>8421</v>
      </c>
      <c r="E1" s="28" t="s">
        <v>8422</v>
      </c>
      <c r="F1" s="29" t="s">
        <v>8423</v>
      </c>
      <c r="G1" s="29" t="s">
        <v>8424</v>
      </c>
      <c r="H1" s="29" t="s">
        <v>8425</v>
      </c>
    </row>
    <row r="2" spans="1:8" x14ac:dyDescent="0.25">
      <c r="A2" s="30" t="s">
        <v>8426</v>
      </c>
      <c r="B2" s="31">
        <f>COUNTIFS(Kickstarter!$F:$F, "successful", Kickstarter!$R:$R, "plays", Kickstarter!$D:$D, "&lt;1000")</f>
        <v>141</v>
      </c>
      <c r="C2" s="31">
        <f>COUNTIFS(Kickstarter!$F:$F, "failed", Kickstarter!$R:$R, "plays", Kickstarter!$D:$D, "&lt;1000")</f>
        <v>45</v>
      </c>
      <c r="D2" s="31">
        <f>COUNTIFS(Kickstarter!$F:$F, "canceled", Kickstarter!$R:$R, "plays", Kickstarter!$D:$D, "&lt;1000")</f>
        <v>0</v>
      </c>
      <c r="E2" s="32">
        <f>SUM(B2,C2,D2)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5">
      <c r="A3" s="30" t="s">
        <v>8427</v>
      </c>
      <c r="B3" s="31">
        <f>COUNTIFS(Kickstarter!$F:$F, "successful", Kickstarter!$R:$R, "plays", Kickstarter!$D:$D, "&gt;=1000", Kickstarter!$D:$D, "&lt;=4999")</f>
        <v>388</v>
      </c>
      <c r="C3" s="31">
        <f>COUNTIFS(Kickstarter!$F:$F, "failed", Kickstarter!$R:$R, "plays", Kickstarter!$D:$D, "&gt;=1000", Kickstarter!$D:$D, "&lt;=4999")</f>
        <v>146</v>
      </c>
      <c r="D3" s="31">
        <f>COUNTIFS(Kickstarter!$F:$F, "canceled", Kickstarter!$R:$R, "plays", Kickstarter!$D:$D, "&gt;=1000", Kickstarter!$D:$D, "&lt;=4999")</f>
        <v>0</v>
      </c>
      <c r="E3" s="32">
        <f t="shared" ref="E3:E13" si="0">SUM(B3,C3,D3)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5">
      <c r="A4" s="30" t="s">
        <v>8428</v>
      </c>
      <c r="B4" s="31">
        <f>COUNTIFS(Kickstarter!$F:$F, "successful", Kickstarter!$R:$R, "plays", Kickstarter!$D:$D, "&gt;=5000", Kickstarter!$D:$D, "&lt;=9999")</f>
        <v>93</v>
      </c>
      <c r="C4" s="31">
        <f>COUNTIFS(Kickstarter!$F:$F, "failed", Kickstarter!$R:$R, "plays", Kickstarter!$D:$D, "&gt;=5000", Kickstarter!$D:$D, "&lt;=9999")</f>
        <v>76</v>
      </c>
      <c r="D4" s="31">
        <f>COUNTIFS(Kickstarter!$F:$F, "canceled", Kickstarter!$R:$R, "plays", Kickstarter!$D:$D, "&gt;=5000", Kickstarter!$D:$D, "&lt;=9999")</f>
        <v>0</v>
      </c>
      <c r="E4" s="32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25">
      <c r="A5" s="30" t="s">
        <v>8429</v>
      </c>
      <c r="B5" s="31">
        <f>COUNTIFS(Kickstarter!$F:$F, "successful", Kickstarter!$R:$R, "plays", Kickstarter!$D:$D, "&gt;=10000", Kickstarter!$D:$D, "&lt;=14999")</f>
        <v>39</v>
      </c>
      <c r="C5" s="31">
        <f>COUNTIFS(Kickstarter!$F:$F, "failed", Kickstarter!$R:$R, "plays", Kickstarter!$D:$D, "&gt;=10000", Kickstarter!$D:$D, "&lt;=14999")</f>
        <v>33</v>
      </c>
      <c r="D5" s="31">
        <f>COUNTIFS(Kickstarter!$F:$F, "canceled", Kickstarter!$R:$R, "plays", Kickstarter!$D:$D, "&gt;=10000", Kickstarter!$D:$D, "&lt;=14999")</f>
        <v>0</v>
      </c>
      <c r="E5" s="32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25">
      <c r="A6" s="30" t="s">
        <v>8430</v>
      </c>
      <c r="B6" s="31">
        <f>COUNTIFS(Kickstarter!$F:$F, "successful", Kickstarter!$R:$R, "plays", Kickstarter!$D:$D, "&gt;=15000", Kickstarter!$D:$D, "&lt;=19999")</f>
        <v>12</v>
      </c>
      <c r="C6" s="31">
        <f>COUNTIFS(Kickstarter!$F:$F, "failed", Kickstarter!$R:$R, "plays", Kickstarter!$D:$D, "&gt;=15000", Kickstarter!$D:$D, "&lt;=19999")</f>
        <v>12</v>
      </c>
      <c r="D6" s="31">
        <f>COUNTIFS(Kickstarter!$F:$F, "canceled",Kickstarter!$R:$R, "plays",  Kickstarter!$D:$D, "&gt;=15000", Kickstarter!$D:$D, "&lt;=19999")</f>
        <v>0</v>
      </c>
      <c r="E6" s="32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25">
      <c r="A7" s="30" t="s">
        <v>8431</v>
      </c>
      <c r="B7" s="31">
        <f>COUNTIFS(Kickstarter!$F:$F, "successful", Kickstarter!$R:$R, "plays", Kickstarter!$D:$D, "&gt;=20000", Kickstarter!$D:$D, "&lt;=24999")</f>
        <v>9</v>
      </c>
      <c r="C7" s="31">
        <f>COUNTIFS(Kickstarter!$F:$F, "failed", Kickstarter!$R:$R, "plays", Kickstarter!$D:$D, "&gt;=20000", Kickstarter!$D:$D, "&lt;=24999")</f>
        <v>11</v>
      </c>
      <c r="D7" s="31">
        <f>COUNTIFS(Kickstarter!$F:$F, "canceled", Kickstarter!$R:$R, "plays", Kickstarter!$D:$D, "&gt;=20000", Kickstarter!$D:$D, "&lt;=24999")</f>
        <v>0</v>
      </c>
      <c r="E7" s="32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25">
      <c r="A8" s="30" t="s">
        <v>8432</v>
      </c>
      <c r="B8" s="31">
        <f>COUNTIFS(Kickstarter!$F:$F, "successful", Kickstarter!$R:$R, "plays", Kickstarter!$D:$D, "&gt;=25000", Kickstarter!$D:$D, "&lt;=29999")</f>
        <v>1</v>
      </c>
      <c r="C8" s="31">
        <f>COUNTIFS(Kickstarter!$F:$F, "failed", Kickstarter!$R:$R, "plays", Kickstarter!$D:$D, "&gt;=25000", Kickstarter!$D:$D, "&lt;=29999")</f>
        <v>4</v>
      </c>
      <c r="D8" s="31">
        <f>COUNTIFS(Kickstarter!$F:$F, "canceled", Kickstarter!$R:$R, "plays", Kickstarter!$D:$D, "&gt;=25000", Kickstarter!$D:$D, "&lt;=29999")</f>
        <v>0</v>
      </c>
      <c r="E8" s="32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25">
      <c r="A9" s="30" t="s">
        <v>8433</v>
      </c>
      <c r="B9" s="31">
        <f>COUNTIFS(Kickstarter!$F:$F, "successful", Kickstarter!$R:$R, "plays", Kickstarter!$D:$D, "&gt;=30000", Kickstarter!$D:$D, "&lt;34999")</f>
        <v>3</v>
      </c>
      <c r="C9" s="31">
        <f>COUNTIFS(Kickstarter!$F:$F, "failed", Kickstarter!$R:$R, "plays", Kickstarter!$D:$D, "&gt;=30000", Kickstarter!$D:$D, "&lt;34999")</f>
        <v>8</v>
      </c>
      <c r="D9" s="31">
        <f>COUNTIFS(Kickstarter!$F:$F, "canceled", Kickstarter!$R:$R, "plays", Kickstarter!$D:$D, "&gt;=30000", Kickstarter!$D:$D, "&lt;=34999")</f>
        <v>0</v>
      </c>
      <c r="E9" s="32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25">
      <c r="A10" s="30" t="s">
        <v>8434</v>
      </c>
      <c r="B10" s="31">
        <f>COUNTIFS(Kickstarter!$F:$F, "successful", Kickstarter!$R:$R, "plays", Kickstarter!$D:$D, "&gt;=35000", Kickstarter!$D:$D, "&lt;=39999")</f>
        <v>4</v>
      </c>
      <c r="C10" s="31">
        <f>COUNTIFS(Kickstarter!$F:$F, "failed", Kickstarter!$R:$R, "plays", Kickstarter!$D:$D, "&gt;=35000", Kickstarter!$D:$D, "&lt;=39999")</f>
        <v>2</v>
      </c>
      <c r="D10" s="31">
        <f>COUNTIFS(Kickstarter!$F:$F, "canceled", Kickstarter!$R:$R, "plays", Kickstarter!$D:$D, "&gt;=35000", Kickstarter!$D:$D, "&lt;=39999")</f>
        <v>0</v>
      </c>
      <c r="E10" s="32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25">
      <c r="A11" s="30" t="s">
        <v>8435</v>
      </c>
      <c r="B11" s="31">
        <f>COUNTIFS(Kickstarter!$F:$F, "successful", Kickstarter!$R:$R, "plays", Kickstarter!$D:$D, "&gt;=40000", Kickstarter!$D:$D, "&lt;=44999")</f>
        <v>2</v>
      </c>
      <c r="C11" s="31">
        <f>COUNTIFS(Kickstarter!$F:$F, "failed", Kickstarter!$R:$R, "plays", Kickstarter!$D:$D, "&gt;=40000", Kickstarter!$D:$D, "&lt;=44999")</f>
        <v>1</v>
      </c>
      <c r="D11" s="31">
        <f>COUNTIFS(Kickstarter!$F:$F, "canceled", Kickstarter!$R:$R, "plays", Kickstarter!$D:$D, "&gt;=40000", Kickstarter!$D:$D, "&lt;=44999")</f>
        <v>0</v>
      </c>
      <c r="E11" s="32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25">
      <c r="A12" s="30" t="s">
        <v>8436</v>
      </c>
      <c r="B12" s="31">
        <f>COUNTIFS(Kickstarter!$F:$F, "successful", Kickstarter!$R:$R, "plays", Kickstarter!$D:$D, "&gt;=45000", Kickstarter!$D:$D, "&lt;=49999")</f>
        <v>0</v>
      </c>
      <c r="C12" s="31">
        <f>COUNTIFS(Kickstarter!$F:$F, "failed", Kickstarter!$R:$R, "plays", Kickstarter!$D:$D, "&gt;=45000", Kickstarter!$D:$D, "&lt;=49999")</f>
        <v>1</v>
      </c>
      <c r="D12" s="31">
        <f>COUNTIFS(Kickstarter!$F:$F, "canceled", Kickstarter!$R:$R, "plays", Kickstarter!$D:$D, "&gt;=45000", Kickstarter!$D:$D, "&lt;=49999")</f>
        <v>0</v>
      </c>
      <c r="E12" s="3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5">
      <c r="A13" s="30" t="s">
        <v>8437</v>
      </c>
      <c r="B13" s="31">
        <f>COUNTIFS(Kickstarter!$F:$F, "successful", Kickstarter!$R:$R, "plays", Kickstarter!$D:$D, "&gt;50000")</f>
        <v>2</v>
      </c>
      <c r="C13" s="31">
        <f>COUNTIFS(Kickstarter!$F:$F, "failed", Kickstarter!$R:$R, "plays", Kickstarter!$D:$D, "&gt;50000")</f>
        <v>10</v>
      </c>
      <c r="D13" s="31">
        <f>COUNTIFS(Kickstarter!$F:$F, "canceled", Kickstarter!$R:$R, "plays", Kickstarter!$D:$D, "&lt;50000")</f>
        <v>0</v>
      </c>
      <c r="E13" s="32">
        <f t="shared" si="0"/>
        <v>12</v>
      </c>
      <c r="F13" s="33">
        <f t="shared" si="1"/>
        <v>0.16666666666666666</v>
      </c>
      <c r="G13" s="33">
        <f t="shared" si="2"/>
        <v>0.83333333333333337</v>
      </c>
      <c r="H13" s="3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43E1-1F6A-4317-A14D-C1297B861540}">
  <dimension ref="A3:D16"/>
  <sheetViews>
    <sheetView workbookViewId="0">
      <selection activeCell="B5" sqref="B5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3" t="s">
        <v>8363</v>
      </c>
      <c r="B3" t="s">
        <v>8438</v>
      </c>
      <c r="C3" t="s">
        <v>8439</v>
      </c>
      <c r="D3" t="s">
        <v>8440</v>
      </c>
    </row>
    <row r="4" spans="1:4" x14ac:dyDescent="0.25">
      <c r="A4" s="15" t="s">
        <v>8426</v>
      </c>
      <c r="B4" s="25">
        <v>0.75806451612903225</v>
      </c>
      <c r="C4" s="25">
        <v>0.24193548387096775</v>
      </c>
      <c r="D4" s="25">
        <v>0</v>
      </c>
    </row>
    <row r="5" spans="1:4" x14ac:dyDescent="0.25">
      <c r="A5" s="15" t="s">
        <v>8427</v>
      </c>
      <c r="B5" s="25">
        <v>0.72659176029962547</v>
      </c>
      <c r="C5" s="25">
        <v>0.27340823970037453</v>
      </c>
      <c r="D5" s="25">
        <v>0</v>
      </c>
    </row>
    <row r="6" spans="1:4" x14ac:dyDescent="0.25">
      <c r="A6" s="15" t="s">
        <v>8428</v>
      </c>
      <c r="B6" s="25">
        <v>0.55029585798816572</v>
      </c>
      <c r="C6" s="25">
        <v>0.44970414201183434</v>
      </c>
      <c r="D6" s="25">
        <v>0</v>
      </c>
    </row>
    <row r="7" spans="1:4" x14ac:dyDescent="0.25">
      <c r="A7" s="15" t="s">
        <v>8429</v>
      </c>
      <c r="B7" s="25">
        <v>0.54166666666666663</v>
      </c>
      <c r="C7" s="25">
        <v>0.45833333333333331</v>
      </c>
      <c r="D7" s="25">
        <v>0</v>
      </c>
    </row>
    <row r="8" spans="1:4" x14ac:dyDescent="0.25">
      <c r="A8" s="15" t="s">
        <v>8430</v>
      </c>
      <c r="B8" s="25">
        <v>0.5</v>
      </c>
      <c r="C8" s="25">
        <v>0.5</v>
      </c>
      <c r="D8" s="25">
        <v>0</v>
      </c>
    </row>
    <row r="9" spans="1:4" x14ac:dyDescent="0.25">
      <c r="A9" s="15" t="s">
        <v>8431</v>
      </c>
      <c r="B9" s="25">
        <v>0.45</v>
      </c>
      <c r="C9" s="25">
        <v>0.55000000000000004</v>
      </c>
      <c r="D9" s="25">
        <v>0</v>
      </c>
    </row>
    <row r="10" spans="1:4" x14ac:dyDescent="0.25">
      <c r="A10" s="15" t="s">
        <v>8432</v>
      </c>
      <c r="B10" s="25">
        <v>0.2</v>
      </c>
      <c r="C10" s="25">
        <v>0.8</v>
      </c>
      <c r="D10" s="25">
        <v>0</v>
      </c>
    </row>
    <row r="11" spans="1:4" x14ac:dyDescent="0.25">
      <c r="A11" s="15" t="s">
        <v>8433</v>
      </c>
      <c r="B11" s="25">
        <v>0.27272727272727271</v>
      </c>
      <c r="C11" s="25">
        <v>0.72727272727272729</v>
      </c>
      <c r="D11" s="25">
        <v>0</v>
      </c>
    </row>
    <row r="12" spans="1:4" x14ac:dyDescent="0.25">
      <c r="A12" s="15" t="s">
        <v>8434</v>
      </c>
      <c r="B12" s="25">
        <v>0.66666666666666663</v>
      </c>
      <c r="C12" s="25">
        <v>0.33333333333333331</v>
      </c>
      <c r="D12" s="25">
        <v>0</v>
      </c>
    </row>
    <row r="13" spans="1:4" x14ac:dyDescent="0.25">
      <c r="A13" s="15" t="s">
        <v>8435</v>
      </c>
      <c r="B13" s="25">
        <v>0.66666666666666663</v>
      </c>
      <c r="C13" s="25">
        <v>0.33333333333333331</v>
      </c>
      <c r="D13" s="25">
        <v>0</v>
      </c>
    </row>
    <row r="14" spans="1:4" x14ac:dyDescent="0.25">
      <c r="A14" s="15" t="s">
        <v>8436</v>
      </c>
      <c r="B14" s="25">
        <v>0</v>
      </c>
      <c r="C14" s="25">
        <v>1</v>
      </c>
      <c r="D14" s="25">
        <v>0</v>
      </c>
    </row>
    <row r="15" spans="1:4" x14ac:dyDescent="0.25">
      <c r="A15" s="15" t="s">
        <v>8437</v>
      </c>
      <c r="B15" s="25">
        <v>0.16666666666666666</v>
      </c>
      <c r="C15" s="25">
        <v>0.83333333333333337</v>
      </c>
      <c r="D15" s="25">
        <v>0</v>
      </c>
    </row>
    <row r="16" spans="1:4" x14ac:dyDescent="0.25">
      <c r="A16" s="15" t="s">
        <v>8361</v>
      </c>
      <c r="B16" s="25">
        <v>5.4993460738107638</v>
      </c>
      <c r="C16" s="25">
        <v>6.5006539261892362</v>
      </c>
      <c r="D16" s="25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5F0F-393E-40AD-8ED5-09749DE0D09C}">
  <dimension ref="A1:C28"/>
  <sheetViews>
    <sheetView tabSelected="1" topLeftCell="A7" workbookViewId="0">
      <selection activeCell="A45" sqref="A45"/>
    </sheetView>
  </sheetViews>
  <sheetFormatPr defaultRowHeight="15" x14ac:dyDescent="0.25"/>
  <cols>
    <col min="1" max="1" width="33.140625" bestFit="1" customWidth="1"/>
    <col min="2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8383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8390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8391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8393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8384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8385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8395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8396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8397</v>
      </c>
      <c r="B14" s="21" t="e">
        <f>B12-B13</f>
        <v>#REF!</v>
      </c>
      <c r="C14" s="21" t="e">
        <f>C12-C13</f>
        <v>#REF!</v>
      </c>
    </row>
    <row r="16" spans="1:3" x14ac:dyDescent="0.25">
      <c r="A16" t="s">
        <v>8386</v>
      </c>
      <c r="B16" s="23" t="e">
        <f>AVERAGE(#REF!)</f>
        <v>#REF!</v>
      </c>
      <c r="C16" s="23" t="e">
        <f>AVERAGE(#REF!)</f>
        <v>#REF!</v>
      </c>
    </row>
    <row r="17" spans="1:3" x14ac:dyDescent="0.25">
      <c r="A17" t="s">
        <v>8387</v>
      </c>
      <c r="B17" t="e">
        <f>MEDIAN(#REF!)</f>
        <v>#REF!</v>
      </c>
      <c r="C17" t="e">
        <f>MEDIAN(#REF!)</f>
        <v>#REF!</v>
      </c>
    </row>
    <row r="18" spans="1:3" x14ac:dyDescent="0.25">
      <c r="A18" t="s">
        <v>8398</v>
      </c>
      <c r="B18" s="23" t="e">
        <f>_xlfn.STDEV.P(#REF!)</f>
        <v>#REF!</v>
      </c>
      <c r="C18" s="23" t="e">
        <f>_xlfn.STDEV.P(#REF!)</f>
        <v>#REF!</v>
      </c>
    </row>
    <row r="19" spans="1:3" x14ac:dyDescent="0.25">
      <c r="A19" t="s">
        <v>8399</v>
      </c>
      <c r="B19" s="23" t="e">
        <f>_xlfn.QUARTILE.EXC(#REF!, 3)</f>
        <v>#REF!</v>
      </c>
      <c r="C19" s="23" t="e">
        <f>_xlfn.QUARTILE.EXC(#REF!, 3)</f>
        <v>#REF!</v>
      </c>
    </row>
    <row r="20" spans="1:3" x14ac:dyDescent="0.25">
      <c r="A20" t="s">
        <v>8400</v>
      </c>
      <c r="B20" t="e">
        <f>_xlfn.QUARTILE.EXC(#REF!, 1)</f>
        <v>#REF!</v>
      </c>
      <c r="C20" t="e">
        <f>_xlfn.QUARTILE.EXC(#REF!, 1)</f>
        <v>#REF!</v>
      </c>
    </row>
    <row r="21" spans="1:3" x14ac:dyDescent="0.25">
      <c r="A21" t="s">
        <v>8401</v>
      </c>
      <c r="B21" s="23" t="e">
        <f>B19-B20</f>
        <v>#REF!</v>
      </c>
      <c r="C21" s="23" t="e">
        <f>C19-C20</f>
        <v>#REF!</v>
      </c>
    </row>
    <row r="23" spans="1:3" x14ac:dyDescent="0.25">
      <c r="A23" t="s">
        <v>8388</v>
      </c>
      <c r="B23" s="6" t="e">
        <f>AVERAGE(#REF!)</f>
        <v>#REF!</v>
      </c>
      <c r="C23" s="6" t="e">
        <f>AVERAGE(#REF!)</f>
        <v>#REF!</v>
      </c>
    </row>
    <row r="24" spans="1:3" x14ac:dyDescent="0.25">
      <c r="A24" t="s">
        <v>8389</v>
      </c>
      <c r="B24" s="6" t="e">
        <f>MEDIAN(#REF!)</f>
        <v>#REF!</v>
      </c>
      <c r="C24" s="6" t="e">
        <f>MEDIAN(#REF!)</f>
        <v>#REF!</v>
      </c>
    </row>
    <row r="25" spans="1:3" x14ac:dyDescent="0.25">
      <c r="A25" t="s">
        <v>8402</v>
      </c>
      <c r="B25" s="19" t="e">
        <f>_xlfn.STDEV.P(#REF!)</f>
        <v>#REF!</v>
      </c>
      <c r="C25" s="19" t="e">
        <f>_xlfn.STDEV.P(#REF!)</f>
        <v>#REF!</v>
      </c>
    </row>
    <row r="26" spans="1:3" x14ac:dyDescent="0.25">
      <c r="A26" t="s">
        <v>8403</v>
      </c>
      <c r="B26" s="19" t="e">
        <f>_xlfn.QUARTILE.EXC(#REF!, 3)</f>
        <v>#REF!</v>
      </c>
      <c r="C26" s="19" t="e">
        <f>_xlfn.QUARTILE.EXC(#REF!, 3)</f>
        <v>#REF!</v>
      </c>
    </row>
    <row r="27" spans="1:3" x14ac:dyDescent="0.25">
      <c r="A27" t="s">
        <v>8404</v>
      </c>
      <c r="B27" s="19" t="e">
        <f>_xlfn.QUARTILE.EXC(#REF!, 1)</f>
        <v>#REF!</v>
      </c>
      <c r="C27" s="19" t="e">
        <f>_xlfn.QUARTILE.EXC(#REF!, 1)</f>
        <v>#REF!</v>
      </c>
    </row>
    <row r="28" spans="1:3" x14ac:dyDescent="0.25">
      <c r="A28" t="s">
        <v>8405</v>
      </c>
      <c r="B28" s="19" t="e">
        <f>B26-B27</f>
        <v>#REF!</v>
      </c>
      <c r="C28" s="19" t="e">
        <f>C26-C27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4FB8-8DF5-49AA-AF61-2D5B7F5FB6F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20" t="s">
        <v>8375</v>
      </c>
      <c r="B1" s="20" t="s">
        <v>8376</v>
      </c>
      <c r="C1" s="20" t="s">
        <v>8377</v>
      </c>
      <c r="D1" s="20" t="s">
        <v>8378</v>
      </c>
      <c r="E1" s="20" t="s">
        <v>8307</v>
      </c>
      <c r="F1" s="20" t="s">
        <v>8379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F1F8-E62F-4EB8-83A0-AA0FAB140303}">
  <dimension ref="A1:F6"/>
  <sheetViews>
    <sheetView workbookViewId="0">
      <selection activeCell="B1" sqref="B1:B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39FB-4ACD-43EE-A55A-1C33DB09DE32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346E-1EAD-42BB-80FC-E88B2D16B165}">
  <dimension ref="A3:F13"/>
  <sheetViews>
    <sheetView topLeftCell="A7"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8367</v>
      </c>
      <c r="B5" s="14"/>
      <c r="C5" s="14"/>
      <c r="D5" s="14"/>
      <c r="E5" s="14">
        <v>3</v>
      </c>
      <c r="F5" s="14">
        <v>3</v>
      </c>
    </row>
    <row r="6" spans="1:6" x14ac:dyDescent="0.25">
      <c r="A6" s="15" t="s">
        <v>8368</v>
      </c>
      <c r="B6" s="14"/>
      <c r="C6" s="14"/>
      <c r="D6" s="14"/>
      <c r="E6" s="14">
        <v>4</v>
      </c>
      <c r="F6" s="14">
        <v>4</v>
      </c>
    </row>
    <row r="7" spans="1:6" x14ac:dyDescent="0.25">
      <c r="A7" s="15" t="s">
        <v>8369</v>
      </c>
      <c r="B7" s="14"/>
      <c r="C7" s="14"/>
      <c r="D7" s="14"/>
      <c r="E7" s="14">
        <v>8</v>
      </c>
      <c r="F7" s="14">
        <v>8</v>
      </c>
    </row>
    <row r="8" spans="1:6" x14ac:dyDescent="0.25">
      <c r="A8" s="15" t="s">
        <v>8370</v>
      </c>
      <c r="B8" s="14"/>
      <c r="C8" s="14"/>
      <c r="D8" s="14"/>
      <c r="E8" s="14">
        <v>11</v>
      </c>
      <c r="F8" s="14">
        <v>11</v>
      </c>
    </row>
    <row r="9" spans="1:6" x14ac:dyDescent="0.25">
      <c r="A9" s="15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5">
      <c r="A10" s="15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5">
      <c r="A11" s="15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5">
      <c r="A12" s="15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5">
      <c r="A13" s="15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Kickstarter</vt:lpstr>
      <vt:lpstr>Outcomes Based on Goals</vt:lpstr>
      <vt:lpstr>Outcomes Based on Goal Chart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2021-10-09T15:35:23Z</dcterms:modified>
</cp:coreProperties>
</file>