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schmitz\Documents\GitHub\bcycle-maps\"/>
    </mc:Choice>
  </mc:AlternateContent>
  <bookViews>
    <workbookView xWindow="0" yWindow="0" windowWidth="20490" windowHeight="7230" activeTab="1"/>
  </bookViews>
  <sheets>
    <sheet name="inputs" sheetId="4" r:id="rId1"/>
    <sheet name="station_information" sheetId="1" r:id="rId2"/>
    <sheet name="origin_grid" sheetId="3" r:id="rId3"/>
    <sheet name="destination_grid" sheetId="2" r:id="rId4"/>
  </sheets>
  <definedNames>
    <definedName name="dest_lat">inputs!$B$3</definedName>
    <definedName name="dest_lon">inputs!$C$3</definedName>
    <definedName name="orig_lat">inputs!$B$2</definedName>
    <definedName name="orig_lon">inputs!$C$2</definedName>
  </definedNames>
  <calcPr calcId="171027"/>
</workbook>
</file>

<file path=xl/calcChain.xml><?xml version="1.0" encoding="utf-8"?>
<calcChain xmlns="http://schemas.openxmlformats.org/spreadsheetml/2006/main"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P131" i="1" l="1"/>
  <c r="N131" i="1"/>
  <c r="Q131" i="1"/>
  <c r="P130" i="1"/>
  <c r="N130" i="1"/>
  <c r="Q130" i="1" s="1"/>
  <c r="P129" i="1"/>
  <c r="Q129" i="1" s="1"/>
  <c r="N129" i="1"/>
  <c r="P128" i="1"/>
  <c r="N128" i="1"/>
  <c r="P127" i="1"/>
  <c r="N127" i="1"/>
  <c r="P126" i="1"/>
  <c r="N126" i="1"/>
  <c r="P125" i="1"/>
  <c r="N125" i="1"/>
  <c r="P124" i="1"/>
  <c r="N124" i="1"/>
  <c r="P123" i="1"/>
  <c r="N123" i="1"/>
  <c r="P122" i="1"/>
  <c r="Q122" i="1" s="1"/>
  <c r="N122" i="1"/>
  <c r="P121" i="1"/>
  <c r="N121" i="1"/>
  <c r="P120" i="1"/>
  <c r="N120" i="1"/>
  <c r="P119" i="1"/>
  <c r="N119" i="1"/>
  <c r="P118" i="1"/>
  <c r="Q118" i="1" s="1"/>
  <c r="N118" i="1"/>
  <c r="P117" i="1"/>
  <c r="N117" i="1"/>
  <c r="P116" i="1"/>
  <c r="N116" i="1"/>
  <c r="P115" i="1"/>
  <c r="N115" i="1"/>
  <c r="P114" i="1"/>
  <c r="Q114" i="1" s="1"/>
  <c r="N114" i="1"/>
  <c r="P113" i="1"/>
  <c r="N113" i="1"/>
  <c r="P112" i="1"/>
  <c r="N112" i="1"/>
  <c r="P111" i="1"/>
  <c r="N111" i="1"/>
  <c r="P110" i="1"/>
  <c r="Q110" i="1" s="1"/>
  <c r="N110" i="1"/>
  <c r="P109" i="1"/>
  <c r="N109" i="1"/>
  <c r="P108" i="1"/>
  <c r="N108" i="1"/>
  <c r="P107" i="1"/>
  <c r="N107" i="1"/>
  <c r="P106" i="1"/>
  <c r="Q106" i="1" s="1"/>
  <c r="N106" i="1"/>
  <c r="P105" i="1"/>
  <c r="N105" i="1"/>
  <c r="P104" i="1"/>
  <c r="N104" i="1"/>
  <c r="P103" i="1"/>
  <c r="N103" i="1"/>
  <c r="P102" i="1"/>
  <c r="Q102" i="1" s="1"/>
  <c r="N102" i="1"/>
  <c r="P101" i="1"/>
  <c r="N101" i="1"/>
  <c r="P100" i="1"/>
  <c r="N100" i="1"/>
  <c r="P99" i="1"/>
  <c r="N99" i="1"/>
  <c r="P98" i="1"/>
  <c r="Q98" i="1" s="1"/>
  <c r="N98" i="1"/>
  <c r="P97" i="1"/>
  <c r="N97" i="1"/>
  <c r="P96" i="1"/>
  <c r="N96" i="1"/>
  <c r="P95" i="1"/>
  <c r="N95" i="1"/>
  <c r="P94" i="1"/>
  <c r="Q94" i="1" s="1"/>
  <c r="N94" i="1"/>
  <c r="P93" i="1"/>
  <c r="N93" i="1"/>
  <c r="P92" i="1"/>
  <c r="N92" i="1"/>
  <c r="P91" i="1"/>
  <c r="N91" i="1"/>
  <c r="P90" i="1"/>
  <c r="Q90" i="1" s="1"/>
  <c r="N90" i="1"/>
  <c r="P89" i="1"/>
  <c r="N89" i="1"/>
  <c r="P88" i="1"/>
  <c r="N88" i="1"/>
  <c r="P87" i="1"/>
  <c r="N87" i="1"/>
  <c r="P86" i="1"/>
  <c r="Q86" i="1" s="1"/>
  <c r="N86" i="1"/>
  <c r="P85" i="1"/>
  <c r="N85" i="1"/>
  <c r="P84" i="1"/>
  <c r="N84" i="1"/>
  <c r="Q84" i="1"/>
  <c r="P83" i="1"/>
  <c r="N83" i="1"/>
  <c r="P82" i="1"/>
  <c r="N82" i="1"/>
  <c r="P81" i="1"/>
  <c r="N81" i="1"/>
  <c r="P80" i="1"/>
  <c r="N80" i="1"/>
  <c r="P79" i="1"/>
  <c r="N79" i="1"/>
  <c r="P78" i="1"/>
  <c r="N78" i="1"/>
  <c r="P77" i="1"/>
  <c r="N77" i="1"/>
  <c r="P76" i="1"/>
  <c r="N76" i="1"/>
  <c r="P75" i="1"/>
  <c r="N75" i="1"/>
  <c r="P74" i="1"/>
  <c r="N74" i="1"/>
  <c r="P73" i="1"/>
  <c r="N73" i="1"/>
  <c r="P72" i="1"/>
  <c r="N72" i="1"/>
  <c r="P71" i="1"/>
  <c r="N71" i="1"/>
  <c r="P70" i="1"/>
  <c r="N70" i="1"/>
  <c r="P69" i="1"/>
  <c r="N69" i="1"/>
  <c r="P68" i="1"/>
  <c r="N68" i="1"/>
  <c r="P67" i="1"/>
  <c r="N67" i="1"/>
  <c r="P66" i="1"/>
  <c r="N66" i="1"/>
  <c r="P65" i="1"/>
  <c r="N65" i="1"/>
  <c r="P64" i="1"/>
  <c r="N64" i="1"/>
  <c r="P63" i="1"/>
  <c r="N63" i="1"/>
  <c r="P62" i="1"/>
  <c r="N62" i="1"/>
  <c r="P61" i="1"/>
  <c r="N61" i="1"/>
  <c r="P60" i="1"/>
  <c r="N60" i="1"/>
  <c r="P59" i="1"/>
  <c r="N59" i="1"/>
  <c r="P58" i="1"/>
  <c r="N58" i="1"/>
  <c r="P57" i="1"/>
  <c r="N57" i="1"/>
  <c r="P56" i="1"/>
  <c r="N56" i="1"/>
  <c r="P55" i="1"/>
  <c r="N55" i="1"/>
  <c r="P54" i="1"/>
  <c r="N54" i="1"/>
  <c r="P53" i="1"/>
  <c r="N53" i="1"/>
  <c r="P52" i="1"/>
  <c r="N52" i="1"/>
  <c r="P51" i="1"/>
  <c r="N51" i="1"/>
  <c r="P50" i="1"/>
  <c r="N50" i="1"/>
  <c r="P49" i="1"/>
  <c r="N49" i="1"/>
  <c r="P48" i="1"/>
  <c r="N48" i="1"/>
  <c r="P47" i="1"/>
  <c r="N47" i="1"/>
  <c r="P46" i="1"/>
  <c r="N46" i="1"/>
  <c r="Q46" i="1" s="1"/>
  <c r="P45" i="1"/>
  <c r="N45" i="1"/>
  <c r="Q44" i="1"/>
  <c r="N44" i="1"/>
  <c r="P44" i="1"/>
  <c r="N3" i="1"/>
  <c r="Q3" i="1" s="1"/>
  <c r="P3" i="1"/>
  <c r="N4" i="1"/>
  <c r="P4" i="1"/>
  <c r="Q4" i="1" s="1"/>
  <c r="N5" i="1"/>
  <c r="Q5" i="1" s="1"/>
  <c r="P5" i="1"/>
  <c r="Q6" i="1"/>
  <c r="N6" i="1"/>
  <c r="P6" i="1"/>
  <c r="N7" i="1"/>
  <c r="Q7" i="1" s="1"/>
  <c r="P7" i="1"/>
  <c r="N8" i="1"/>
  <c r="P8" i="1"/>
  <c r="Q8" i="1" s="1"/>
  <c r="N9" i="1"/>
  <c r="Q9" i="1" s="1"/>
  <c r="P9" i="1"/>
  <c r="Q10" i="1"/>
  <c r="N10" i="1"/>
  <c r="P10" i="1"/>
  <c r="N11" i="1"/>
  <c r="Q11" i="1" s="1"/>
  <c r="P11" i="1"/>
  <c r="N12" i="1"/>
  <c r="P12" i="1"/>
  <c r="Q12" i="1" s="1"/>
  <c r="N13" i="1"/>
  <c r="Q13" i="1" s="1"/>
  <c r="P13" i="1"/>
  <c r="Q14" i="1"/>
  <c r="N14" i="1"/>
  <c r="P14" i="1"/>
  <c r="N15" i="1"/>
  <c r="Q15" i="1" s="1"/>
  <c r="P15" i="1"/>
  <c r="N16" i="1"/>
  <c r="P16" i="1"/>
  <c r="Q16" i="1" s="1"/>
  <c r="N17" i="1"/>
  <c r="Q17" i="1" s="1"/>
  <c r="P17" i="1"/>
  <c r="Q18" i="1"/>
  <c r="N18" i="1"/>
  <c r="P18" i="1"/>
  <c r="N19" i="1"/>
  <c r="Q19" i="1" s="1"/>
  <c r="P19" i="1"/>
  <c r="N20" i="1"/>
  <c r="P20" i="1"/>
  <c r="Q20" i="1" s="1"/>
  <c r="N21" i="1"/>
  <c r="Q21" i="1" s="1"/>
  <c r="P21" i="1"/>
  <c r="Q22" i="1"/>
  <c r="N22" i="1"/>
  <c r="P22" i="1"/>
  <c r="N23" i="1"/>
  <c r="Q23" i="1" s="1"/>
  <c r="P23" i="1"/>
  <c r="N24" i="1"/>
  <c r="P24" i="1"/>
  <c r="Q24" i="1" s="1"/>
  <c r="N25" i="1"/>
  <c r="Q25" i="1" s="1"/>
  <c r="P25" i="1"/>
  <c r="Q26" i="1"/>
  <c r="N26" i="1"/>
  <c r="P26" i="1"/>
  <c r="N27" i="1"/>
  <c r="Q27" i="1" s="1"/>
  <c r="P27" i="1"/>
  <c r="N28" i="1"/>
  <c r="P28" i="1"/>
  <c r="Q28" i="1" s="1"/>
  <c r="N29" i="1"/>
  <c r="Q29" i="1" s="1"/>
  <c r="P29" i="1"/>
  <c r="Q30" i="1"/>
  <c r="N30" i="1"/>
  <c r="P30" i="1"/>
  <c r="N31" i="1"/>
  <c r="Q31" i="1" s="1"/>
  <c r="P31" i="1"/>
  <c r="N32" i="1"/>
  <c r="P32" i="1"/>
  <c r="Q32" i="1" s="1"/>
  <c r="N33" i="1"/>
  <c r="Q33" i="1" s="1"/>
  <c r="P33" i="1"/>
  <c r="Q34" i="1"/>
  <c r="N34" i="1"/>
  <c r="P34" i="1"/>
  <c r="N35" i="1"/>
  <c r="Q35" i="1" s="1"/>
  <c r="P35" i="1"/>
  <c r="N36" i="1"/>
  <c r="P36" i="1"/>
  <c r="Q36" i="1" s="1"/>
  <c r="N37" i="1"/>
  <c r="Q37" i="1" s="1"/>
  <c r="P37" i="1"/>
  <c r="Q38" i="1"/>
  <c r="N38" i="1"/>
  <c r="P38" i="1"/>
  <c r="N39" i="1"/>
  <c r="Q39" i="1" s="1"/>
  <c r="P39" i="1"/>
  <c r="N40" i="1"/>
  <c r="P40" i="1"/>
  <c r="Q40" i="1" s="1"/>
  <c r="N41" i="1"/>
  <c r="Q41" i="1" s="1"/>
  <c r="P41" i="1"/>
  <c r="Q42" i="1"/>
  <c r="N42" i="1"/>
  <c r="P42" i="1"/>
  <c r="P2" i="1"/>
  <c r="N2" i="1"/>
  <c r="S2" i="1" s="1"/>
  <c r="G7" i="1"/>
  <c r="G8" i="1"/>
  <c r="G9" i="1"/>
  <c r="G10" i="1"/>
  <c r="G11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G6" i="1"/>
  <c r="E41" i="2"/>
  <c r="D41" i="2"/>
  <c r="E32" i="2"/>
  <c r="D32" i="2"/>
  <c r="E7" i="2"/>
  <c r="D7" i="2"/>
  <c r="E21" i="2"/>
  <c r="D21" i="2"/>
  <c r="E27" i="2"/>
  <c r="D27" i="2"/>
  <c r="E17" i="2"/>
  <c r="D17" i="2"/>
  <c r="E34" i="2"/>
  <c r="D34" i="2"/>
  <c r="E14" i="2"/>
  <c r="D14" i="2"/>
  <c r="E42" i="2"/>
  <c r="D42" i="2"/>
  <c r="E6" i="2"/>
  <c r="D6" i="2"/>
  <c r="E25" i="2"/>
  <c r="D25" i="2"/>
  <c r="E26" i="2"/>
  <c r="D26" i="2"/>
  <c r="E12" i="2"/>
  <c r="D12" i="2"/>
  <c r="E37" i="2"/>
  <c r="D37" i="2"/>
  <c r="E23" i="2"/>
  <c r="D23" i="2"/>
  <c r="E4" i="2"/>
  <c r="D4" i="2"/>
  <c r="E36" i="2"/>
  <c r="D36" i="2"/>
  <c r="E9" i="2"/>
  <c r="D9" i="2"/>
  <c r="E18" i="2"/>
  <c r="D18" i="2"/>
  <c r="E3" i="2"/>
  <c r="D3" i="2"/>
  <c r="E10" i="2"/>
  <c r="D10" i="2"/>
  <c r="E33" i="2"/>
  <c r="D33" i="2"/>
  <c r="E2" i="2"/>
  <c r="D2" i="2"/>
  <c r="E29" i="2"/>
  <c r="D29" i="2"/>
  <c r="E24" i="2"/>
  <c r="D24" i="2"/>
  <c r="E30" i="2"/>
  <c r="D30" i="2"/>
  <c r="E38" i="2"/>
  <c r="D38" i="2"/>
  <c r="E39" i="2"/>
  <c r="D39" i="2"/>
  <c r="E11" i="2"/>
  <c r="D11" i="2"/>
  <c r="E13" i="2"/>
  <c r="D13" i="2"/>
  <c r="E19" i="2"/>
  <c r="D19" i="2"/>
  <c r="E8" i="2"/>
  <c r="D8" i="2"/>
  <c r="E28" i="2"/>
  <c r="D28" i="2"/>
  <c r="E5" i="2"/>
  <c r="D5" i="2"/>
  <c r="E16" i="2"/>
  <c r="D16" i="2"/>
  <c r="E31" i="2"/>
  <c r="D31" i="2"/>
  <c r="E20" i="2"/>
  <c r="D20" i="2"/>
  <c r="E15" i="2"/>
  <c r="D15" i="2"/>
  <c r="E35" i="2"/>
  <c r="D35" i="2"/>
  <c r="E40" i="2"/>
  <c r="D40" i="2"/>
  <c r="D22" i="2"/>
  <c r="E22" i="2"/>
  <c r="E36" i="3"/>
  <c r="D36" i="3"/>
  <c r="E32" i="3"/>
  <c r="D32" i="3"/>
  <c r="E6" i="3"/>
  <c r="D6" i="3"/>
  <c r="E26" i="3"/>
  <c r="D26" i="3"/>
  <c r="E19" i="3"/>
  <c r="D19" i="3"/>
  <c r="E28" i="3"/>
  <c r="D28" i="3"/>
  <c r="E14" i="3"/>
  <c r="D14" i="3"/>
  <c r="E5" i="3"/>
  <c r="D5" i="3"/>
  <c r="E30" i="3"/>
  <c r="D30" i="3"/>
  <c r="E17" i="3"/>
  <c r="D17" i="3"/>
  <c r="E40" i="3"/>
  <c r="D40" i="3"/>
  <c r="E24" i="3"/>
  <c r="D24" i="3"/>
  <c r="E18" i="3"/>
  <c r="D18" i="3"/>
  <c r="E33" i="3"/>
  <c r="D33" i="3"/>
  <c r="E7" i="3"/>
  <c r="D7" i="3"/>
  <c r="E23" i="3"/>
  <c r="D23" i="3"/>
  <c r="E35" i="3"/>
  <c r="D35" i="3"/>
  <c r="E4" i="3"/>
  <c r="D4" i="3"/>
  <c r="E31" i="3"/>
  <c r="D31" i="3"/>
  <c r="E42" i="3"/>
  <c r="D42" i="3"/>
  <c r="E10" i="3"/>
  <c r="D10" i="3"/>
  <c r="E37" i="3"/>
  <c r="D37" i="3"/>
  <c r="E16" i="3"/>
  <c r="D16" i="3"/>
  <c r="E34" i="3"/>
  <c r="D34" i="3"/>
  <c r="E41" i="3"/>
  <c r="D41" i="3"/>
  <c r="E27" i="3"/>
  <c r="D27" i="3"/>
  <c r="E38" i="3"/>
  <c r="D38" i="3"/>
  <c r="E9" i="3"/>
  <c r="D9" i="3"/>
  <c r="E12" i="3"/>
  <c r="D12" i="3"/>
  <c r="E13" i="3"/>
  <c r="D13" i="3"/>
  <c r="E11" i="3"/>
  <c r="D11" i="3"/>
  <c r="E39" i="3"/>
  <c r="D39" i="3"/>
  <c r="E8" i="3"/>
  <c r="D8" i="3"/>
  <c r="E22" i="3"/>
  <c r="D22" i="3"/>
  <c r="E21" i="3"/>
  <c r="D21" i="3"/>
  <c r="E2" i="3"/>
  <c r="D2" i="3"/>
  <c r="E25" i="3"/>
  <c r="D25" i="3"/>
  <c r="E20" i="3"/>
  <c r="D20" i="3"/>
  <c r="E3" i="3"/>
  <c r="D3" i="3"/>
  <c r="E29" i="3"/>
  <c r="D29" i="3"/>
  <c r="D15" i="3"/>
  <c r="E15" i="3"/>
  <c r="F3" i="4"/>
  <c r="G3" i="4" s="1"/>
  <c r="F2" i="4"/>
  <c r="G2" i="4" s="1"/>
  <c r="H2" i="1"/>
  <c r="I3" i="1"/>
  <c r="I2" i="1"/>
  <c r="H3" i="1"/>
  <c r="H1" i="1"/>
  <c r="Q2" i="1" l="1"/>
  <c r="Q49" i="1"/>
  <c r="Q53" i="1"/>
  <c r="Q57" i="1"/>
  <c r="Q61" i="1"/>
  <c r="Q65" i="1"/>
  <c r="Q69" i="1"/>
  <c r="Q73" i="1"/>
  <c r="Q77" i="1"/>
  <c r="Q81" i="1"/>
  <c r="Q126" i="1"/>
  <c r="F38" i="2"/>
  <c r="Q48" i="1"/>
  <c r="Q52" i="1"/>
  <c r="Q56" i="1"/>
  <c r="Q60" i="1"/>
  <c r="Q64" i="1"/>
  <c r="Q68" i="1"/>
  <c r="Q72" i="1"/>
  <c r="Q76" i="1"/>
  <c r="Q80" i="1"/>
  <c r="Q85" i="1"/>
  <c r="Q89" i="1"/>
  <c r="Q93" i="1"/>
  <c r="Q97" i="1"/>
  <c r="Q101" i="1"/>
  <c r="Q105" i="1"/>
  <c r="Q109" i="1"/>
  <c r="Q113" i="1"/>
  <c r="Q117" i="1"/>
  <c r="Q121" i="1"/>
  <c r="Q125" i="1"/>
  <c r="Q47" i="1"/>
  <c r="Q51" i="1"/>
  <c r="Q55" i="1"/>
  <c r="Q59" i="1"/>
  <c r="Q63" i="1"/>
  <c r="Q67" i="1"/>
  <c r="Q71" i="1"/>
  <c r="Q75" i="1"/>
  <c r="Q79" i="1"/>
  <c r="Q83" i="1"/>
  <c r="Q88" i="1"/>
  <c r="Q92" i="1"/>
  <c r="Q96" i="1"/>
  <c r="Q100" i="1"/>
  <c r="Q104" i="1"/>
  <c r="Q108" i="1"/>
  <c r="Q112" i="1"/>
  <c r="Q116" i="1"/>
  <c r="Q120" i="1"/>
  <c r="Q124" i="1"/>
  <c r="Q128" i="1"/>
  <c r="Q45" i="1"/>
  <c r="Q50" i="1"/>
  <c r="Q54" i="1"/>
  <c r="Q58" i="1"/>
  <c r="Q62" i="1"/>
  <c r="Q66" i="1"/>
  <c r="Q70" i="1"/>
  <c r="Q74" i="1"/>
  <c r="Q78" i="1"/>
  <c r="Q82" i="1"/>
  <c r="Q87" i="1"/>
  <c r="Q91" i="1"/>
  <c r="Q95" i="1"/>
  <c r="Q99" i="1"/>
  <c r="Q103" i="1"/>
  <c r="Q107" i="1"/>
  <c r="Q111" i="1"/>
  <c r="Q115" i="1"/>
  <c r="Q119" i="1"/>
  <c r="Q123" i="1"/>
  <c r="Q127" i="1"/>
  <c r="F23" i="2"/>
  <c r="F10" i="2"/>
  <c r="F7" i="2"/>
  <c r="F2" i="2"/>
  <c r="F18" i="2"/>
  <c r="F36" i="2"/>
  <c r="F12" i="2"/>
  <c r="F25" i="2"/>
  <c r="F42" i="2"/>
  <c r="F41" i="2"/>
  <c r="F35" i="2"/>
  <c r="F11" i="2"/>
  <c r="F14" i="2"/>
  <c r="F34" i="2"/>
  <c r="F16" i="2"/>
  <c r="F24" i="2"/>
  <c r="F27" i="2"/>
  <c r="F22" i="2"/>
  <c r="F20" i="2"/>
  <c r="F28" i="2"/>
  <c r="F19" i="2"/>
  <c r="F40" i="2"/>
  <c r="F15" i="2"/>
  <c r="F31" i="2"/>
  <c r="F5" i="2"/>
  <c r="F8" i="2"/>
  <c r="F13" i="2"/>
  <c r="F39" i="2"/>
  <c r="F30" i="2"/>
  <c r="F29" i="2"/>
  <c r="F33" i="2"/>
  <c r="F3" i="2"/>
  <c r="F9" i="2"/>
  <c r="F4" i="2"/>
  <c r="F37" i="2"/>
  <c r="F26" i="2"/>
  <c r="F6" i="2"/>
  <c r="F17" i="2"/>
  <c r="F21" i="2"/>
  <c r="F32" i="2"/>
  <c r="F4" i="3"/>
  <c r="F3" i="3"/>
  <c r="F9" i="3"/>
  <c r="F8" i="3"/>
  <c r="F10" i="3"/>
  <c r="F12" i="3"/>
  <c r="F17" i="3"/>
  <c r="F14" i="3"/>
  <c r="F19" i="3"/>
  <c r="F20" i="3"/>
  <c r="F21" i="3"/>
  <c r="F24" i="3"/>
  <c r="F25" i="3"/>
  <c r="F29" i="3"/>
  <c r="F32" i="3"/>
  <c r="F6" i="3"/>
  <c r="F2" i="3"/>
  <c r="F7" i="3"/>
  <c r="F5" i="3"/>
  <c r="F11" i="3"/>
  <c r="F13" i="3"/>
  <c r="F15" i="3"/>
  <c r="F16" i="3"/>
  <c r="F18" i="3"/>
  <c r="F22" i="3"/>
  <c r="F23" i="3"/>
  <c r="F26" i="3"/>
  <c r="F28" i="3"/>
  <c r="F27" i="3"/>
  <c r="F30" i="3"/>
  <c r="F31" i="3"/>
  <c r="F35" i="3"/>
  <c r="F38" i="3"/>
  <c r="F36" i="3"/>
  <c r="F40" i="3"/>
  <c r="F42" i="3"/>
  <c r="F33" i="3"/>
  <c r="F34" i="3"/>
  <c r="F37" i="3"/>
  <c r="F39" i="3"/>
  <c r="F41" i="3"/>
</calcChain>
</file>

<file path=xl/sharedStrings.xml><?xml version="1.0" encoding="utf-8"?>
<sst xmlns="http://schemas.openxmlformats.org/spreadsheetml/2006/main" count="774" uniqueCount="424">
  <si>
    <t>lon</t>
  </si>
  <si>
    <t>lat</t>
  </si>
  <si>
    <t>address</t>
  </si>
  <si>
    <t>name</t>
  </si>
  <si>
    <t>station_id</t>
  </si>
  <si>
    <t>SE corner of Folsom &amp; Colorado</t>
  </si>
  <si>
    <t>Folsom &amp; Colorado</t>
  </si>
  <si>
    <t>bcycle_boulder_1855</t>
  </si>
  <si>
    <t>15th Street &amp; Pearl Street</t>
  </si>
  <si>
    <t>15th &amp; Pearl</t>
  </si>
  <si>
    <t>bcycle_boulder_1858</t>
  </si>
  <si>
    <t xml:space="preserve">11th Street &amp; Pearl Street </t>
  </si>
  <si>
    <t>11th &amp; Pearl</t>
  </si>
  <si>
    <t>bcycle_boulder_1859</t>
  </si>
  <si>
    <t>13th Street &amp; Spruce Street</t>
  </si>
  <si>
    <t>13th &amp; Spruce</t>
  </si>
  <si>
    <t>bcycle_boulder_1860</t>
  </si>
  <si>
    <t>3080 Center Green Drive</t>
  </si>
  <si>
    <t>UCAR Center Green</t>
  </si>
  <si>
    <t>bcycle_boulder_1861</t>
  </si>
  <si>
    <t>1015 Arapahoe</t>
  </si>
  <si>
    <t>Library @ Arapahoe</t>
  </si>
  <si>
    <t>bcycle_boulder_1866</t>
  </si>
  <si>
    <t>2600 Pearl Street</t>
  </si>
  <si>
    <t>26th @ Pearl</t>
  </si>
  <si>
    <t>bcycle_boulder_1867</t>
  </si>
  <si>
    <t>1777 Broadway</t>
  </si>
  <si>
    <t>Municipal Building</t>
  </si>
  <si>
    <t>bcycle_boulder_1869</t>
  </si>
  <si>
    <t>3375 Mitchell Lane</t>
  </si>
  <si>
    <t>UCAR Mitchell Lane</t>
  </si>
  <si>
    <t>bcycle_boulder_1870</t>
  </si>
  <si>
    <t>1290 Alpine Avenue</t>
  </si>
  <si>
    <t>Broadway &amp; Alpine</t>
  </si>
  <si>
    <t>bcycle_boulder_1871</t>
  </si>
  <si>
    <t>Boulder Creek Path</t>
  </si>
  <si>
    <t>19th @ Boulder Creek</t>
  </si>
  <si>
    <t>bcycle_boulder_1872</t>
  </si>
  <si>
    <t>1600 28th Street</t>
  </si>
  <si>
    <t>Twenty Ninth Street South</t>
  </si>
  <si>
    <t>bcycle_boulder_1873</t>
  </si>
  <si>
    <t>The Village</t>
  </si>
  <si>
    <t>bcycle_boulder_1943</t>
  </si>
  <si>
    <t>601 Canyon Blvd.</t>
  </si>
  <si>
    <t>6th &amp; Canyon</t>
  </si>
  <si>
    <t>bcycle_boulder_2021</t>
  </si>
  <si>
    <t>1400 Walnut St.</t>
  </si>
  <si>
    <t>14th &amp; Canyon</t>
  </si>
  <si>
    <t>bcycle_boulder_2022</t>
  </si>
  <si>
    <t>30th Street</t>
  </si>
  <si>
    <t>30th &amp; Diagonal Highway</t>
  </si>
  <si>
    <t>bcycle_boulder_2132</t>
  </si>
  <si>
    <t>3170 Broadway</t>
  </si>
  <si>
    <t>North Boulder Recreation Center</t>
  </si>
  <si>
    <t>bcycle_boulder_2141</t>
  </si>
  <si>
    <t>950 Regent Drive</t>
  </si>
  <si>
    <t>Broadway &amp; Euclid</t>
  </si>
  <si>
    <t>bcycle_boulder_2144</t>
  </si>
  <si>
    <t>1402 Broadway</t>
  </si>
  <si>
    <t>Broadway &amp; University</t>
  </si>
  <si>
    <t>bcycle_boulder_2145</t>
  </si>
  <si>
    <t>1271 Iris St.</t>
  </si>
  <si>
    <t>Broadway &amp; Iris</t>
  </si>
  <si>
    <t>bcycle_boulder_2161</t>
  </si>
  <si>
    <t>9th Street</t>
  </si>
  <si>
    <t>9th &amp; Pearl</t>
  </si>
  <si>
    <t>bcycle_boulder_2182</t>
  </si>
  <si>
    <t>1737 29th St.</t>
  </si>
  <si>
    <t>Twenty Ninth Street North</t>
  </si>
  <si>
    <t>bcycle_boulder_2198</t>
  </si>
  <si>
    <t>2616 Baseline Road</t>
  </si>
  <si>
    <t>Broadway &amp; Baseline</t>
  </si>
  <si>
    <t>bcycle_boulder_2756</t>
  </si>
  <si>
    <t xml:space="preserve">2835 Pearl St. </t>
  </si>
  <si>
    <t>29th &amp; Pearl</t>
  </si>
  <si>
    <t>bcycle_boulder_2757</t>
  </si>
  <si>
    <t xml:space="preserve">2130 Arapahoe Ave. </t>
  </si>
  <si>
    <t>21st &amp; Arapahoe</t>
  </si>
  <si>
    <t>bcycle_boulder_2759</t>
  </si>
  <si>
    <t>1275 E. College Ave.</t>
  </si>
  <si>
    <t>13th &amp; College</t>
  </si>
  <si>
    <t>bcycle_boulder_2760</t>
  </si>
  <si>
    <t>1613 38th St.</t>
  </si>
  <si>
    <t>38th &amp; Arapahoe</t>
  </si>
  <si>
    <t>bcycle_boulder_2761</t>
  </si>
  <si>
    <t>3285 30th St.</t>
  </si>
  <si>
    <t>30th &amp; Glenwood</t>
  </si>
  <si>
    <t>bcycle_boulder_2762</t>
  </si>
  <si>
    <t>1986 20th St.</t>
  </si>
  <si>
    <t>20th &amp; Pearl</t>
  </si>
  <si>
    <t>bcycle_boulder_2763</t>
  </si>
  <si>
    <t>2479 Pearl St.</t>
  </si>
  <si>
    <t>Folsom &amp; Pearl</t>
  </si>
  <si>
    <t>bcycle_boulder_2764</t>
  </si>
  <si>
    <t>2789 Taft Dr.</t>
  </si>
  <si>
    <t>28th &amp; Boulder Creek</t>
  </si>
  <si>
    <t>bcycle_boulder_2765</t>
  </si>
  <si>
    <t>13th &amp; Arapahoe</t>
  </si>
  <si>
    <t>bcycle_boulder_2766</t>
  </si>
  <si>
    <t>301 27th St.</t>
  </si>
  <si>
    <t>27th Way &amp; Broadway</t>
  </si>
  <si>
    <t>bcycle_boulder_2767</t>
  </si>
  <si>
    <t>4791 Arapahoe Ave.</t>
  </si>
  <si>
    <t>48th &amp; Arapahoe</t>
  </si>
  <si>
    <t>bcycle_boulder_2768</t>
  </si>
  <si>
    <t>1973 31st St.</t>
  </si>
  <si>
    <t>31st &amp; Pearl</t>
  </si>
  <si>
    <t>bcycle_boulder_2769</t>
  </si>
  <si>
    <t>220 Pearl St.</t>
  </si>
  <si>
    <t>Settlers' Park</t>
  </si>
  <si>
    <t>bcycle_boulder_2770</t>
  </si>
  <si>
    <t>630 30th St.</t>
  </si>
  <si>
    <t>Williams Village</t>
  </si>
  <si>
    <t>bcycle_boulder_2771</t>
  </si>
  <si>
    <t>35th &amp; Colorado Streets</t>
  </si>
  <si>
    <t>35th &amp; Colorado</t>
  </si>
  <si>
    <t>bcycle_boulder_2875</t>
  </si>
  <si>
    <t>5510 Spine Rd.</t>
  </si>
  <si>
    <t>Gunbarrel North</t>
  </si>
  <si>
    <t>bcycle_boulder_3318</t>
  </si>
  <si>
    <t>28th &amp; Mapleton</t>
  </si>
  <si>
    <t>bcycle_boulder_3379</t>
  </si>
  <si>
    <t>1570 30th St.</t>
  </si>
  <si>
    <t>30th &amp; Marine</t>
  </si>
  <si>
    <t>bcycle_boulder_3589</t>
  </si>
  <si>
    <t>orig_lon_dist</t>
  </si>
  <si>
    <t>orig_lat_dist</t>
  </si>
  <si>
    <t>orig_pyth_dist</t>
  </si>
  <si>
    <t>dest_lon_dist</t>
  </si>
  <si>
    <t>dest_lat_dist</t>
  </si>
  <si>
    <t>dest_pyth_dist</t>
  </si>
  <si>
    <t>Origin</t>
  </si>
  <si>
    <t>Destination</t>
  </si>
  <si>
    <t>Station Closest to Origin</t>
  </si>
  <si>
    <t>Station Closest to Destination</t>
  </si>
  <si>
    <t>Lat</t>
  </si>
  <si>
    <t>Lon</t>
  </si>
  <si>
    <t>ZIP+4</t>
  </si>
  <si>
    <t xml:space="preserve">80302-6810 </t>
  </si>
  <si>
    <t>80302-5432</t>
  </si>
  <si>
    <t>80302-5106</t>
  </si>
  <si>
    <t>80302-5201</t>
  </si>
  <si>
    <t>80301-2252</t>
  </si>
  <si>
    <t>80302-6110</t>
  </si>
  <si>
    <t>80302-3833</t>
  </si>
  <si>
    <t>80302-6220</t>
  </si>
  <si>
    <t>80301-2775</t>
  </si>
  <si>
    <t>80304-3502</t>
  </si>
  <si>
    <t>80302-6556</t>
  </si>
  <si>
    <t>80301-1012</t>
  </si>
  <si>
    <t>80302-6710</t>
  </si>
  <si>
    <t>80302-5000</t>
  </si>
  <si>
    <t>80302-5254</t>
  </si>
  <si>
    <t>80301-1904</t>
  </si>
  <si>
    <t>80304-2644</t>
  </si>
  <si>
    <t>"</t>
  </si>
  <si>
    <t>geocode origin</t>
  </si>
  <si>
    <t>geocode destination</t>
  </si>
  <si>
    <t>find 3 closest station(s) offline, using pythagorean distance</t>
  </si>
  <si>
    <t>bcycle_denver_1646</t>
  </si>
  <si>
    <t>299 Milwaukee St</t>
  </si>
  <si>
    <t>3rd &amp; Milwaukee</t>
  </si>
  <si>
    <t>bcycle_denver_1647</t>
  </si>
  <si>
    <t>920 Downing St</t>
  </si>
  <si>
    <t>9th &amp; Downing</t>
  </si>
  <si>
    <t>bcycle_denver_1648</t>
  </si>
  <si>
    <t>1085 Broadway St.</t>
  </si>
  <si>
    <t>11th &amp; Broadway</t>
  </si>
  <si>
    <t>bcycle_denver_1651</t>
  </si>
  <si>
    <t>1291 Pearl Street</t>
  </si>
  <si>
    <t>13th &amp; Pearl</t>
  </si>
  <si>
    <t>bcycle_denver_1654</t>
  </si>
  <si>
    <t>101 West Colfax Avenue</t>
  </si>
  <si>
    <t>15th &amp; Cleveland</t>
  </si>
  <si>
    <t>bcycle_denver_1658</t>
  </si>
  <si>
    <t>1615 Boulder St</t>
  </si>
  <si>
    <t>16th &amp; Boulder</t>
  </si>
  <si>
    <t>bcycle_denver_1659</t>
  </si>
  <si>
    <t>1600 Broadway</t>
  </si>
  <si>
    <t>16th &amp; Broadway</t>
  </si>
  <si>
    <t>bcycle_denver_1660</t>
  </si>
  <si>
    <t>1600 Little Raven St.</t>
  </si>
  <si>
    <t>16th &amp; Little Raven</t>
  </si>
  <si>
    <t>bcycle_denver_1661</t>
  </si>
  <si>
    <t>1601 Platte St</t>
  </si>
  <si>
    <t>16th &amp; Platte</t>
  </si>
  <si>
    <t>bcycle_denver_1662</t>
  </si>
  <si>
    <t>950 17th St</t>
  </si>
  <si>
    <t>17th &amp; Curtis</t>
  </si>
  <si>
    <t>bcycle_denver_1663</t>
  </si>
  <si>
    <t>1260 17th St.</t>
  </si>
  <si>
    <t>17th &amp; Larimer</t>
  </si>
  <si>
    <t>bcycle_denver_1666</t>
  </si>
  <si>
    <t>1899 Market St.</t>
  </si>
  <si>
    <t>19th &amp; Market</t>
  </si>
  <si>
    <t>bcycle_denver_1667</t>
  </si>
  <si>
    <t>600 E. 19th Ave</t>
  </si>
  <si>
    <t>19th &amp; Pearl</t>
  </si>
  <si>
    <t>bcycle_denver_1668</t>
  </si>
  <si>
    <t>1711 19th St.</t>
  </si>
  <si>
    <t>19th &amp; Wynkoop</t>
  </si>
  <si>
    <t>bcycle_denver_1669</t>
  </si>
  <si>
    <t>2200 Market St</t>
  </si>
  <si>
    <t>22nd &amp; Market</t>
  </si>
  <si>
    <t>bcycle_denver_1671</t>
  </si>
  <si>
    <t>2751 Larimer St.</t>
  </si>
  <si>
    <t>28th &amp; Larimer</t>
  </si>
  <si>
    <t>bcycle_denver_1674</t>
  </si>
  <si>
    <t>2490 N. Broadway St</t>
  </si>
  <si>
    <t>Broadway &amp; Walnut</t>
  </si>
  <si>
    <t>bcycle_denver_1676</t>
  </si>
  <si>
    <t>2900 Cherry Creek N Drive</t>
  </si>
  <si>
    <t>Cherry Creek Mall</t>
  </si>
  <si>
    <t>bcycle_denver_1678</t>
  </si>
  <si>
    <t>790 Delaware Street</t>
  </si>
  <si>
    <t>Denver Health</t>
  </si>
  <si>
    <t>bcycle_denver_1682</t>
  </si>
  <si>
    <t>30 S. Madison St.</t>
  </si>
  <si>
    <t>Ellsworth &amp; Madison</t>
  </si>
  <si>
    <t>bcycle_denver_1686</t>
  </si>
  <si>
    <t>1610 Market Street</t>
  </si>
  <si>
    <t>Market Street Station</t>
  </si>
  <si>
    <t>bcycle_denver_1688</t>
  </si>
  <si>
    <t>1000 Chopper Circle</t>
  </si>
  <si>
    <t>Pepsi Center</t>
  </si>
  <si>
    <t>bcycle_denver_1689</t>
  </si>
  <si>
    <t>1416 Platte St</t>
  </si>
  <si>
    <t>REI</t>
  </si>
  <si>
    <t>bcycle_denver_1691</t>
  </si>
  <si>
    <t>201 W. Colfax</t>
  </si>
  <si>
    <t>Webb Building</t>
  </si>
  <si>
    <t>bcycle_denver_1692</t>
  </si>
  <si>
    <t>1550 Glenarm</t>
  </si>
  <si>
    <t>bcycle_denver_1747</t>
  </si>
  <si>
    <t xml:space="preserve">700 14th St. </t>
  </si>
  <si>
    <t>14th &amp; Welton</t>
  </si>
  <si>
    <t>bcycle_denver_1749</t>
  </si>
  <si>
    <t>615 27th St.</t>
  </si>
  <si>
    <t>Five Points</t>
  </si>
  <si>
    <t>bcycle_denver_1750</t>
  </si>
  <si>
    <t>370 Park Avenue West</t>
  </si>
  <si>
    <t xml:space="preserve">Park Ave West &amp; Tremont </t>
  </si>
  <si>
    <t>bcycle_denver_1753</t>
  </si>
  <si>
    <t>1515 Delgany St.</t>
  </si>
  <si>
    <t>15th &amp; Delgany</t>
  </si>
  <si>
    <t>bcycle_denver_1754</t>
  </si>
  <si>
    <t>1051 York St.</t>
  </si>
  <si>
    <t>Denver Botanic Gardens</t>
  </si>
  <si>
    <t>bcycle_denver_1758</t>
  </si>
  <si>
    <t>10 W 14th Avenue Pkwy</t>
  </si>
  <si>
    <t xml:space="preserve">Denver Public Library </t>
  </si>
  <si>
    <t>bcycle_denver_1760</t>
  </si>
  <si>
    <t>1350 Larimer St.</t>
  </si>
  <si>
    <t>1350 Larimer</t>
  </si>
  <si>
    <t>bcycle_denver_1766</t>
  </si>
  <si>
    <t>721 Grant St.</t>
  </si>
  <si>
    <t>7th &amp; Grant</t>
  </si>
  <si>
    <t>bcycle_denver_1789</t>
  </si>
  <si>
    <t>1200 Sherman St.</t>
  </si>
  <si>
    <t>12th &amp; Sherman</t>
  </si>
  <si>
    <t>bcycle_denver_1798</t>
  </si>
  <si>
    <t>318 Walnut St</t>
  </si>
  <si>
    <t>4th &amp; Walnut</t>
  </si>
  <si>
    <t>bcycle_denver_1799</t>
  </si>
  <si>
    <t>1450 Wazee St</t>
  </si>
  <si>
    <t>1450 Wazee</t>
  </si>
  <si>
    <t>bcycle_denver_1800</t>
  </si>
  <si>
    <t>2045 Franklin St.</t>
  </si>
  <si>
    <t>2045 Franklin</t>
  </si>
  <si>
    <t>bcycle_denver_1810</t>
  </si>
  <si>
    <t>1701 California St.</t>
  </si>
  <si>
    <t>18th &amp; California</t>
  </si>
  <si>
    <t>bcycle_denver_1811</t>
  </si>
  <si>
    <t>1612 Sherman St.</t>
  </si>
  <si>
    <t>16th &amp; Sherman</t>
  </si>
  <si>
    <t>bcycle_denver_1829</t>
  </si>
  <si>
    <t>1404 Elati St.</t>
  </si>
  <si>
    <t>14th &amp; Elati</t>
  </si>
  <si>
    <t>bcycle_denver_1927</t>
  </si>
  <si>
    <t>900 E. 11th Ave</t>
  </si>
  <si>
    <t>11th &amp; Emerson</t>
  </si>
  <si>
    <t>bcycle_denver_1937</t>
  </si>
  <si>
    <t>1005 Osage St</t>
  </si>
  <si>
    <t>10th &amp; Osage</t>
  </si>
  <si>
    <t>bcycle_denver_2011</t>
  </si>
  <si>
    <t>525 E. 20th Ave</t>
  </si>
  <si>
    <t>22nd &amp; Pennsylvania</t>
  </si>
  <si>
    <t>bcycle_denver_2064</t>
  </si>
  <si>
    <t>1700 E. Louisiana Ave</t>
  </si>
  <si>
    <t>Louisiana &amp; Franklin</t>
  </si>
  <si>
    <t>bcycle_denver_2066</t>
  </si>
  <si>
    <t>1509 17th St.</t>
  </si>
  <si>
    <t>17th &amp; Blake</t>
  </si>
  <si>
    <t>bcycle_denver_2068</t>
  </si>
  <si>
    <t>923 W. 9th Ave</t>
  </si>
  <si>
    <t>9th &amp; Santa Fe</t>
  </si>
  <si>
    <t>bcycle_denver_2216</t>
  </si>
  <si>
    <t>899 Curtis St</t>
  </si>
  <si>
    <t>9th &amp; Curtis</t>
  </si>
  <si>
    <t>bcycle_denver_2217</t>
  </si>
  <si>
    <t>2001 Colorado Boulevard</t>
  </si>
  <si>
    <t>Denver Museum of Nature &amp; Science</t>
  </si>
  <si>
    <t>bcycle_denver_2218</t>
  </si>
  <si>
    <t>2300 Steele Street</t>
  </si>
  <si>
    <t>Denver Zoo</t>
  </si>
  <si>
    <t>bcycle_denver_2298</t>
  </si>
  <si>
    <t>850 14th St.</t>
  </si>
  <si>
    <t>14th &amp; Stout</t>
  </si>
  <si>
    <t>bcycle_denver_2299</t>
  </si>
  <si>
    <t>99 Broadway St</t>
  </si>
  <si>
    <t>1st &amp; Broadway</t>
  </si>
  <si>
    <t>bcycle_denver_2300</t>
  </si>
  <si>
    <t>525 E. Bayaud Ave.</t>
  </si>
  <si>
    <t>Bayaud &amp; Pennsylvania</t>
  </si>
  <si>
    <t>bcycle_denver_2301</t>
  </si>
  <si>
    <t>745 E. 6th Ave</t>
  </si>
  <si>
    <t>6th &amp; Clarkson</t>
  </si>
  <si>
    <t>bcycle_denver_2302</t>
  </si>
  <si>
    <t>1425 Ogden St</t>
  </si>
  <si>
    <t>14th &amp; Ogden</t>
  </si>
  <si>
    <t>bcycle_denver_2303</t>
  </si>
  <si>
    <t>1505 Curtis St</t>
  </si>
  <si>
    <t>15th &amp; Curtis</t>
  </si>
  <si>
    <t>bcycle_denver_2304</t>
  </si>
  <si>
    <t>2095 Chestnut Place</t>
  </si>
  <si>
    <t>20th &amp; Chestnut</t>
  </si>
  <si>
    <t>bcycle_denver_2305</t>
  </si>
  <si>
    <t>3199 Clay St</t>
  </si>
  <si>
    <t>32nd &amp; Clay</t>
  </si>
  <si>
    <t>bcycle_denver_2306</t>
  </si>
  <si>
    <t>3199 Julian St</t>
  </si>
  <si>
    <t>32nd &amp; Julian</t>
  </si>
  <si>
    <t>bcycle_denver_2307</t>
  </si>
  <si>
    <t>1490 Gaylord St</t>
  </si>
  <si>
    <t>Colfax &amp; Gaylord</t>
  </si>
  <si>
    <t>bcycle_denver_2308</t>
  </si>
  <si>
    <t>1509 Steele St</t>
  </si>
  <si>
    <t>Colfax &amp; Steele</t>
  </si>
  <si>
    <t>bcycle_denver_2309</t>
  </si>
  <si>
    <t>1551 Lafayette St</t>
  </si>
  <si>
    <t>1551 Lafayette</t>
  </si>
  <si>
    <t>bcycle_denver_2310</t>
  </si>
  <si>
    <t>1100 East 17th Ave</t>
  </si>
  <si>
    <t>17th &amp; Downing</t>
  </si>
  <si>
    <t>bcycle_denver_2343</t>
  </si>
  <si>
    <t>2504 East 12th Ave</t>
  </si>
  <si>
    <t>12th &amp; Columbine</t>
  </si>
  <si>
    <t>bcycle_denver_2344</t>
  </si>
  <si>
    <t>1279 Marion St</t>
  </si>
  <si>
    <t>13th &amp; Marion</t>
  </si>
  <si>
    <t>bcycle_denver_2345</t>
  </si>
  <si>
    <t>1301 Speer Blvd</t>
  </si>
  <si>
    <t>13th &amp; Speer</t>
  </si>
  <si>
    <t>bcycle_denver_2346</t>
  </si>
  <si>
    <t>523 East 17th Ave</t>
  </si>
  <si>
    <t>17th &amp; Pearl</t>
  </si>
  <si>
    <t>bcycle_denver_2347</t>
  </si>
  <si>
    <t>2001 East 17th Ave</t>
  </si>
  <si>
    <t>17th &amp; Race</t>
  </si>
  <si>
    <t>bcycle_denver_2348</t>
  </si>
  <si>
    <t>2701 17th St.</t>
  </si>
  <si>
    <t>17th &amp; Tejon</t>
  </si>
  <si>
    <t>bcycle_denver_2349</t>
  </si>
  <si>
    <t>1099 18th St</t>
  </si>
  <si>
    <t>18th &amp; Arapahoe</t>
  </si>
  <si>
    <t>bcycle_denver_2350</t>
  </si>
  <si>
    <t>2301 Clay St</t>
  </si>
  <si>
    <t>23rd &amp; Clay</t>
  </si>
  <si>
    <t>bcycle_denver_2351</t>
  </si>
  <si>
    <t>899 Logan St</t>
  </si>
  <si>
    <t>9th &amp; Logan</t>
  </si>
  <si>
    <t>bcycle_denver_2352</t>
  </si>
  <si>
    <t>910 East Bayaud Ave</t>
  </si>
  <si>
    <t>Bayaud &amp; Emerson</t>
  </si>
  <si>
    <t>bcycle_denver_2353</t>
  </si>
  <si>
    <t>2451 East Colfax Ave</t>
  </si>
  <si>
    <t>Colfax &amp; Columbine</t>
  </si>
  <si>
    <t>bcycle_denver_2378</t>
  </si>
  <si>
    <t>3310 Arapahoe Street</t>
  </si>
  <si>
    <t>33rd &amp; Arapahoe</t>
  </si>
  <si>
    <t>bcycle_denver_2379</t>
  </si>
  <si>
    <t>1535 Garfield St.</t>
  </si>
  <si>
    <t>Colfax &amp; Garfield</t>
  </si>
  <si>
    <t>bcycle_denver_2581</t>
  </si>
  <si>
    <t>1550 E 17th Ave</t>
  </si>
  <si>
    <t>17th &amp; Franklin</t>
  </si>
  <si>
    <t>bcycle_denver_2690</t>
  </si>
  <si>
    <t>1095 Delaware St</t>
  </si>
  <si>
    <t>11th &amp; Delaware</t>
  </si>
  <si>
    <t>bcycle_denver_2753</t>
  </si>
  <si>
    <t>2417 W 29th Ave</t>
  </si>
  <si>
    <t>29th &amp; Zuni</t>
  </si>
  <si>
    <t>bcycle_denver_3048</t>
  </si>
  <si>
    <t>3200 Pecos St</t>
  </si>
  <si>
    <t>32nd &amp; Pecos</t>
  </si>
  <si>
    <t>bcycle_denver_3127</t>
  </si>
  <si>
    <t>2810 W Howard Pl.</t>
  </si>
  <si>
    <t>Decatur Federal Light Rail</t>
  </si>
  <si>
    <t>bcycle_denver_3263</t>
  </si>
  <si>
    <t>3965 Fox St</t>
  </si>
  <si>
    <t>39th &amp; Fox</t>
  </si>
  <si>
    <t>bcycle_denver_3384</t>
  </si>
  <si>
    <t xml:space="preserve">990 E. 11th Ave. </t>
  </si>
  <si>
    <t>11th &amp; Ogden</t>
  </si>
  <si>
    <t>bcycle_denver_3395</t>
  </si>
  <si>
    <t>1700 Wewatta St</t>
  </si>
  <si>
    <t>17th &amp; Wewatta</t>
  </si>
  <si>
    <t>bcycle_denver_3396</t>
  </si>
  <si>
    <t>3000 Lawrence St.</t>
  </si>
  <si>
    <t>30th &amp; Lawrence</t>
  </si>
  <si>
    <t>bcycle_denver_3397</t>
  </si>
  <si>
    <t>2051 16th St</t>
  </si>
  <si>
    <t>16th &amp; Chestnut</t>
  </si>
  <si>
    <t>bcycle_denver_3399</t>
  </si>
  <si>
    <t>2091 Lawrence St.</t>
  </si>
  <si>
    <t>21st &amp; Lawrence</t>
  </si>
  <si>
    <t>bcycle_denver_3432</t>
  </si>
  <si>
    <t>1651 Wynkoop St.</t>
  </si>
  <si>
    <t>16th &amp; Wynkoop</t>
  </si>
  <si>
    <t>bcycle_denver_3434</t>
  </si>
  <si>
    <t>1350 21st Street</t>
  </si>
  <si>
    <t>21st &amp; Market</t>
  </si>
  <si>
    <t>OLD</t>
  </si>
  <si>
    <t>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</si>
</sst>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9">
    <xf numFmtId="0" fontId="0" fillId="0" borderId="0" xfId="0"/>
    <xf numFmtId="0" fontId="16" fillId="0" borderId="0" xfId="0" applyFont="1"/>
    <xf numFmtId="0" fontId="0" fillId="33" borderId="10" xfId="0" applyFont="1" applyFill="1" applyBorder="1"/>
    <xf numFmtId="0" fontId="0" fillId="33" borderId="11" xfId="0" applyFont="1" applyFill="1" applyBorder="1"/>
    <xf numFmtId="0" fontId="0" fillId="33" borderId="12" xfId="0" applyFont="1" applyFill="1" applyBorder="1"/>
    <xf numFmtId="0" fontId="13" fillId="34" borderId="10" xfId="0" applyFont="1" applyFill="1" applyBorder="1"/>
    <xf numFmtId="0" fontId="13" fillId="34" borderId="11" xfId="0" applyFont="1" applyFill="1" applyBorder="1"/>
    <xf numFmtId="0" fontId="0" fillId="0" borderId="10" xfId="0" applyFont="1" applyBorder="1"/>
    <xf numFmtId="0" fontId="0" fillId="0" borderId="11" xfId="0" applyFont="1" applyBorder="1"/>
    <xf numFmtId="0" fontId="13" fillId="34" borderId="13" xfId="0" applyFont="1" applyFill="1" applyBorder="1"/>
    <xf numFmtId="0" fontId="13" fillId="34" borderId="14" xfId="0" applyFont="1" applyFill="1" applyBorder="1"/>
    <xf numFmtId="0" fontId="13" fillId="34" borderId="15" xfId="0" applyFont="1" applyFill="1" applyBorder="1"/>
    <xf numFmtId="0" fontId="0" fillId="33" borderId="13" xfId="0" applyFont="1" applyFill="1" applyBorder="1"/>
    <xf numFmtId="0" fontId="0" fillId="33" borderId="14" xfId="0" applyFont="1" applyFill="1" applyBorder="1"/>
    <xf numFmtId="0" fontId="0" fillId="33" borderId="15" xfId="0" applyFont="1" applyFill="1" applyBorder="1"/>
    <xf numFmtId="0" fontId="0" fillId="0" borderId="13" xfId="0" applyFont="1" applyBorder="1"/>
    <xf numFmtId="0" fontId="0" fillId="0" borderId="14" xfId="0" applyFont="1" applyBorder="1"/>
    <xf numFmtId="0" fontId="0" fillId="0" borderId="15" xfId="0" applyFont="1" applyBorder="1"/>
    <xf numFmtId="0" fontId="16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A5" sqref="A5"/>
    </sheetView>
  </sheetViews>
  <sheetFormatPr defaultRowHeight="15" x14ac:dyDescent="0.25"/>
  <cols>
    <col min="1" max="1" width="11.28515625" bestFit="1" customWidth="1"/>
    <col min="2" max="2" width="11" bestFit="1" customWidth="1"/>
    <col min="3" max="3" width="12.7109375" bestFit="1" customWidth="1"/>
    <col min="4" max="4" width="3.140625" customWidth="1"/>
    <col min="5" max="5" width="27.7109375" bestFit="1" customWidth="1"/>
    <col min="6" max="6" width="19.85546875" bestFit="1" customWidth="1"/>
    <col min="7" max="7" width="24.28515625" bestFit="1" customWidth="1"/>
  </cols>
  <sheetData>
    <row r="1" spans="1:7" x14ac:dyDescent="0.25">
      <c r="B1" s="18" t="s">
        <v>135</v>
      </c>
      <c r="C1" s="18" t="s">
        <v>136</v>
      </c>
    </row>
    <row r="2" spans="1:7" x14ac:dyDescent="0.25">
      <c r="A2" s="1" t="s">
        <v>131</v>
      </c>
      <c r="B2">
        <v>40.017121099999997</v>
      </c>
      <c r="C2">
        <v>-105.28174660000001</v>
      </c>
      <c r="E2" s="1" t="s">
        <v>133</v>
      </c>
      <c r="F2" t="str">
        <f>origin_grid!A$2</f>
        <v>bcycle_boulder_1859</v>
      </c>
      <c r="G2" t="str">
        <f>VLOOKUP(F2,station_information!A:F,5,0)</f>
        <v xml:space="preserve">11th Street &amp; Pearl Street </v>
      </c>
    </row>
    <row r="3" spans="1:7" x14ac:dyDescent="0.25">
      <c r="A3" s="1" t="s">
        <v>132</v>
      </c>
      <c r="B3">
        <v>40.024008100000003</v>
      </c>
      <c r="C3">
        <v>-105.26018169999899</v>
      </c>
      <c r="E3" s="1" t="s">
        <v>134</v>
      </c>
      <c r="F3" t="str">
        <f>destination_grid!A$2</f>
        <v>bcycle_boulder_1867</v>
      </c>
      <c r="G3" t="str">
        <f>VLOOKUP(F3,station_information!A:F,5,0)</f>
        <v>2600 Pearl Street</v>
      </c>
    </row>
    <row r="5" spans="1:7" x14ac:dyDescent="0.25">
      <c r="A5" t="s">
        <v>156</v>
      </c>
    </row>
    <row r="6" spans="1:7" x14ac:dyDescent="0.25">
      <c r="A6" t="s">
        <v>158</v>
      </c>
    </row>
    <row r="9" spans="1:7" x14ac:dyDescent="0.25">
      <c r="A9" t="s">
        <v>157</v>
      </c>
    </row>
    <row r="10" spans="1:7" x14ac:dyDescent="0.25">
      <c r="A10" t="s">
        <v>158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1"/>
  <sheetViews>
    <sheetView tabSelected="1" topLeftCell="G1" workbookViewId="0">
      <selection activeCell="S44" sqref="S44:S131"/>
    </sheetView>
  </sheetViews>
  <sheetFormatPr defaultRowHeight="15" x14ac:dyDescent="0.25"/>
  <cols>
    <col min="1" max="1" width="19.85546875" bestFit="1" customWidth="1"/>
    <col min="3" max="3" width="10.7109375" bestFit="1" customWidth="1"/>
    <col min="4" max="4" width="11.140625" bestFit="1" customWidth="1"/>
    <col min="5" max="6" width="29.140625" bestFit="1" customWidth="1"/>
    <col min="7" max="7" width="11.28515625" bestFit="1" customWidth="1"/>
    <col min="8" max="8" width="12.7109375" bestFit="1" customWidth="1"/>
  </cols>
  <sheetData>
    <row r="1" spans="1:19" x14ac:dyDescent="0.25">
      <c r="A1" s="9" t="s">
        <v>4</v>
      </c>
      <c r="B1" s="10" t="s">
        <v>1</v>
      </c>
      <c r="C1" s="10" t="s">
        <v>0</v>
      </c>
      <c r="D1" s="10" t="s">
        <v>137</v>
      </c>
      <c r="E1" s="10" t="s">
        <v>2</v>
      </c>
      <c r="F1" s="11" t="s">
        <v>3</v>
      </c>
      <c r="H1">
        <f>COUNT(C2:C42)</f>
        <v>41</v>
      </c>
      <c r="Q1" t="s">
        <v>422</v>
      </c>
      <c r="S1" t="s">
        <v>423</v>
      </c>
    </row>
    <row r="2" spans="1:19" x14ac:dyDescent="0.25">
      <c r="A2" s="12" t="s">
        <v>7</v>
      </c>
      <c r="B2" s="13">
        <v>40.008110000000002</v>
      </c>
      <c r="C2" s="13">
        <v>-105.26385000000001</v>
      </c>
      <c r="D2" s="13" t="s">
        <v>138</v>
      </c>
      <c r="E2" s="13" t="s">
        <v>5</v>
      </c>
      <c r="F2" s="14" t="s">
        <v>6</v>
      </c>
      <c r="H2">
        <f>AVERAGE(C$2:C$42)</f>
        <v>-105.26434926829268</v>
      </c>
      <c r="I2">
        <f>_xlfn.STDEV.P(C$2:C$42)</f>
        <v>1.6805618455139591E-2</v>
      </c>
      <c r="L2" t="str">
        <f>"{name: "</f>
        <v xml:space="preserve">{name: </v>
      </c>
      <c r="M2" t="s">
        <v>155</v>
      </c>
      <c r="N2" t="str">
        <f>F2</f>
        <v>Folsom &amp; Colorado</v>
      </c>
      <c r="O2" t="s">
        <v>155</v>
      </c>
      <c r="P2" t="str">
        <f>", location: {lat: "&amp;B2&amp;", lng: "&amp;C2&amp;"}},"</f>
        <v>, location: {lat: 40.00811, lng: -105.26385}},</v>
      </c>
      <c r="Q2" t="str">
        <f>_xlfn.CONCAT(L2,M2,N2,O2,P2)</f>
        <v>{name: "Folsom &amp; Colorado", location: {lat: 40.00811, lng: -105.26385}},</v>
      </c>
      <c r="R2" t="str">
        <f>", lat: "&amp;B2&amp;", lon: "&amp;C2&amp;"},"</f>
        <v>, lat: 40.00811, lon: -105.26385},</v>
      </c>
      <c r="S2" t="str">
        <f>_xlfn.CONCAT(L2,M2,N2,O2,R2)</f>
        <v>{name: "Folsom &amp; Colorado", lat: 40.00811, lon: -105.26385},</v>
      </c>
    </row>
    <row r="3" spans="1:19" x14ac:dyDescent="0.25">
      <c r="A3" s="15" t="s">
        <v>10</v>
      </c>
      <c r="B3" s="16">
        <v>40.018720000000002</v>
      </c>
      <c r="C3" s="16">
        <v>-105.27584</v>
      </c>
      <c r="D3" s="16" t="s">
        <v>139</v>
      </c>
      <c r="E3" s="16" t="s">
        <v>8</v>
      </c>
      <c r="F3" s="17" t="s">
        <v>9</v>
      </c>
      <c r="H3">
        <f>AVERAGE(B$2:B$42)</f>
        <v>40.018791707317064</v>
      </c>
      <c r="I3">
        <f>_xlfn.STDEV.P(B$2:B$42)</f>
        <v>1.3071755233707025E-2</v>
      </c>
      <c r="L3" t="str">
        <f t="shared" ref="L3:L67" si="0">"{name: "</f>
        <v xml:space="preserve">{name: </v>
      </c>
      <c r="M3" t="s">
        <v>155</v>
      </c>
      <c r="N3" t="str">
        <f t="shared" ref="N3:N42" si="1">F3</f>
        <v>15th &amp; Pearl</v>
      </c>
      <c r="O3" t="s">
        <v>155</v>
      </c>
      <c r="P3" t="str">
        <f t="shared" ref="P3:P42" si="2">", location: {lat: "&amp;B3&amp;", lng: "&amp;C3&amp;"}},"</f>
        <v>, location: {lat: 40.01872, lng: -105.27584}},</v>
      </c>
      <c r="Q3" t="str">
        <f t="shared" ref="Q3:Q42" si="3">_xlfn.CONCAT(L3,M3,N3,O3,P3)</f>
        <v>{name: "15th &amp; Pearl", location: {lat: 40.01872, lng: -105.27584}},</v>
      </c>
      <c r="R3" t="str">
        <f t="shared" ref="R3:R67" si="4">", lat: "&amp;B3&amp;", lon: "&amp;C3&amp;"},"</f>
        <v>, lat: 40.01872, lon: -105.27584},</v>
      </c>
      <c r="S3" t="str">
        <f t="shared" ref="S3:S67" si="5">_xlfn.CONCAT(L3,M3,N3,O3,R3)</f>
        <v>{name: "15th &amp; Pearl", lat: 40.01872, lon: -105.27584},</v>
      </c>
    </row>
    <row r="4" spans="1:19" x14ac:dyDescent="0.25">
      <c r="A4" s="12" t="s">
        <v>13</v>
      </c>
      <c r="B4" s="13">
        <v>40.017470000000003</v>
      </c>
      <c r="C4" s="13">
        <v>-105.28116</v>
      </c>
      <c r="D4" s="13" t="s">
        <v>140</v>
      </c>
      <c r="E4" s="13" t="s">
        <v>11</v>
      </c>
      <c r="F4" s="14" t="s">
        <v>12</v>
      </c>
      <c r="L4" t="str">
        <f t="shared" si="0"/>
        <v xml:space="preserve">{name: </v>
      </c>
      <c r="M4" t="s">
        <v>155</v>
      </c>
      <c r="N4" t="str">
        <f t="shared" si="1"/>
        <v>11th &amp; Pearl</v>
      </c>
      <c r="O4" t="s">
        <v>155</v>
      </c>
      <c r="P4" t="str">
        <f t="shared" si="2"/>
        <v>, location: {lat: 40.01747, lng: -105.28116}},</v>
      </c>
      <c r="Q4" t="str">
        <f t="shared" si="3"/>
        <v>{name: "11th &amp; Pearl", location: {lat: 40.01747, lng: -105.28116}},</v>
      </c>
      <c r="R4" t="str">
        <f t="shared" si="4"/>
        <v>, lat: 40.01747, lon: -105.28116},</v>
      </c>
      <c r="S4" t="str">
        <f t="shared" si="5"/>
        <v>{name: "11th &amp; Pearl", lat: 40.01747, lon: -105.28116},</v>
      </c>
    </row>
    <row r="5" spans="1:19" x14ac:dyDescent="0.25">
      <c r="A5" s="15" t="s">
        <v>16</v>
      </c>
      <c r="B5" s="16">
        <v>40.019089999999998</v>
      </c>
      <c r="C5" s="16">
        <v>-105.27889999999999</v>
      </c>
      <c r="D5" s="16" t="s">
        <v>141</v>
      </c>
      <c r="E5" s="16" t="s">
        <v>14</v>
      </c>
      <c r="F5" s="17" t="s">
        <v>15</v>
      </c>
      <c r="L5" t="str">
        <f t="shared" si="0"/>
        <v xml:space="preserve">{name: </v>
      </c>
      <c r="M5" t="s">
        <v>155</v>
      </c>
      <c r="N5" t="str">
        <f t="shared" si="1"/>
        <v>13th &amp; Spruce</v>
      </c>
      <c r="O5" t="s">
        <v>155</v>
      </c>
      <c r="P5" t="str">
        <f t="shared" si="2"/>
        <v>, location: {lat: 40.01909, lng: -105.2789}},</v>
      </c>
      <c r="Q5" t="str">
        <f t="shared" si="3"/>
        <v>{name: "13th &amp; Spruce", location: {lat: 40.01909, lng: -105.2789}},</v>
      </c>
      <c r="R5" t="str">
        <f t="shared" si="4"/>
        <v>, lat: 40.01909, lon: -105.2789},</v>
      </c>
      <c r="S5" t="str">
        <f t="shared" si="5"/>
        <v>{name: "13th &amp; Spruce", lat: 40.01909, lon: -105.2789},</v>
      </c>
    </row>
    <row r="6" spans="1:19" x14ac:dyDescent="0.25">
      <c r="A6" s="12" t="s">
        <v>19</v>
      </c>
      <c r="B6" s="13">
        <v>40.03154</v>
      </c>
      <c r="C6" s="13">
        <v>-105.24611</v>
      </c>
      <c r="D6" s="13" t="s">
        <v>142</v>
      </c>
      <c r="E6" s="13" t="s">
        <v>17</v>
      </c>
      <c r="F6" s="14" t="s">
        <v>18</v>
      </c>
      <c r="G6" t="str">
        <f>"http://www.melissadata.com/lookups/latlngzip4.asp?lat="&amp;B6&amp;"&amp;lng="&amp;C6&amp;""</f>
        <v>http://www.melissadata.com/lookups/latlngzip4.asp?lat=40.03154&amp;lng=-105.24611</v>
      </c>
      <c r="L6" t="str">
        <f t="shared" si="0"/>
        <v xml:space="preserve">{name: </v>
      </c>
      <c r="M6" t="s">
        <v>155</v>
      </c>
      <c r="N6" t="str">
        <f t="shared" si="1"/>
        <v>UCAR Center Green</v>
      </c>
      <c r="O6" t="s">
        <v>155</v>
      </c>
      <c r="P6" t="str">
        <f t="shared" si="2"/>
        <v>, location: {lat: 40.03154, lng: -105.24611}},</v>
      </c>
      <c r="Q6" t="str">
        <f t="shared" si="3"/>
        <v>{name: "UCAR Center Green", location: {lat: 40.03154, lng: -105.24611}},</v>
      </c>
      <c r="R6" t="str">
        <f t="shared" si="4"/>
        <v>, lat: 40.03154, lon: -105.24611},</v>
      </c>
      <c r="S6" t="str">
        <f t="shared" si="5"/>
        <v>{name: "UCAR Center Green", lat: 40.03154, lon: -105.24611},</v>
      </c>
    </row>
    <row r="7" spans="1:19" x14ac:dyDescent="0.25">
      <c r="A7" s="15" t="s">
        <v>22</v>
      </c>
      <c r="B7" s="16">
        <v>40.013770000000001</v>
      </c>
      <c r="C7" s="16">
        <v>-105.28086999999999</v>
      </c>
      <c r="D7" s="16" t="s">
        <v>143</v>
      </c>
      <c r="E7" s="16" t="s">
        <v>20</v>
      </c>
      <c r="F7" s="17" t="s">
        <v>21</v>
      </c>
      <c r="G7" t="str">
        <f t="shared" ref="G7:G11" si="6">"http://www.melissadata.com/lookups/latlngzip4.asp?lat="&amp;B7&amp;"&amp;lng="&amp;C7&amp;""</f>
        <v>http://www.melissadata.com/lookups/latlngzip4.asp?lat=40.01377&amp;lng=-105.28087</v>
      </c>
      <c r="L7" t="str">
        <f t="shared" si="0"/>
        <v xml:space="preserve">{name: </v>
      </c>
      <c r="M7" t="s">
        <v>155</v>
      </c>
      <c r="N7" t="str">
        <f t="shared" si="1"/>
        <v>Library @ Arapahoe</v>
      </c>
      <c r="O7" t="s">
        <v>155</v>
      </c>
      <c r="P7" t="str">
        <f t="shared" si="2"/>
        <v>, location: {lat: 40.01377, lng: -105.28087}},</v>
      </c>
      <c r="Q7" t="str">
        <f t="shared" si="3"/>
        <v>{name: "Library @ Arapahoe", location: {lat: 40.01377, lng: -105.28087}},</v>
      </c>
      <c r="R7" t="str">
        <f t="shared" si="4"/>
        <v>, lat: 40.01377, lon: -105.28087},</v>
      </c>
      <c r="S7" t="str">
        <f t="shared" si="5"/>
        <v>{name: "Library @ Arapahoe", lat: 40.01377, lon: -105.28087},</v>
      </c>
    </row>
    <row r="8" spans="1:19" x14ac:dyDescent="0.25">
      <c r="A8" s="12" t="s">
        <v>25</v>
      </c>
      <c r="B8" s="13">
        <v>40.021599999999999</v>
      </c>
      <c r="C8" s="13">
        <v>-105.25984</v>
      </c>
      <c r="D8" s="13" t="s">
        <v>144</v>
      </c>
      <c r="E8" s="13" t="s">
        <v>23</v>
      </c>
      <c r="F8" s="14" t="s">
        <v>24</v>
      </c>
      <c r="G8" t="str">
        <f t="shared" si="6"/>
        <v>http://www.melissadata.com/lookups/latlngzip4.asp?lat=40.0216&amp;lng=-105.25984</v>
      </c>
      <c r="L8" t="str">
        <f t="shared" si="0"/>
        <v xml:space="preserve">{name: </v>
      </c>
      <c r="M8" t="s">
        <v>155</v>
      </c>
      <c r="N8" t="str">
        <f t="shared" si="1"/>
        <v>26th @ Pearl</v>
      </c>
      <c r="O8" t="s">
        <v>155</v>
      </c>
      <c r="P8" t="str">
        <f t="shared" si="2"/>
        <v>, location: {lat: 40.0216, lng: -105.25984}},</v>
      </c>
      <c r="Q8" t="str">
        <f t="shared" si="3"/>
        <v>{name: "26th @ Pearl", location: {lat: 40.0216, lng: -105.25984}},</v>
      </c>
      <c r="R8" t="str">
        <f t="shared" si="4"/>
        <v>, lat: 40.0216, lon: -105.25984},</v>
      </c>
      <c r="S8" t="str">
        <f t="shared" si="5"/>
        <v>{name: "26th @ Pearl", lat: 40.0216, lon: -105.25984},</v>
      </c>
    </row>
    <row r="9" spans="1:19" x14ac:dyDescent="0.25">
      <c r="A9" s="15" t="s">
        <v>28</v>
      </c>
      <c r="B9" s="16">
        <v>40.015079999999998</v>
      </c>
      <c r="C9" s="16">
        <v>-105.27959</v>
      </c>
      <c r="D9" s="16" t="s">
        <v>145</v>
      </c>
      <c r="E9" s="16" t="s">
        <v>26</v>
      </c>
      <c r="F9" s="17" t="s">
        <v>27</v>
      </c>
      <c r="G9" t="str">
        <f t="shared" si="6"/>
        <v>http://www.melissadata.com/lookups/latlngzip4.asp?lat=40.01508&amp;lng=-105.27959</v>
      </c>
      <c r="L9" t="str">
        <f t="shared" si="0"/>
        <v xml:space="preserve">{name: </v>
      </c>
      <c r="M9" t="s">
        <v>155</v>
      </c>
      <c r="N9" t="str">
        <f t="shared" si="1"/>
        <v>Municipal Building</v>
      </c>
      <c r="O9" t="s">
        <v>155</v>
      </c>
      <c r="P9" t="str">
        <f t="shared" si="2"/>
        <v>, location: {lat: 40.01508, lng: -105.27959}},</v>
      </c>
      <c r="Q9" t="str">
        <f t="shared" si="3"/>
        <v>{name: "Municipal Building", location: {lat: 40.01508, lng: -105.27959}},</v>
      </c>
      <c r="R9" t="str">
        <f t="shared" si="4"/>
        <v>, lat: 40.01508, lon: -105.27959},</v>
      </c>
      <c r="S9" t="str">
        <f t="shared" si="5"/>
        <v>{name: "Municipal Building", lat: 40.01508, lon: -105.27959},</v>
      </c>
    </row>
    <row r="10" spans="1:19" x14ac:dyDescent="0.25">
      <c r="A10" s="12" t="s">
        <v>31</v>
      </c>
      <c r="B10" s="13">
        <v>40.036430000000003</v>
      </c>
      <c r="C10" s="13">
        <v>-105.24226</v>
      </c>
      <c r="D10" s="13" t="s">
        <v>146</v>
      </c>
      <c r="E10" s="13" t="s">
        <v>29</v>
      </c>
      <c r="F10" s="14" t="s">
        <v>30</v>
      </c>
      <c r="G10" t="str">
        <f t="shared" si="6"/>
        <v>http://www.melissadata.com/lookups/latlngzip4.asp?lat=40.03643&amp;lng=-105.24226</v>
      </c>
      <c r="L10" t="str">
        <f t="shared" si="0"/>
        <v xml:space="preserve">{name: </v>
      </c>
      <c r="M10" t="s">
        <v>155</v>
      </c>
      <c r="N10" t="str">
        <f t="shared" si="1"/>
        <v>UCAR Mitchell Lane</v>
      </c>
      <c r="O10" t="s">
        <v>155</v>
      </c>
      <c r="P10" t="str">
        <f t="shared" si="2"/>
        <v>, location: {lat: 40.03643, lng: -105.24226}},</v>
      </c>
      <c r="Q10" t="str">
        <f t="shared" si="3"/>
        <v>{name: "UCAR Mitchell Lane", location: {lat: 40.03643, lng: -105.24226}},</v>
      </c>
      <c r="R10" t="str">
        <f t="shared" si="4"/>
        <v>, lat: 40.03643, lon: -105.24226},</v>
      </c>
      <c r="S10" t="str">
        <f t="shared" si="5"/>
        <v>{name: "UCAR Mitchell Lane", lat: 40.03643, lon: -105.24226},</v>
      </c>
    </row>
    <row r="11" spans="1:19" x14ac:dyDescent="0.25">
      <c r="A11" s="15" t="s">
        <v>34</v>
      </c>
      <c r="B11" s="16">
        <v>40.02543</v>
      </c>
      <c r="C11" s="16">
        <v>-105.28144</v>
      </c>
      <c r="D11" s="16" t="s">
        <v>147</v>
      </c>
      <c r="E11" s="16" t="s">
        <v>32</v>
      </c>
      <c r="F11" s="17" t="s">
        <v>33</v>
      </c>
      <c r="G11" t="str">
        <f t="shared" si="6"/>
        <v>http://www.melissadata.com/lookups/latlngzip4.asp?lat=40.02543&amp;lng=-105.28144</v>
      </c>
      <c r="L11" t="str">
        <f t="shared" si="0"/>
        <v xml:space="preserve">{name: </v>
      </c>
      <c r="M11" t="s">
        <v>155</v>
      </c>
      <c r="N11" t="str">
        <f t="shared" si="1"/>
        <v>Broadway &amp; Alpine</v>
      </c>
      <c r="O11" t="s">
        <v>155</v>
      </c>
      <c r="P11" t="str">
        <f t="shared" si="2"/>
        <v>, location: {lat: 40.02543, lng: -105.28144}},</v>
      </c>
      <c r="Q11" t="str">
        <f t="shared" si="3"/>
        <v>{name: "Broadway &amp; Alpine", location: {lat: 40.02543, lng: -105.28144}},</v>
      </c>
      <c r="R11" t="str">
        <f t="shared" si="4"/>
        <v>, lat: 40.02543, lon: -105.28144},</v>
      </c>
      <c r="S11" t="str">
        <f t="shared" si="5"/>
        <v>{name: "Broadway &amp; Alpine", lat: 40.02543, lon: -105.28144},</v>
      </c>
    </row>
    <row r="12" spans="1:19" x14ac:dyDescent="0.25">
      <c r="A12" s="12" t="s">
        <v>37</v>
      </c>
      <c r="B12" s="13">
        <v>40.011769999999999</v>
      </c>
      <c r="C12" s="13">
        <v>-105.27006</v>
      </c>
      <c r="D12" s="16" t="s">
        <v>148</v>
      </c>
      <c r="E12" s="13" t="s">
        <v>35</v>
      </c>
      <c r="F12" s="14" t="s">
        <v>36</v>
      </c>
      <c r="L12" t="str">
        <f t="shared" si="0"/>
        <v xml:space="preserve">{name: </v>
      </c>
      <c r="M12" t="s">
        <v>155</v>
      </c>
      <c r="N12" t="str">
        <f t="shared" si="1"/>
        <v>19th @ Boulder Creek</v>
      </c>
      <c r="O12" t="s">
        <v>155</v>
      </c>
      <c r="P12" t="str">
        <f t="shared" si="2"/>
        <v>, location: {lat: 40.01177, lng: -105.27006}},</v>
      </c>
      <c r="Q12" t="str">
        <f t="shared" si="3"/>
        <v>{name: "19th @ Boulder Creek", location: {lat: 40.01177, lng: -105.27006}},</v>
      </c>
      <c r="R12" t="str">
        <f t="shared" si="4"/>
        <v>, lat: 40.01177, lon: -105.27006},</v>
      </c>
      <c r="S12" t="str">
        <f t="shared" si="5"/>
        <v>{name: "19th @ Boulder Creek", lat: 40.01177, lon: -105.27006},</v>
      </c>
    </row>
    <row r="13" spans="1:19" x14ac:dyDescent="0.25">
      <c r="A13" s="15" t="s">
        <v>40</v>
      </c>
      <c r="B13" s="16">
        <v>40.016100000000002</v>
      </c>
      <c r="C13" s="16">
        <v>-105.25807</v>
      </c>
      <c r="D13" s="16" t="s">
        <v>149</v>
      </c>
      <c r="E13" s="16" t="s">
        <v>38</v>
      </c>
      <c r="F13" s="17" t="s">
        <v>39</v>
      </c>
      <c r="L13" t="str">
        <f t="shared" si="0"/>
        <v xml:space="preserve">{name: </v>
      </c>
      <c r="M13" t="s">
        <v>155</v>
      </c>
      <c r="N13" t="str">
        <f t="shared" si="1"/>
        <v>Twenty Ninth Street South</v>
      </c>
      <c r="O13" t="s">
        <v>155</v>
      </c>
      <c r="P13" t="str">
        <f t="shared" si="2"/>
        <v>, location: {lat: 40.0161, lng: -105.25807}},</v>
      </c>
      <c r="Q13" t="str">
        <f t="shared" si="3"/>
        <v>{name: "Twenty Ninth Street South", location: {lat: 40.0161, lng: -105.25807}},</v>
      </c>
      <c r="R13" t="str">
        <f t="shared" si="4"/>
        <v>, lat: 40.0161, lon: -105.25807},</v>
      </c>
      <c r="S13" t="str">
        <f t="shared" si="5"/>
        <v>{name: "Twenty Ninth Street South", lat: 40.0161, lon: -105.25807},</v>
      </c>
    </row>
    <row r="14" spans="1:19" x14ac:dyDescent="0.25">
      <c r="A14" s="12" t="s">
        <v>42</v>
      </c>
      <c r="B14" s="13">
        <v>40.01491</v>
      </c>
      <c r="C14" s="13">
        <v>-105.26061</v>
      </c>
      <c r="D14" s="16" t="s">
        <v>150</v>
      </c>
      <c r="E14" s="13" t="s">
        <v>41</v>
      </c>
      <c r="F14" s="14" t="s">
        <v>41</v>
      </c>
      <c r="L14" t="str">
        <f t="shared" si="0"/>
        <v xml:space="preserve">{name: </v>
      </c>
      <c r="M14" t="s">
        <v>155</v>
      </c>
      <c r="N14" t="str">
        <f t="shared" si="1"/>
        <v>The Village</v>
      </c>
      <c r="O14" t="s">
        <v>155</v>
      </c>
      <c r="P14" t="str">
        <f t="shared" si="2"/>
        <v>, location: {lat: 40.01491, lng: -105.26061}},</v>
      </c>
      <c r="Q14" t="str">
        <f t="shared" si="3"/>
        <v>{name: "The Village", location: {lat: 40.01491, lng: -105.26061}},</v>
      </c>
      <c r="R14" t="str">
        <f t="shared" si="4"/>
        <v>, lat: 40.01491, lon: -105.26061},</v>
      </c>
      <c r="S14" t="str">
        <f t="shared" si="5"/>
        <v>{name: "The Village", lat: 40.01491, lon: -105.26061},</v>
      </c>
    </row>
    <row r="15" spans="1:19" x14ac:dyDescent="0.25">
      <c r="A15" s="15" t="s">
        <v>45</v>
      </c>
      <c r="B15" s="16">
        <v>40.015059999999998</v>
      </c>
      <c r="C15" s="16">
        <v>-105.28729</v>
      </c>
      <c r="D15" s="16" t="s">
        <v>151</v>
      </c>
      <c r="E15" s="16" t="s">
        <v>43</v>
      </c>
      <c r="F15" s="17" t="s">
        <v>44</v>
      </c>
      <c r="L15" t="str">
        <f t="shared" si="0"/>
        <v xml:space="preserve">{name: </v>
      </c>
      <c r="M15" t="s">
        <v>155</v>
      </c>
      <c r="N15" t="str">
        <f t="shared" si="1"/>
        <v>6th &amp; Canyon</v>
      </c>
      <c r="O15" t="s">
        <v>155</v>
      </c>
      <c r="P15" t="str">
        <f t="shared" si="2"/>
        <v>, location: {lat: 40.01506, lng: -105.28729}},</v>
      </c>
      <c r="Q15" t="str">
        <f t="shared" si="3"/>
        <v>{name: "6th &amp; Canyon", location: {lat: 40.01506, lng: -105.28729}},</v>
      </c>
      <c r="R15" t="str">
        <f t="shared" si="4"/>
        <v>, lat: 40.01506, lon: -105.28729},</v>
      </c>
      <c r="S15" t="str">
        <f t="shared" si="5"/>
        <v>{name: "6th &amp; Canyon", lat: 40.01506, lon: -105.28729},</v>
      </c>
    </row>
    <row r="16" spans="1:19" x14ac:dyDescent="0.25">
      <c r="A16" s="12" t="s">
        <v>48</v>
      </c>
      <c r="B16" s="13">
        <v>40.016629999999999</v>
      </c>
      <c r="C16" s="13">
        <v>-105.27646</v>
      </c>
      <c r="D16" s="16" t="s">
        <v>152</v>
      </c>
      <c r="E16" s="13" t="s">
        <v>46</v>
      </c>
      <c r="F16" s="14" t="s">
        <v>47</v>
      </c>
      <c r="L16" t="str">
        <f t="shared" si="0"/>
        <v xml:space="preserve">{name: </v>
      </c>
      <c r="M16" t="s">
        <v>155</v>
      </c>
      <c r="N16" t="str">
        <f t="shared" si="1"/>
        <v>14th &amp; Canyon</v>
      </c>
      <c r="O16" t="s">
        <v>155</v>
      </c>
      <c r="P16" t="str">
        <f t="shared" si="2"/>
        <v>, location: {lat: 40.01663, lng: -105.27646}},</v>
      </c>
      <c r="Q16" t="str">
        <f t="shared" si="3"/>
        <v>{name: "14th &amp; Canyon", location: {lat: 40.01663, lng: -105.27646}},</v>
      </c>
      <c r="R16" t="str">
        <f t="shared" si="4"/>
        <v>, lat: 40.01663, lon: -105.27646},</v>
      </c>
      <c r="S16" t="str">
        <f t="shared" si="5"/>
        <v>{name: "14th &amp; Canyon", lat: 40.01663, lon: -105.27646},</v>
      </c>
    </row>
    <row r="17" spans="1:19" x14ac:dyDescent="0.25">
      <c r="A17" s="15" t="s">
        <v>51</v>
      </c>
      <c r="B17" s="16">
        <v>40.037509999999997</v>
      </c>
      <c r="C17" s="16">
        <v>-105.25351000000001</v>
      </c>
      <c r="D17" s="16" t="s">
        <v>153</v>
      </c>
      <c r="E17" s="16" t="s">
        <v>49</v>
      </c>
      <c r="F17" s="17" t="s">
        <v>50</v>
      </c>
      <c r="L17" t="str">
        <f t="shared" si="0"/>
        <v xml:space="preserve">{name: </v>
      </c>
      <c r="M17" t="s">
        <v>155</v>
      </c>
      <c r="N17" t="str">
        <f t="shared" si="1"/>
        <v>30th &amp; Diagonal Highway</v>
      </c>
      <c r="O17" t="s">
        <v>155</v>
      </c>
      <c r="P17" t="str">
        <f t="shared" si="2"/>
        <v>, location: {lat: 40.03751, lng: -105.25351}},</v>
      </c>
      <c r="Q17" t="str">
        <f t="shared" si="3"/>
        <v>{name: "30th &amp; Diagonal Highway", location: {lat: 40.03751, lng: -105.25351}},</v>
      </c>
      <c r="R17" t="str">
        <f t="shared" si="4"/>
        <v>, lat: 40.03751, lon: -105.25351},</v>
      </c>
      <c r="S17" t="str">
        <f t="shared" si="5"/>
        <v>{name: "30th &amp; Diagonal Highway", lat: 40.03751, lon: -105.25351},</v>
      </c>
    </row>
    <row r="18" spans="1:19" x14ac:dyDescent="0.25">
      <c r="A18" s="12" t="s">
        <v>54</v>
      </c>
      <c r="B18" s="13">
        <v>40.032060000000001</v>
      </c>
      <c r="C18" s="13">
        <v>-105.28037999999999</v>
      </c>
      <c r="D18" s="16" t="s">
        <v>154</v>
      </c>
      <c r="E18" s="13" t="s">
        <v>52</v>
      </c>
      <c r="F18" s="14" t="s">
        <v>53</v>
      </c>
      <c r="L18" t="str">
        <f t="shared" si="0"/>
        <v xml:space="preserve">{name: </v>
      </c>
      <c r="M18" t="s">
        <v>155</v>
      </c>
      <c r="N18" t="str">
        <f t="shared" si="1"/>
        <v>North Boulder Recreation Center</v>
      </c>
      <c r="O18" t="s">
        <v>155</v>
      </c>
      <c r="P18" t="str">
        <f t="shared" si="2"/>
        <v>, location: {lat: 40.03206, lng: -105.28038}},</v>
      </c>
      <c r="Q18" t="str">
        <f t="shared" si="3"/>
        <v>{name: "North Boulder Recreation Center", location: {lat: 40.03206, lng: -105.28038}},</v>
      </c>
      <c r="R18" t="str">
        <f t="shared" si="4"/>
        <v>, lat: 40.03206, lon: -105.28038},</v>
      </c>
      <c r="S18" t="str">
        <f t="shared" si="5"/>
        <v>{name: "North Boulder Recreation Center", lat: 40.03206, lon: -105.28038},</v>
      </c>
    </row>
    <row r="19" spans="1:19" x14ac:dyDescent="0.25">
      <c r="A19" s="15" t="s">
        <v>57</v>
      </c>
      <c r="B19" s="16">
        <v>40.00638</v>
      </c>
      <c r="C19" s="16">
        <v>-105.2724</v>
      </c>
      <c r="D19" t="str">
        <f t="shared" ref="D19:D42" si="7">"http://www.melissadata.com/lookups/latlngzip4.asp?lat="&amp;B19&amp;"&amp;lng="&amp;C19&amp;""</f>
        <v>http://www.melissadata.com/lookups/latlngzip4.asp?lat=40.00638&amp;lng=-105.2724</v>
      </c>
      <c r="E19" s="16" t="s">
        <v>55</v>
      </c>
      <c r="F19" s="17" t="s">
        <v>56</v>
      </c>
      <c r="L19" t="str">
        <f t="shared" si="0"/>
        <v xml:space="preserve">{name: </v>
      </c>
      <c r="M19" t="s">
        <v>155</v>
      </c>
      <c r="N19" t="str">
        <f t="shared" si="1"/>
        <v>Broadway &amp; Euclid</v>
      </c>
      <c r="O19" t="s">
        <v>155</v>
      </c>
      <c r="P19" t="str">
        <f t="shared" si="2"/>
        <v>, location: {lat: 40.00638, lng: -105.2724}},</v>
      </c>
      <c r="Q19" t="str">
        <f t="shared" si="3"/>
        <v>{name: "Broadway &amp; Euclid", location: {lat: 40.00638, lng: -105.2724}},</v>
      </c>
      <c r="R19" t="str">
        <f t="shared" si="4"/>
        <v>, lat: 40.00638, lon: -105.2724},</v>
      </c>
      <c r="S19" t="str">
        <f t="shared" si="5"/>
        <v>{name: "Broadway &amp; Euclid", lat: 40.00638, lon: -105.2724},</v>
      </c>
    </row>
    <row r="20" spans="1:19" x14ac:dyDescent="0.25">
      <c r="A20" s="12" t="s">
        <v>60</v>
      </c>
      <c r="B20" s="13">
        <v>40.010620000000003</v>
      </c>
      <c r="C20" s="13">
        <v>-105.27669</v>
      </c>
      <c r="D20" t="str">
        <f t="shared" si="7"/>
        <v>http://www.melissadata.com/lookups/latlngzip4.asp?lat=40.01062&amp;lng=-105.27669</v>
      </c>
      <c r="E20" s="13" t="s">
        <v>58</v>
      </c>
      <c r="F20" s="14" t="s">
        <v>59</v>
      </c>
      <c r="L20" t="str">
        <f t="shared" si="0"/>
        <v xml:space="preserve">{name: </v>
      </c>
      <c r="M20" t="s">
        <v>155</v>
      </c>
      <c r="N20" t="str">
        <f t="shared" si="1"/>
        <v>Broadway &amp; University</v>
      </c>
      <c r="O20" t="s">
        <v>155</v>
      </c>
      <c r="P20" t="str">
        <f t="shared" si="2"/>
        <v>, location: {lat: 40.01062, lng: -105.27669}},</v>
      </c>
      <c r="Q20" t="str">
        <f t="shared" si="3"/>
        <v>{name: "Broadway &amp; University", location: {lat: 40.01062, lng: -105.27669}},</v>
      </c>
      <c r="R20" t="str">
        <f t="shared" si="4"/>
        <v>, lat: 40.01062, lon: -105.27669},</v>
      </c>
      <c r="S20" t="str">
        <f t="shared" si="5"/>
        <v>{name: "Broadway &amp; University", lat: 40.01062, lon: -105.27669},</v>
      </c>
    </row>
    <row r="21" spans="1:19" x14ac:dyDescent="0.25">
      <c r="A21" s="15" t="s">
        <v>63</v>
      </c>
      <c r="B21" s="16">
        <v>40.036520000000003</v>
      </c>
      <c r="C21" s="16">
        <v>-105.28128</v>
      </c>
      <c r="D21" t="str">
        <f t="shared" si="7"/>
        <v>http://www.melissadata.com/lookups/latlngzip4.asp?lat=40.03652&amp;lng=-105.28128</v>
      </c>
      <c r="E21" s="16" t="s">
        <v>61</v>
      </c>
      <c r="F21" s="17" t="s">
        <v>62</v>
      </c>
      <c r="L21" t="str">
        <f t="shared" si="0"/>
        <v xml:space="preserve">{name: </v>
      </c>
      <c r="M21" t="s">
        <v>155</v>
      </c>
      <c r="N21" t="str">
        <f t="shared" si="1"/>
        <v>Broadway &amp; Iris</v>
      </c>
      <c r="O21" t="s">
        <v>155</v>
      </c>
      <c r="P21" t="str">
        <f t="shared" si="2"/>
        <v>, location: {lat: 40.03652, lng: -105.28128}},</v>
      </c>
      <c r="Q21" t="str">
        <f t="shared" si="3"/>
        <v>{name: "Broadway &amp; Iris", location: {lat: 40.03652, lng: -105.28128}},</v>
      </c>
      <c r="R21" t="str">
        <f t="shared" si="4"/>
        <v>, lat: 40.03652, lon: -105.28128},</v>
      </c>
      <c r="S21" t="str">
        <f t="shared" si="5"/>
        <v>{name: "Broadway &amp; Iris", lat: 40.03652, lon: -105.28128},</v>
      </c>
    </row>
    <row r="22" spans="1:19" x14ac:dyDescent="0.25">
      <c r="A22" s="12" t="s">
        <v>66</v>
      </c>
      <c r="B22" s="13">
        <v>40.01688</v>
      </c>
      <c r="C22" s="13">
        <v>-105.28395999999999</v>
      </c>
      <c r="D22" t="str">
        <f t="shared" si="7"/>
        <v>http://www.melissadata.com/lookups/latlngzip4.asp?lat=40.01688&amp;lng=-105.28396</v>
      </c>
      <c r="E22" s="13" t="s">
        <v>64</v>
      </c>
      <c r="F22" s="14" t="s">
        <v>65</v>
      </c>
      <c r="L22" t="str">
        <f t="shared" si="0"/>
        <v xml:space="preserve">{name: </v>
      </c>
      <c r="M22" t="s">
        <v>155</v>
      </c>
      <c r="N22" t="str">
        <f t="shared" si="1"/>
        <v>9th &amp; Pearl</v>
      </c>
      <c r="O22" t="s">
        <v>155</v>
      </c>
      <c r="P22" t="str">
        <f t="shared" si="2"/>
        <v>, location: {lat: 40.01688, lng: -105.28396}},</v>
      </c>
      <c r="Q22" t="str">
        <f t="shared" si="3"/>
        <v>{name: "9th &amp; Pearl", location: {lat: 40.01688, lng: -105.28396}},</v>
      </c>
      <c r="R22" t="str">
        <f t="shared" si="4"/>
        <v>, lat: 40.01688, lon: -105.28396},</v>
      </c>
      <c r="S22" t="str">
        <f t="shared" si="5"/>
        <v>{name: "9th &amp; Pearl", lat: 40.01688, lon: -105.28396},</v>
      </c>
    </row>
    <row r="23" spans="1:19" x14ac:dyDescent="0.25">
      <c r="A23" s="15" t="s">
        <v>69</v>
      </c>
      <c r="B23" s="16">
        <v>40.018810000000002</v>
      </c>
      <c r="C23" s="16">
        <v>-105.25596</v>
      </c>
      <c r="D23" t="str">
        <f t="shared" si="7"/>
        <v>http://www.melissadata.com/lookups/latlngzip4.asp?lat=40.01881&amp;lng=-105.25596</v>
      </c>
      <c r="E23" s="16" t="s">
        <v>67</v>
      </c>
      <c r="F23" s="17" t="s">
        <v>68</v>
      </c>
      <c r="L23" t="str">
        <f t="shared" si="0"/>
        <v xml:space="preserve">{name: </v>
      </c>
      <c r="M23" t="s">
        <v>155</v>
      </c>
      <c r="N23" t="str">
        <f t="shared" si="1"/>
        <v>Twenty Ninth Street North</v>
      </c>
      <c r="O23" t="s">
        <v>155</v>
      </c>
      <c r="P23" t="str">
        <f t="shared" si="2"/>
        <v>, location: {lat: 40.01881, lng: -105.25596}},</v>
      </c>
      <c r="Q23" t="str">
        <f t="shared" si="3"/>
        <v>{name: "Twenty Ninth Street North", location: {lat: 40.01881, lng: -105.25596}},</v>
      </c>
      <c r="R23" t="str">
        <f t="shared" si="4"/>
        <v>, lat: 40.01881, lon: -105.25596},</v>
      </c>
      <c r="S23" t="str">
        <f t="shared" si="5"/>
        <v>{name: "Twenty Ninth Street North", lat: 40.01881, lon: -105.25596},</v>
      </c>
    </row>
    <row r="24" spans="1:19" x14ac:dyDescent="0.25">
      <c r="A24" s="12" t="s">
        <v>72</v>
      </c>
      <c r="B24" s="13">
        <v>40.000100000000003</v>
      </c>
      <c r="C24" s="13">
        <v>-105.2625</v>
      </c>
      <c r="D24" t="str">
        <f t="shared" si="7"/>
        <v>http://www.melissadata.com/lookups/latlngzip4.asp?lat=40.0001&amp;lng=-105.2625</v>
      </c>
      <c r="E24" s="13" t="s">
        <v>70</v>
      </c>
      <c r="F24" s="14" t="s">
        <v>71</v>
      </c>
      <c r="L24" t="str">
        <f t="shared" si="0"/>
        <v xml:space="preserve">{name: </v>
      </c>
      <c r="M24" t="s">
        <v>155</v>
      </c>
      <c r="N24" t="str">
        <f t="shared" si="1"/>
        <v>Broadway &amp; Baseline</v>
      </c>
      <c r="O24" t="s">
        <v>155</v>
      </c>
      <c r="P24" t="str">
        <f t="shared" si="2"/>
        <v>, location: {lat: 40.0001, lng: -105.2625}},</v>
      </c>
      <c r="Q24" t="str">
        <f t="shared" si="3"/>
        <v>{name: "Broadway &amp; Baseline", location: {lat: 40.0001, lng: -105.2625}},</v>
      </c>
      <c r="R24" t="str">
        <f t="shared" si="4"/>
        <v>, lat: 40.0001, lon: -105.2625},</v>
      </c>
      <c r="S24" t="str">
        <f t="shared" si="5"/>
        <v>{name: "Broadway &amp; Baseline", lat: 40.0001, lon: -105.2625},</v>
      </c>
    </row>
    <row r="25" spans="1:19" x14ac:dyDescent="0.25">
      <c r="A25" s="15" t="s">
        <v>75</v>
      </c>
      <c r="B25" s="16">
        <v>40.022880000000001</v>
      </c>
      <c r="C25" s="16">
        <v>-105.25646999999999</v>
      </c>
      <c r="D25" t="str">
        <f t="shared" si="7"/>
        <v>http://www.melissadata.com/lookups/latlngzip4.asp?lat=40.02288&amp;lng=-105.25647</v>
      </c>
      <c r="E25" s="16" t="s">
        <v>73</v>
      </c>
      <c r="F25" s="17" t="s">
        <v>74</v>
      </c>
      <c r="L25" t="str">
        <f t="shared" si="0"/>
        <v xml:space="preserve">{name: </v>
      </c>
      <c r="M25" t="s">
        <v>155</v>
      </c>
      <c r="N25" t="str">
        <f t="shared" si="1"/>
        <v>29th &amp; Pearl</v>
      </c>
      <c r="O25" t="s">
        <v>155</v>
      </c>
      <c r="P25" t="str">
        <f t="shared" si="2"/>
        <v>, location: {lat: 40.02288, lng: -105.25647}},</v>
      </c>
      <c r="Q25" t="str">
        <f t="shared" si="3"/>
        <v>{name: "29th &amp; Pearl", location: {lat: 40.02288, lng: -105.25647}},</v>
      </c>
      <c r="R25" t="str">
        <f t="shared" si="4"/>
        <v>, lat: 40.02288, lon: -105.25647},</v>
      </c>
      <c r="S25" t="str">
        <f t="shared" si="5"/>
        <v>{name: "29th &amp; Pearl", lat: 40.02288, lon: -105.25647},</v>
      </c>
    </row>
    <row r="26" spans="1:19" x14ac:dyDescent="0.25">
      <c r="A26" s="12" t="s">
        <v>78</v>
      </c>
      <c r="B26" s="13">
        <v>40.014530000000001</v>
      </c>
      <c r="C26" s="13">
        <v>-105.26732</v>
      </c>
      <c r="D26" t="str">
        <f t="shared" si="7"/>
        <v>http://www.melissadata.com/lookups/latlngzip4.asp?lat=40.01453&amp;lng=-105.26732</v>
      </c>
      <c r="E26" s="13" t="s">
        <v>76</v>
      </c>
      <c r="F26" s="14" t="s">
        <v>77</v>
      </c>
      <c r="L26" t="str">
        <f t="shared" si="0"/>
        <v xml:space="preserve">{name: </v>
      </c>
      <c r="M26" t="s">
        <v>155</v>
      </c>
      <c r="N26" t="str">
        <f t="shared" si="1"/>
        <v>21st &amp; Arapahoe</v>
      </c>
      <c r="O26" t="s">
        <v>155</v>
      </c>
      <c r="P26" t="str">
        <f t="shared" si="2"/>
        <v>, location: {lat: 40.01453, lng: -105.26732}},</v>
      </c>
      <c r="Q26" t="str">
        <f t="shared" si="3"/>
        <v>{name: "21st &amp; Arapahoe", location: {lat: 40.01453, lng: -105.26732}},</v>
      </c>
      <c r="R26" t="str">
        <f t="shared" si="4"/>
        <v>, lat: 40.01453, lon: -105.26732},</v>
      </c>
      <c r="S26" t="str">
        <f t="shared" si="5"/>
        <v>{name: "21st &amp; Arapahoe", lat: 40.01453, lon: -105.26732},</v>
      </c>
    </row>
    <row r="27" spans="1:19" x14ac:dyDescent="0.25">
      <c r="A27" s="15" t="s">
        <v>81</v>
      </c>
      <c r="B27" s="16">
        <v>40.007390000000001</v>
      </c>
      <c r="C27" s="16">
        <v>-105.27668</v>
      </c>
      <c r="D27" t="str">
        <f t="shared" si="7"/>
        <v>http://www.melissadata.com/lookups/latlngzip4.asp?lat=40.00739&amp;lng=-105.27668</v>
      </c>
      <c r="E27" s="16" t="s">
        <v>79</v>
      </c>
      <c r="F27" s="17" t="s">
        <v>80</v>
      </c>
      <c r="L27" t="str">
        <f t="shared" si="0"/>
        <v xml:space="preserve">{name: </v>
      </c>
      <c r="M27" t="s">
        <v>155</v>
      </c>
      <c r="N27" t="str">
        <f t="shared" si="1"/>
        <v>13th &amp; College</v>
      </c>
      <c r="O27" t="s">
        <v>155</v>
      </c>
      <c r="P27" t="str">
        <f t="shared" si="2"/>
        <v>, location: {lat: 40.00739, lng: -105.27668}},</v>
      </c>
      <c r="Q27" t="str">
        <f t="shared" si="3"/>
        <v>{name: "13th &amp; College", location: {lat: 40.00739, lng: -105.27668}},</v>
      </c>
      <c r="R27" t="str">
        <f t="shared" si="4"/>
        <v>, lat: 40.00739, lon: -105.27668},</v>
      </c>
      <c r="S27" t="str">
        <f t="shared" si="5"/>
        <v>{name: "13th &amp; College", lat: 40.00739, lon: -105.27668},</v>
      </c>
    </row>
    <row r="28" spans="1:19" x14ac:dyDescent="0.25">
      <c r="A28" s="12" t="s">
        <v>84</v>
      </c>
      <c r="B28" s="13">
        <v>40.015079999999998</v>
      </c>
      <c r="C28" s="13">
        <v>-105.24697</v>
      </c>
      <c r="D28" t="str">
        <f t="shared" si="7"/>
        <v>http://www.melissadata.com/lookups/latlngzip4.asp?lat=40.01508&amp;lng=-105.24697</v>
      </c>
      <c r="E28" s="13" t="s">
        <v>82</v>
      </c>
      <c r="F28" s="14" t="s">
        <v>83</v>
      </c>
      <c r="L28" t="str">
        <f t="shared" si="0"/>
        <v xml:space="preserve">{name: </v>
      </c>
      <c r="M28" t="s">
        <v>155</v>
      </c>
      <c r="N28" t="str">
        <f t="shared" si="1"/>
        <v>38th &amp; Arapahoe</v>
      </c>
      <c r="O28" t="s">
        <v>155</v>
      </c>
      <c r="P28" t="str">
        <f t="shared" si="2"/>
        <v>, location: {lat: 40.01508, lng: -105.24697}},</v>
      </c>
      <c r="Q28" t="str">
        <f t="shared" si="3"/>
        <v>{name: "38th &amp; Arapahoe", location: {lat: 40.01508, lng: -105.24697}},</v>
      </c>
      <c r="R28" t="str">
        <f t="shared" si="4"/>
        <v>, lat: 40.01508, lon: -105.24697},</v>
      </c>
      <c r="S28" t="str">
        <f t="shared" si="5"/>
        <v>{name: "38th &amp; Arapahoe", lat: 40.01508, lon: -105.24697},</v>
      </c>
    </row>
    <row r="29" spans="1:19" x14ac:dyDescent="0.25">
      <c r="A29" s="15" t="s">
        <v>87</v>
      </c>
      <c r="B29" s="16">
        <v>40.03387</v>
      </c>
      <c r="C29" s="16">
        <v>-105.25393</v>
      </c>
      <c r="D29" t="str">
        <f t="shared" si="7"/>
        <v>http://www.melissadata.com/lookups/latlngzip4.asp?lat=40.03387&amp;lng=-105.25393</v>
      </c>
      <c r="E29" s="16" t="s">
        <v>85</v>
      </c>
      <c r="F29" s="17" t="s">
        <v>86</v>
      </c>
      <c r="L29" t="str">
        <f t="shared" si="0"/>
        <v xml:space="preserve">{name: </v>
      </c>
      <c r="M29" t="s">
        <v>155</v>
      </c>
      <c r="N29" t="str">
        <f t="shared" si="1"/>
        <v>30th &amp; Glenwood</v>
      </c>
      <c r="O29" t="s">
        <v>155</v>
      </c>
      <c r="P29" t="str">
        <f t="shared" si="2"/>
        <v>, location: {lat: 40.03387, lng: -105.25393}},</v>
      </c>
      <c r="Q29" t="str">
        <f t="shared" si="3"/>
        <v>{name: "30th &amp; Glenwood", location: {lat: 40.03387, lng: -105.25393}},</v>
      </c>
      <c r="R29" t="str">
        <f t="shared" si="4"/>
        <v>, lat: 40.03387, lon: -105.25393},</v>
      </c>
      <c r="S29" t="str">
        <f t="shared" si="5"/>
        <v>{name: "30th &amp; Glenwood", lat: 40.03387, lon: -105.25393},</v>
      </c>
    </row>
    <row r="30" spans="1:19" x14ac:dyDescent="0.25">
      <c r="A30" s="12" t="s">
        <v>90</v>
      </c>
      <c r="B30" s="13">
        <v>40.019880000000001</v>
      </c>
      <c r="C30" s="13">
        <v>-105.26952</v>
      </c>
      <c r="D30" t="str">
        <f t="shared" si="7"/>
        <v>http://www.melissadata.com/lookups/latlngzip4.asp?lat=40.01988&amp;lng=-105.26952</v>
      </c>
      <c r="E30" s="13" t="s">
        <v>88</v>
      </c>
      <c r="F30" s="14" t="s">
        <v>89</v>
      </c>
      <c r="L30" t="str">
        <f t="shared" si="0"/>
        <v xml:space="preserve">{name: </v>
      </c>
      <c r="M30" t="s">
        <v>155</v>
      </c>
      <c r="N30" t="str">
        <f t="shared" si="1"/>
        <v>20th &amp; Pearl</v>
      </c>
      <c r="O30" t="s">
        <v>155</v>
      </c>
      <c r="P30" t="str">
        <f t="shared" si="2"/>
        <v>, location: {lat: 40.01988, lng: -105.26952}},</v>
      </c>
      <c r="Q30" t="str">
        <f t="shared" si="3"/>
        <v>{name: "20th &amp; Pearl", location: {lat: 40.01988, lng: -105.26952}},</v>
      </c>
      <c r="R30" t="str">
        <f t="shared" si="4"/>
        <v>, lat: 40.01988, lon: -105.26952},</v>
      </c>
      <c r="S30" t="str">
        <f t="shared" si="5"/>
        <v>{name: "20th &amp; Pearl", lat: 40.01988, lon: -105.26952},</v>
      </c>
    </row>
    <row r="31" spans="1:19" x14ac:dyDescent="0.25">
      <c r="A31" s="15" t="s">
        <v>93</v>
      </c>
      <c r="B31" s="16">
        <v>40.021439999999998</v>
      </c>
      <c r="C31" s="16">
        <v>-105.26364</v>
      </c>
      <c r="D31" t="str">
        <f t="shared" si="7"/>
        <v>http://www.melissadata.com/lookups/latlngzip4.asp?lat=40.02144&amp;lng=-105.26364</v>
      </c>
      <c r="E31" s="16" t="s">
        <v>91</v>
      </c>
      <c r="F31" s="17" t="s">
        <v>92</v>
      </c>
      <c r="L31" t="str">
        <f t="shared" si="0"/>
        <v xml:space="preserve">{name: </v>
      </c>
      <c r="M31" t="s">
        <v>155</v>
      </c>
      <c r="N31" t="str">
        <f t="shared" si="1"/>
        <v>Folsom &amp; Pearl</v>
      </c>
      <c r="O31" t="s">
        <v>155</v>
      </c>
      <c r="P31" t="str">
        <f t="shared" si="2"/>
        <v>, location: {lat: 40.02144, lng: -105.26364}},</v>
      </c>
      <c r="Q31" t="str">
        <f t="shared" si="3"/>
        <v>{name: "Folsom &amp; Pearl", location: {lat: 40.02144, lng: -105.26364}},</v>
      </c>
      <c r="R31" t="str">
        <f t="shared" si="4"/>
        <v>, lat: 40.02144, lon: -105.26364},</v>
      </c>
      <c r="S31" t="str">
        <f t="shared" si="5"/>
        <v>{name: "Folsom &amp; Pearl", lat: 40.02144, lon: -105.26364},</v>
      </c>
    </row>
    <row r="32" spans="1:19" x14ac:dyDescent="0.25">
      <c r="A32" s="12" t="s">
        <v>96</v>
      </c>
      <c r="B32" s="13">
        <v>40.010669999999998</v>
      </c>
      <c r="C32" s="13">
        <v>-105.25894</v>
      </c>
      <c r="D32" t="str">
        <f t="shared" si="7"/>
        <v>http://www.melissadata.com/lookups/latlngzip4.asp?lat=40.01067&amp;lng=-105.25894</v>
      </c>
      <c r="E32" s="13" t="s">
        <v>94</v>
      </c>
      <c r="F32" s="14" t="s">
        <v>95</v>
      </c>
      <c r="L32" t="str">
        <f t="shared" si="0"/>
        <v xml:space="preserve">{name: </v>
      </c>
      <c r="M32" t="s">
        <v>155</v>
      </c>
      <c r="N32" t="str">
        <f t="shared" si="1"/>
        <v>28th &amp; Boulder Creek</v>
      </c>
      <c r="O32" t="s">
        <v>155</v>
      </c>
      <c r="P32" t="str">
        <f t="shared" si="2"/>
        <v>, location: {lat: 40.01067, lng: -105.25894}},</v>
      </c>
      <c r="Q32" t="str">
        <f t="shared" si="3"/>
        <v>{name: "28th &amp; Boulder Creek", location: {lat: 40.01067, lng: -105.25894}},</v>
      </c>
      <c r="R32" t="str">
        <f t="shared" si="4"/>
        <v>, lat: 40.01067, lon: -105.25894},</v>
      </c>
      <c r="S32" t="str">
        <f t="shared" si="5"/>
        <v>{name: "28th &amp; Boulder Creek", lat: 40.01067, lon: -105.25894},</v>
      </c>
    </row>
    <row r="33" spans="1:19" x14ac:dyDescent="0.25">
      <c r="A33" s="15" t="s">
        <v>98</v>
      </c>
      <c r="B33" s="16">
        <v>40.014600000000002</v>
      </c>
      <c r="C33" s="16">
        <v>-105.27778000000001</v>
      </c>
      <c r="D33" t="str">
        <f t="shared" si="7"/>
        <v>http://www.melissadata.com/lookups/latlngzip4.asp?lat=40.0146&amp;lng=-105.27778</v>
      </c>
      <c r="E33" s="16" t="s">
        <v>35</v>
      </c>
      <c r="F33" s="17" t="s">
        <v>97</v>
      </c>
      <c r="L33" t="str">
        <f t="shared" si="0"/>
        <v xml:space="preserve">{name: </v>
      </c>
      <c r="M33" t="s">
        <v>155</v>
      </c>
      <c r="N33" t="str">
        <f t="shared" si="1"/>
        <v>13th &amp; Arapahoe</v>
      </c>
      <c r="O33" t="s">
        <v>155</v>
      </c>
      <c r="P33" t="str">
        <f t="shared" si="2"/>
        <v>, location: {lat: 40.0146, lng: -105.27778}},</v>
      </c>
      <c r="Q33" t="str">
        <f t="shared" si="3"/>
        <v>{name: "13th &amp; Arapahoe", location: {lat: 40.0146, lng: -105.27778}},</v>
      </c>
      <c r="R33" t="str">
        <f t="shared" si="4"/>
        <v>, lat: 40.0146, lon: -105.27778},</v>
      </c>
      <c r="S33" t="str">
        <f t="shared" si="5"/>
        <v>{name: "13th &amp; Arapahoe", lat: 40.0146, lon: -105.27778},</v>
      </c>
    </row>
    <row r="34" spans="1:19" x14ac:dyDescent="0.25">
      <c r="A34" s="12" t="s">
        <v>101</v>
      </c>
      <c r="B34" s="13">
        <v>39.995730000000002</v>
      </c>
      <c r="C34" s="13">
        <v>-105.26081000000001</v>
      </c>
      <c r="D34" t="str">
        <f t="shared" si="7"/>
        <v>http://www.melissadata.com/lookups/latlngzip4.asp?lat=39.99573&amp;lng=-105.26081</v>
      </c>
      <c r="E34" s="13" t="s">
        <v>99</v>
      </c>
      <c r="F34" s="14" t="s">
        <v>100</v>
      </c>
      <c r="L34" t="str">
        <f t="shared" si="0"/>
        <v xml:space="preserve">{name: </v>
      </c>
      <c r="M34" t="s">
        <v>155</v>
      </c>
      <c r="N34" t="str">
        <f t="shared" si="1"/>
        <v>27th Way &amp; Broadway</v>
      </c>
      <c r="O34" t="s">
        <v>155</v>
      </c>
      <c r="P34" t="str">
        <f t="shared" si="2"/>
        <v>, location: {lat: 39.99573, lng: -105.26081}},</v>
      </c>
      <c r="Q34" t="str">
        <f t="shared" si="3"/>
        <v>{name: "27th Way &amp; Broadway", location: {lat: 39.99573, lng: -105.26081}},</v>
      </c>
      <c r="R34" t="str">
        <f t="shared" si="4"/>
        <v>, lat: 39.99573, lon: -105.26081},</v>
      </c>
      <c r="S34" t="str">
        <f t="shared" si="5"/>
        <v>{name: "27th Way &amp; Broadway", lat: 39.99573, lon: -105.26081},</v>
      </c>
    </row>
    <row r="35" spans="1:19" x14ac:dyDescent="0.25">
      <c r="A35" s="15" t="s">
        <v>104</v>
      </c>
      <c r="B35" s="16">
        <v>40.014899999999997</v>
      </c>
      <c r="C35" s="16">
        <v>-105.23558</v>
      </c>
      <c r="D35" t="str">
        <f t="shared" si="7"/>
        <v>http://www.melissadata.com/lookups/latlngzip4.asp?lat=40.0149&amp;lng=-105.23558</v>
      </c>
      <c r="E35" s="16" t="s">
        <v>102</v>
      </c>
      <c r="F35" s="17" t="s">
        <v>103</v>
      </c>
      <c r="L35" t="str">
        <f t="shared" si="0"/>
        <v xml:space="preserve">{name: </v>
      </c>
      <c r="M35" t="s">
        <v>155</v>
      </c>
      <c r="N35" t="str">
        <f t="shared" si="1"/>
        <v>48th &amp; Arapahoe</v>
      </c>
      <c r="O35" t="s">
        <v>155</v>
      </c>
      <c r="P35" t="str">
        <f t="shared" si="2"/>
        <v>, location: {lat: 40.0149, lng: -105.23558}},</v>
      </c>
      <c r="Q35" t="str">
        <f t="shared" si="3"/>
        <v>{name: "48th &amp; Arapahoe", location: {lat: 40.0149, lng: -105.23558}},</v>
      </c>
      <c r="R35" t="str">
        <f t="shared" si="4"/>
        <v>, lat: 40.0149, lon: -105.23558},</v>
      </c>
      <c r="S35" t="str">
        <f t="shared" si="5"/>
        <v>{name: "48th &amp; Arapahoe", lat: 40.0149, lon: -105.23558},</v>
      </c>
    </row>
    <row r="36" spans="1:19" x14ac:dyDescent="0.25">
      <c r="A36" s="12" t="s">
        <v>107</v>
      </c>
      <c r="B36" s="13">
        <v>40.02308</v>
      </c>
      <c r="C36" s="13">
        <v>-105.25175</v>
      </c>
      <c r="D36" t="str">
        <f t="shared" si="7"/>
        <v>http://www.melissadata.com/lookups/latlngzip4.asp?lat=40.02308&amp;lng=-105.25175</v>
      </c>
      <c r="E36" s="13" t="s">
        <v>105</v>
      </c>
      <c r="F36" s="14" t="s">
        <v>106</v>
      </c>
      <c r="L36" t="str">
        <f t="shared" si="0"/>
        <v xml:space="preserve">{name: </v>
      </c>
      <c r="M36" t="s">
        <v>155</v>
      </c>
      <c r="N36" t="str">
        <f t="shared" si="1"/>
        <v>31st &amp; Pearl</v>
      </c>
      <c r="O36" t="s">
        <v>155</v>
      </c>
      <c r="P36" t="str">
        <f t="shared" si="2"/>
        <v>, location: {lat: 40.02308, lng: -105.25175}},</v>
      </c>
      <c r="Q36" t="str">
        <f t="shared" si="3"/>
        <v>{name: "31st &amp; Pearl", location: {lat: 40.02308, lng: -105.25175}},</v>
      </c>
      <c r="R36" t="str">
        <f t="shared" si="4"/>
        <v>, lat: 40.02308, lon: -105.25175},</v>
      </c>
      <c r="S36" t="str">
        <f t="shared" si="5"/>
        <v>{name: "31st &amp; Pearl", lat: 40.02308, lon: -105.25175},</v>
      </c>
    </row>
    <row r="37" spans="1:19" x14ac:dyDescent="0.25">
      <c r="A37" s="15" t="s">
        <v>110</v>
      </c>
      <c r="B37" s="16">
        <v>40.014360000000003</v>
      </c>
      <c r="C37" s="16">
        <v>-105.29497000000001</v>
      </c>
      <c r="D37" t="str">
        <f t="shared" si="7"/>
        <v>http://www.melissadata.com/lookups/latlngzip4.asp?lat=40.01436&amp;lng=-105.29497</v>
      </c>
      <c r="E37" s="16" t="s">
        <v>108</v>
      </c>
      <c r="F37" s="17" t="s">
        <v>109</v>
      </c>
      <c r="L37" t="str">
        <f t="shared" si="0"/>
        <v xml:space="preserve">{name: </v>
      </c>
      <c r="M37" t="s">
        <v>155</v>
      </c>
      <c r="N37" t="str">
        <f t="shared" si="1"/>
        <v>Settlers' Park</v>
      </c>
      <c r="O37" t="s">
        <v>155</v>
      </c>
      <c r="P37" t="str">
        <f t="shared" si="2"/>
        <v>, location: {lat: 40.01436, lng: -105.29497}},</v>
      </c>
      <c r="Q37" t="str">
        <f t="shared" si="3"/>
        <v>{name: "Settlers' Park", location: {lat: 40.01436, lng: -105.29497}},</v>
      </c>
      <c r="R37" t="str">
        <f t="shared" si="4"/>
        <v>, lat: 40.01436, lon: -105.29497},</v>
      </c>
      <c r="S37" t="str">
        <f t="shared" si="5"/>
        <v>{name: "Settlers' Park", lat: 40.01436, lon: -105.29497},</v>
      </c>
    </row>
    <row r="38" spans="1:19" x14ac:dyDescent="0.25">
      <c r="A38" s="12" t="s">
        <v>113</v>
      </c>
      <c r="B38" s="13">
        <v>39.99915</v>
      </c>
      <c r="C38" s="13">
        <v>-105.25264</v>
      </c>
      <c r="D38" t="str">
        <f t="shared" si="7"/>
        <v>http://www.melissadata.com/lookups/latlngzip4.asp?lat=39.99915&amp;lng=-105.25264</v>
      </c>
      <c r="E38" s="13" t="s">
        <v>111</v>
      </c>
      <c r="F38" s="14" t="s">
        <v>112</v>
      </c>
      <c r="L38" t="str">
        <f t="shared" si="0"/>
        <v xml:space="preserve">{name: </v>
      </c>
      <c r="M38" t="s">
        <v>155</v>
      </c>
      <c r="N38" t="str">
        <f t="shared" si="1"/>
        <v>Williams Village</v>
      </c>
      <c r="O38" t="s">
        <v>155</v>
      </c>
      <c r="P38" t="str">
        <f t="shared" si="2"/>
        <v>, location: {lat: 39.99915, lng: -105.25264}},</v>
      </c>
      <c r="Q38" t="str">
        <f t="shared" si="3"/>
        <v>{name: "Williams Village", location: {lat: 39.99915, lng: -105.25264}},</v>
      </c>
      <c r="R38" t="str">
        <f t="shared" si="4"/>
        <v>, lat: 39.99915, lon: -105.25264},</v>
      </c>
      <c r="S38" t="str">
        <f t="shared" si="5"/>
        <v>{name: "Williams Village", lat: 39.99915, lon: -105.25264},</v>
      </c>
    </row>
    <row r="39" spans="1:19" x14ac:dyDescent="0.25">
      <c r="A39" s="15" t="s">
        <v>116</v>
      </c>
      <c r="B39" s="16">
        <v>40.007669999999997</v>
      </c>
      <c r="C39" s="16">
        <v>-105.24793</v>
      </c>
      <c r="D39" t="str">
        <f t="shared" si="7"/>
        <v>http://www.melissadata.com/lookups/latlngzip4.asp?lat=40.00767&amp;lng=-105.24793</v>
      </c>
      <c r="E39" s="16" t="s">
        <v>114</v>
      </c>
      <c r="F39" s="17" t="s">
        <v>115</v>
      </c>
      <c r="L39" t="str">
        <f t="shared" si="0"/>
        <v xml:space="preserve">{name: </v>
      </c>
      <c r="M39" t="s">
        <v>155</v>
      </c>
      <c r="N39" t="str">
        <f t="shared" si="1"/>
        <v>35th &amp; Colorado</v>
      </c>
      <c r="O39" t="s">
        <v>155</v>
      </c>
      <c r="P39" t="str">
        <f t="shared" si="2"/>
        <v>, location: {lat: 40.00767, lng: -105.24793}},</v>
      </c>
      <c r="Q39" t="str">
        <f t="shared" si="3"/>
        <v>{name: "35th &amp; Colorado", location: {lat: 40.00767, lng: -105.24793}},</v>
      </c>
      <c r="R39" t="str">
        <f t="shared" si="4"/>
        <v>, lat: 40.00767, lon: -105.24793},</v>
      </c>
      <c r="S39" t="str">
        <f t="shared" si="5"/>
        <v>{name: "35th &amp; Colorado", lat: 40.00767, lon: -105.24793},</v>
      </c>
    </row>
    <row r="40" spans="1:19" x14ac:dyDescent="0.25">
      <c r="A40" s="12" t="s">
        <v>119</v>
      </c>
      <c r="B40" s="13">
        <v>40.07488</v>
      </c>
      <c r="C40" s="13">
        <v>-105.20226</v>
      </c>
      <c r="D40" t="str">
        <f t="shared" si="7"/>
        <v>http://www.melissadata.com/lookups/latlngzip4.asp?lat=40.07488&amp;lng=-105.20226</v>
      </c>
      <c r="E40" s="13" t="s">
        <v>117</v>
      </c>
      <c r="F40" s="14" t="s">
        <v>118</v>
      </c>
      <c r="L40" t="str">
        <f t="shared" si="0"/>
        <v xml:space="preserve">{name: </v>
      </c>
      <c r="M40" t="s">
        <v>155</v>
      </c>
      <c r="N40" t="str">
        <f t="shared" si="1"/>
        <v>Gunbarrel North</v>
      </c>
      <c r="O40" t="s">
        <v>155</v>
      </c>
      <c r="P40" t="str">
        <f t="shared" si="2"/>
        <v>, location: {lat: 40.07488, lng: -105.20226}},</v>
      </c>
      <c r="Q40" t="str">
        <f t="shared" si="3"/>
        <v>{name: "Gunbarrel North", location: {lat: 40.07488, lng: -105.20226}},</v>
      </c>
      <c r="R40" t="str">
        <f t="shared" si="4"/>
        <v>, lat: 40.07488, lon: -105.20226},</v>
      </c>
      <c r="S40" t="str">
        <f t="shared" si="5"/>
        <v>{name: "Gunbarrel North", lat: 40.07488, lon: -105.20226},</v>
      </c>
    </row>
    <row r="41" spans="1:19" x14ac:dyDescent="0.25">
      <c r="A41" s="15" t="s">
        <v>121</v>
      </c>
      <c r="B41" s="16">
        <v>40.026200000000003</v>
      </c>
      <c r="C41" s="16">
        <v>-105.25856</v>
      </c>
      <c r="D41" t="str">
        <f t="shared" si="7"/>
        <v>http://www.melissadata.com/lookups/latlngzip4.asp?lat=40.0262&amp;lng=-105.25856</v>
      </c>
      <c r="E41" s="16" t="s">
        <v>120</v>
      </c>
      <c r="F41" s="17" t="s">
        <v>120</v>
      </c>
      <c r="L41" t="str">
        <f t="shared" si="0"/>
        <v xml:space="preserve">{name: </v>
      </c>
      <c r="M41" t="s">
        <v>155</v>
      </c>
      <c r="N41" t="str">
        <f t="shared" si="1"/>
        <v>28th &amp; Mapleton</v>
      </c>
      <c r="O41" t="s">
        <v>155</v>
      </c>
      <c r="P41" t="str">
        <f t="shared" si="2"/>
        <v>, location: {lat: 40.0262, lng: -105.25856}},</v>
      </c>
      <c r="Q41" t="str">
        <f t="shared" si="3"/>
        <v>{name: "28th &amp; Mapleton", location: {lat: 40.0262, lng: -105.25856}},</v>
      </c>
      <c r="R41" t="str">
        <f t="shared" si="4"/>
        <v>, lat: 40.0262, lon: -105.25856},</v>
      </c>
      <c r="S41" t="str">
        <f t="shared" si="5"/>
        <v>{name: "28th &amp; Mapleton", lat: 40.0262, lon: -105.25856},</v>
      </c>
    </row>
    <row r="42" spans="1:19" x14ac:dyDescent="0.25">
      <c r="A42" s="2" t="s">
        <v>124</v>
      </c>
      <c r="B42" s="3">
        <v>40.013559999999998</v>
      </c>
      <c r="C42" s="3">
        <v>-105.25354</v>
      </c>
      <c r="D42" t="str">
        <f t="shared" si="7"/>
        <v>http://www.melissadata.com/lookups/latlngzip4.asp?lat=40.01356&amp;lng=-105.25354</v>
      </c>
      <c r="E42" s="3" t="s">
        <v>122</v>
      </c>
      <c r="F42" s="4" t="s">
        <v>123</v>
      </c>
      <c r="L42" t="str">
        <f t="shared" si="0"/>
        <v xml:space="preserve">{name: </v>
      </c>
      <c r="M42" t="s">
        <v>155</v>
      </c>
      <c r="N42" t="str">
        <f t="shared" si="1"/>
        <v>30th &amp; Marine</v>
      </c>
      <c r="O42" t="s">
        <v>155</v>
      </c>
      <c r="P42" t="str">
        <f t="shared" si="2"/>
        <v>, location: {lat: 40.01356, lng: -105.25354}},</v>
      </c>
      <c r="Q42" t="str">
        <f t="shared" si="3"/>
        <v>{name: "30th &amp; Marine", location: {lat: 40.01356, lng: -105.25354}},</v>
      </c>
      <c r="R42" t="str">
        <f t="shared" si="4"/>
        <v>, lat: 40.01356, lon: -105.25354},</v>
      </c>
      <c r="S42" t="str">
        <f t="shared" si="5"/>
        <v>{name: "30th &amp; Marine", lat: 40.01356, lon: -105.25354},</v>
      </c>
    </row>
    <row r="44" spans="1:19" x14ac:dyDescent="0.25">
      <c r="A44" t="s">
        <v>159</v>
      </c>
      <c r="B44">
        <v>39.720550000000003</v>
      </c>
      <c r="C44">
        <v>-104.95253</v>
      </c>
      <c r="E44" t="s">
        <v>160</v>
      </c>
      <c r="F44" t="s">
        <v>161</v>
      </c>
      <c r="L44" t="str">
        <f t="shared" si="0"/>
        <v xml:space="preserve">{name: </v>
      </c>
      <c r="M44" t="s">
        <v>155</v>
      </c>
      <c r="N44" t="str">
        <f t="shared" ref="N44:N45" si="8">F44</f>
        <v>3rd &amp; Milwaukee</v>
      </c>
      <c r="O44" t="s">
        <v>155</v>
      </c>
      <c r="P44" t="str">
        <f t="shared" ref="P44:P45" si="9">", location: {lat: "&amp;B44&amp;", lng: "&amp;C44&amp;"}},"</f>
        <v>, location: {lat: 39.72055, lng: -104.95253}},</v>
      </c>
      <c r="Q44" t="str">
        <f t="shared" ref="Q44:Q45" si="10">_xlfn.CONCAT(L44,M44,N44,O44,P44)</f>
        <v>{name: "3rd &amp; Milwaukee", location: {lat: 39.72055, lng: -104.95253}},</v>
      </c>
      <c r="R44" t="str">
        <f t="shared" si="4"/>
        <v>, lat: 39.72055, lon: -104.95253},</v>
      </c>
      <c r="S44" t="str">
        <f t="shared" si="5"/>
        <v>{name: "3rd &amp; Milwaukee", lat: 39.72055, lon: -104.95253},</v>
      </c>
    </row>
    <row r="45" spans="1:19" x14ac:dyDescent="0.25">
      <c r="A45" t="s">
        <v>162</v>
      </c>
      <c r="B45">
        <v>39.730780000000003</v>
      </c>
      <c r="C45">
        <v>-104.97279</v>
      </c>
      <c r="E45" t="s">
        <v>163</v>
      </c>
      <c r="F45" t="s">
        <v>164</v>
      </c>
      <c r="L45" t="str">
        <f t="shared" si="0"/>
        <v xml:space="preserve">{name: </v>
      </c>
      <c r="M45" t="s">
        <v>155</v>
      </c>
      <c r="N45" t="str">
        <f t="shared" si="8"/>
        <v>9th &amp; Downing</v>
      </c>
      <c r="O45" t="s">
        <v>155</v>
      </c>
      <c r="P45" t="str">
        <f t="shared" si="9"/>
        <v>, location: {lat: 39.73078, lng: -104.97279}},</v>
      </c>
      <c r="Q45" t="str">
        <f t="shared" si="10"/>
        <v>{name: "9th &amp; Downing", location: {lat: 39.73078, lng: -104.97279}},</v>
      </c>
      <c r="R45" t="str">
        <f t="shared" si="4"/>
        <v>, lat: 39.73078, lon: -104.97279},</v>
      </c>
      <c r="S45" t="str">
        <f t="shared" si="5"/>
        <v>{name: "9th &amp; Downing", lat: 39.73078, lon: -104.97279},</v>
      </c>
    </row>
    <row r="46" spans="1:19" x14ac:dyDescent="0.25">
      <c r="A46" t="s">
        <v>165</v>
      </c>
      <c r="B46">
        <v>39.73395</v>
      </c>
      <c r="C46">
        <v>-104.98772</v>
      </c>
      <c r="E46" t="s">
        <v>166</v>
      </c>
      <c r="F46" t="s">
        <v>167</v>
      </c>
      <c r="L46" t="str">
        <f t="shared" si="0"/>
        <v xml:space="preserve">{name: </v>
      </c>
      <c r="M46" t="s">
        <v>155</v>
      </c>
      <c r="N46" t="str">
        <f t="shared" ref="N46" si="11">F46</f>
        <v>11th &amp; Broadway</v>
      </c>
      <c r="O46" t="s">
        <v>155</v>
      </c>
      <c r="P46" t="str">
        <f t="shared" ref="P46" si="12">", location: {lat: "&amp;B46&amp;", lng: "&amp;C46&amp;"}},"</f>
        <v>, location: {lat: 39.73395, lng: -104.98772}},</v>
      </c>
      <c r="Q46" t="str">
        <f t="shared" ref="Q46" si="13">_xlfn.CONCAT(L46,M46,N46,O46,P46)</f>
        <v>{name: "11th &amp; Broadway", location: {lat: 39.73395, lng: -104.98772}},</v>
      </c>
      <c r="R46" t="str">
        <f t="shared" si="4"/>
        <v>, lat: 39.73395, lon: -104.98772},</v>
      </c>
      <c r="S46" t="str">
        <f t="shared" si="5"/>
        <v>{name: "11th &amp; Broadway", lat: 39.73395, lon: -104.98772},</v>
      </c>
    </row>
    <row r="47" spans="1:19" x14ac:dyDescent="0.25">
      <c r="A47" t="s">
        <v>168</v>
      </c>
      <c r="B47">
        <v>39.736829999999998</v>
      </c>
      <c r="C47">
        <v>-104.98</v>
      </c>
      <c r="E47" t="s">
        <v>169</v>
      </c>
      <c r="F47" t="s">
        <v>170</v>
      </c>
      <c r="L47" t="str">
        <f t="shared" si="0"/>
        <v xml:space="preserve">{name: </v>
      </c>
      <c r="M47" t="s">
        <v>155</v>
      </c>
      <c r="N47" t="str">
        <f t="shared" ref="N47:N110" si="14">F47</f>
        <v>13th &amp; Pearl</v>
      </c>
      <c r="O47" t="s">
        <v>155</v>
      </c>
      <c r="P47" t="str">
        <f t="shared" ref="P47:P110" si="15">", location: {lat: "&amp;B47&amp;", lng: "&amp;C47&amp;"}},"</f>
        <v>, location: {lat: 39.73683, lng: -104.98}},</v>
      </c>
      <c r="Q47" t="str">
        <f t="shared" ref="Q47:Q110" si="16">_xlfn.CONCAT(L47,M47,N47,O47,P47)</f>
        <v>{name: "13th &amp; Pearl", location: {lat: 39.73683, lng: -104.98}},</v>
      </c>
      <c r="R47" t="str">
        <f t="shared" si="4"/>
        <v>, lat: 39.73683, lon: -104.98},</v>
      </c>
      <c r="S47" t="str">
        <f t="shared" si="5"/>
        <v>{name: "13th &amp; Pearl", lat: 39.73683, lon: -104.98},</v>
      </c>
    </row>
    <row r="48" spans="1:19" x14ac:dyDescent="0.25">
      <c r="A48" t="s">
        <v>171</v>
      </c>
      <c r="B48">
        <v>39.740639999999999</v>
      </c>
      <c r="C48">
        <v>-104.98863</v>
      </c>
      <c r="E48" t="s">
        <v>172</v>
      </c>
      <c r="F48" t="s">
        <v>173</v>
      </c>
      <c r="L48" t="str">
        <f t="shared" si="0"/>
        <v xml:space="preserve">{name: </v>
      </c>
      <c r="M48" t="s">
        <v>155</v>
      </c>
      <c r="N48" t="str">
        <f t="shared" si="14"/>
        <v>15th &amp; Cleveland</v>
      </c>
      <c r="O48" t="s">
        <v>155</v>
      </c>
      <c r="P48" t="str">
        <f t="shared" si="15"/>
        <v>, location: {lat: 39.74064, lng: -104.98863}},</v>
      </c>
      <c r="Q48" t="str">
        <f t="shared" si="16"/>
        <v>{name: "15th &amp; Cleveland", location: {lat: 39.74064, lng: -104.98863}},</v>
      </c>
      <c r="R48" t="str">
        <f t="shared" si="4"/>
        <v>, lat: 39.74064, lon: -104.98863},</v>
      </c>
      <c r="S48" t="str">
        <f t="shared" si="5"/>
        <v>{name: "15th &amp; Cleveland", lat: 39.74064, lon: -104.98863},</v>
      </c>
    </row>
    <row r="49" spans="1:19" x14ac:dyDescent="0.25">
      <c r="A49" t="s">
        <v>174</v>
      </c>
      <c r="B49">
        <v>39.759340000000002</v>
      </c>
      <c r="C49">
        <v>-105.01042</v>
      </c>
      <c r="E49" t="s">
        <v>175</v>
      </c>
      <c r="F49" t="s">
        <v>176</v>
      </c>
      <c r="L49" t="str">
        <f t="shared" si="0"/>
        <v xml:space="preserve">{name: </v>
      </c>
      <c r="M49" t="s">
        <v>155</v>
      </c>
      <c r="N49" t="str">
        <f t="shared" si="14"/>
        <v>16th &amp; Boulder</v>
      </c>
      <c r="O49" t="s">
        <v>155</v>
      </c>
      <c r="P49" t="str">
        <f t="shared" si="15"/>
        <v>, location: {lat: 39.75934, lng: -105.01042}},</v>
      </c>
      <c r="Q49" t="str">
        <f t="shared" si="16"/>
        <v>{name: "16th &amp; Boulder", location: {lat: 39.75934, lng: -105.01042}},</v>
      </c>
      <c r="R49" t="str">
        <f t="shared" si="4"/>
        <v>, lat: 39.75934, lon: -105.01042},</v>
      </c>
      <c r="S49" t="str">
        <f t="shared" si="5"/>
        <v>{name: "16th &amp; Boulder", lat: 39.75934, lon: -105.01042},</v>
      </c>
    </row>
    <row r="50" spans="1:19" x14ac:dyDescent="0.25">
      <c r="A50" t="s">
        <v>177</v>
      </c>
      <c r="B50">
        <v>39.741840000000003</v>
      </c>
      <c r="C50">
        <v>-104.98685999999999</v>
      </c>
      <c r="E50" t="s">
        <v>178</v>
      </c>
      <c r="F50" t="s">
        <v>179</v>
      </c>
      <c r="L50" t="str">
        <f t="shared" si="0"/>
        <v xml:space="preserve">{name: </v>
      </c>
      <c r="M50" t="s">
        <v>155</v>
      </c>
      <c r="N50" t="str">
        <f t="shared" si="14"/>
        <v>16th &amp; Broadway</v>
      </c>
      <c r="O50" t="s">
        <v>155</v>
      </c>
      <c r="P50" t="str">
        <f t="shared" si="15"/>
        <v>, location: {lat: 39.74184, lng: -104.98686}},</v>
      </c>
      <c r="Q50" t="str">
        <f t="shared" si="16"/>
        <v>{name: "16th &amp; Broadway", location: {lat: 39.74184, lng: -104.98686}},</v>
      </c>
      <c r="R50" t="str">
        <f t="shared" si="4"/>
        <v>, lat: 39.74184, lon: -104.98686},</v>
      </c>
      <c r="S50" t="str">
        <f t="shared" si="5"/>
        <v>{name: "16th &amp; Broadway", lat: 39.74184, lon: -104.98686},</v>
      </c>
    </row>
    <row r="51" spans="1:19" x14ac:dyDescent="0.25">
      <c r="A51" t="s">
        <v>180</v>
      </c>
      <c r="B51">
        <v>39.755240000000001</v>
      </c>
      <c r="C51">
        <v>-105.00488</v>
      </c>
      <c r="E51" t="s">
        <v>181</v>
      </c>
      <c r="F51" t="s">
        <v>182</v>
      </c>
      <c r="L51" t="str">
        <f t="shared" si="0"/>
        <v xml:space="preserve">{name: </v>
      </c>
      <c r="M51" t="s">
        <v>155</v>
      </c>
      <c r="N51" t="str">
        <f t="shared" si="14"/>
        <v>16th &amp; Little Raven</v>
      </c>
      <c r="O51" t="s">
        <v>155</v>
      </c>
      <c r="P51" t="str">
        <f t="shared" si="15"/>
        <v>, location: {lat: 39.75524, lng: -105.00488}},</v>
      </c>
      <c r="Q51" t="str">
        <f t="shared" si="16"/>
        <v>{name: "16th &amp; Little Raven", location: {lat: 39.75524, lng: -105.00488}},</v>
      </c>
      <c r="R51" t="str">
        <f t="shared" si="4"/>
        <v>, lat: 39.75524, lon: -105.00488},</v>
      </c>
      <c r="S51" t="str">
        <f t="shared" si="5"/>
        <v>{name: "16th &amp; Little Raven", lat: 39.75524, lon: -105.00488},</v>
      </c>
    </row>
    <row r="52" spans="1:19" x14ac:dyDescent="0.25">
      <c r="A52" t="s">
        <v>183</v>
      </c>
      <c r="B52">
        <v>39.75723</v>
      </c>
      <c r="C52">
        <v>-105.00781000000001</v>
      </c>
      <c r="E52" t="s">
        <v>184</v>
      </c>
      <c r="F52" t="s">
        <v>185</v>
      </c>
      <c r="L52" t="str">
        <f t="shared" si="0"/>
        <v xml:space="preserve">{name: </v>
      </c>
      <c r="M52" t="s">
        <v>155</v>
      </c>
      <c r="N52" t="str">
        <f t="shared" si="14"/>
        <v>16th &amp; Platte</v>
      </c>
      <c r="O52" t="s">
        <v>155</v>
      </c>
      <c r="P52" t="str">
        <f t="shared" si="15"/>
        <v>, location: {lat: 39.75723, lng: -105.00781}},</v>
      </c>
      <c r="Q52" t="str">
        <f t="shared" si="16"/>
        <v>{name: "16th &amp; Platte", location: {lat: 39.75723, lng: -105.00781}},</v>
      </c>
      <c r="R52" t="str">
        <f t="shared" si="4"/>
        <v>, lat: 39.75723, lon: -105.00781},</v>
      </c>
      <c r="S52" t="str">
        <f t="shared" si="5"/>
        <v>{name: "16th &amp; Platte", lat: 39.75723, lon: -105.00781},</v>
      </c>
    </row>
    <row r="53" spans="1:19" x14ac:dyDescent="0.25">
      <c r="A53" t="s">
        <v>186</v>
      </c>
      <c r="B53">
        <v>39.747669999999999</v>
      </c>
      <c r="C53">
        <v>-104.99339000000001</v>
      </c>
      <c r="E53" t="s">
        <v>187</v>
      </c>
      <c r="F53" t="s">
        <v>188</v>
      </c>
      <c r="L53" t="str">
        <f t="shared" si="0"/>
        <v xml:space="preserve">{name: </v>
      </c>
      <c r="M53" t="s">
        <v>155</v>
      </c>
      <c r="N53" t="str">
        <f t="shared" si="14"/>
        <v>17th &amp; Curtis</v>
      </c>
      <c r="O53" t="s">
        <v>155</v>
      </c>
      <c r="P53" t="str">
        <f t="shared" si="15"/>
        <v>, location: {lat: 39.74767, lng: -104.99339}},</v>
      </c>
      <c r="Q53" t="str">
        <f t="shared" si="16"/>
        <v>{name: "17th &amp; Curtis", location: {lat: 39.74767, lng: -104.99339}},</v>
      </c>
      <c r="R53" t="str">
        <f t="shared" si="4"/>
        <v>, lat: 39.74767, lon: -104.99339},</v>
      </c>
      <c r="S53" t="str">
        <f t="shared" si="5"/>
        <v>{name: "17th &amp; Curtis", lat: 39.74767, lon: -104.99339},</v>
      </c>
    </row>
    <row r="54" spans="1:19" x14ac:dyDescent="0.25">
      <c r="A54" t="s">
        <v>189</v>
      </c>
      <c r="B54">
        <v>39.749839999999999</v>
      </c>
      <c r="C54">
        <v>-104.99603999999999</v>
      </c>
      <c r="E54" t="s">
        <v>190</v>
      </c>
      <c r="F54" t="s">
        <v>191</v>
      </c>
      <c r="L54" t="str">
        <f t="shared" si="0"/>
        <v xml:space="preserve">{name: </v>
      </c>
      <c r="M54" t="s">
        <v>155</v>
      </c>
      <c r="N54" t="str">
        <f t="shared" si="14"/>
        <v>17th &amp; Larimer</v>
      </c>
      <c r="O54" t="s">
        <v>155</v>
      </c>
      <c r="P54" t="str">
        <f t="shared" si="15"/>
        <v>, location: {lat: 39.74984, lng: -104.99604}},</v>
      </c>
      <c r="Q54" t="str">
        <f t="shared" si="16"/>
        <v>{name: "17th &amp; Larimer", location: {lat: 39.74984, lng: -104.99604}},</v>
      </c>
      <c r="R54" t="str">
        <f t="shared" si="4"/>
        <v>, lat: 39.74984, lon: -104.99604},</v>
      </c>
      <c r="S54" t="str">
        <f t="shared" si="5"/>
        <v>{name: "17th &amp; Larimer", lat: 39.74984, lon: -104.99604},</v>
      </c>
    </row>
    <row r="55" spans="1:19" x14ac:dyDescent="0.25">
      <c r="A55" t="s">
        <v>192</v>
      </c>
      <c r="B55">
        <v>39.75262</v>
      </c>
      <c r="C55">
        <v>-104.99485</v>
      </c>
      <c r="E55" t="s">
        <v>193</v>
      </c>
      <c r="F55" t="s">
        <v>194</v>
      </c>
      <c r="L55" t="str">
        <f t="shared" si="0"/>
        <v xml:space="preserve">{name: </v>
      </c>
      <c r="M55" t="s">
        <v>155</v>
      </c>
      <c r="N55" t="str">
        <f t="shared" si="14"/>
        <v>19th &amp; Market</v>
      </c>
      <c r="O55" t="s">
        <v>155</v>
      </c>
      <c r="P55" t="str">
        <f t="shared" si="15"/>
        <v>, location: {lat: 39.75262, lng: -104.99485}},</v>
      </c>
      <c r="Q55" t="str">
        <f t="shared" si="16"/>
        <v>{name: "19th &amp; Market", location: {lat: 39.75262, lng: -104.99485}},</v>
      </c>
      <c r="R55" t="str">
        <f t="shared" si="4"/>
        <v>, lat: 39.75262, lon: -104.99485},</v>
      </c>
      <c r="S55" t="str">
        <f t="shared" si="5"/>
        <v>{name: "19th &amp; Market", lat: 39.75262, lon: -104.99485},</v>
      </c>
    </row>
    <row r="56" spans="1:19" x14ac:dyDescent="0.25">
      <c r="A56" t="s">
        <v>195</v>
      </c>
      <c r="B56">
        <v>39.746099999999998</v>
      </c>
      <c r="C56">
        <v>-104.97954</v>
      </c>
      <c r="E56" t="s">
        <v>196</v>
      </c>
      <c r="F56" t="s">
        <v>197</v>
      </c>
      <c r="L56" t="str">
        <f t="shared" si="0"/>
        <v xml:space="preserve">{name: </v>
      </c>
      <c r="M56" t="s">
        <v>155</v>
      </c>
      <c r="N56" t="str">
        <f t="shared" si="14"/>
        <v>19th &amp; Pearl</v>
      </c>
      <c r="O56" t="s">
        <v>155</v>
      </c>
      <c r="P56" t="str">
        <f t="shared" si="15"/>
        <v>, location: {lat: 39.7461, lng: -104.97954}},</v>
      </c>
      <c r="Q56" t="str">
        <f t="shared" si="16"/>
        <v>{name: "19th &amp; Pearl", location: {lat: 39.7461, lng: -104.97954}},</v>
      </c>
      <c r="R56" t="str">
        <f t="shared" si="4"/>
        <v>, lat: 39.7461, lon: -104.97954},</v>
      </c>
      <c r="S56" t="str">
        <f t="shared" si="5"/>
        <v>{name: "19th &amp; Pearl", lat: 39.7461, lon: -104.97954},</v>
      </c>
    </row>
    <row r="57" spans="1:19" x14ac:dyDescent="0.25">
      <c r="A57" t="s">
        <v>198</v>
      </c>
      <c r="B57">
        <v>39.754890000000003</v>
      </c>
      <c r="C57">
        <v>-104.99694</v>
      </c>
      <c r="E57" t="s">
        <v>199</v>
      </c>
      <c r="F57" t="s">
        <v>200</v>
      </c>
      <c r="L57" t="str">
        <f t="shared" si="0"/>
        <v xml:space="preserve">{name: </v>
      </c>
      <c r="M57" t="s">
        <v>155</v>
      </c>
      <c r="N57" t="str">
        <f t="shared" si="14"/>
        <v>19th &amp; Wynkoop</v>
      </c>
      <c r="O57" t="s">
        <v>155</v>
      </c>
      <c r="P57" t="str">
        <f t="shared" si="15"/>
        <v>, location: {lat: 39.75489, lng: -104.99694}},</v>
      </c>
      <c r="Q57" t="str">
        <f t="shared" si="16"/>
        <v>{name: "19th &amp; Wynkoop", location: {lat: 39.75489, lng: -104.99694}},</v>
      </c>
      <c r="R57" t="str">
        <f t="shared" si="4"/>
        <v>, lat: 39.75489, lon: -104.99694},</v>
      </c>
      <c r="S57" t="str">
        <f t="shared" si="5"/>
        <v>{name: "19th &amp; Wynkoop", lat: 39.75489, lon: -104.99694},</v>
      </c>
    </row>
    <row r="58" spans="1:19" x14ac:dyDescent="0.25">
      <c r="A58" t="s">
        <v>201</v>
      </c>
      <c r="B58">
        <v>39.755589999999998</v>
      </c>
      <c r="C58">
        <v>-104.99078</v>
      </c>
      <c r="E58" t="s">
        <v>202</v>
      </c>
      <c r="F58" t="s">
        <v>203</v>
      </c>
      <c r="L58" t="str">
        <f t="shared" si="0"/>
        <v xml:space="preserve">{name: </v>
      </c>
      <c r="M58" t="s">
        <v>155</v>
      </c>
      <c r="N58" t="str">
        <f t="shared" si="14"/>
        <v>22nd &amp; Market</v>
      </c>
      <c r="O58" t="s">
        <v>155</v>
      </c>
      <c r="P58" t="str">
        <f t="shared" si="15"/>
        <v>, location: {lat: 39.75559, lng: -104.99078}},</v>
      </c>
      <c r="Q58" t="str">
        <f t="shared" si="16"/>
        <v>{name: "22nd &amp; Market", location: {lat: 39.75559, lng: -104.99078}},</v>
      </c>
      <c r="R58" t="str">
        <f t="shared" si="4"/>
        <v>, lat: 39.75559, lon: -104.99078},</v>
      </c>
      <c r="S58" t="str">
        <f t="shared" si="5"/>
        <v>{name: "22nd &amp; Market", lat: 39.75559, lon: -104.99078},</v>
      </c>
    </row>
    <row r="59" spans="1:19" x14ac:dyDescent="0.25">
      <c r="A59" t="s">
        <v>204</v>
      </c>
      <c r="B59">
        <v>39.760420000000003</v>
      </c>
      <c r="C59">
        <v>-104.98308</v>
      </c>
      <c r="E59" t="s">
        <v>205</v>
      </c>
      <c r="F59" t="s">
        <v>206</v>
      </c>
      <c r="L59" t="str">
        <f t="shared" si="0"/>
        <v xml:space="preserve">{name: </v>
      </c>
      <c r="M59" t="s">
        <v>155</v>
      </c>
      <c r="N59" t="str">
        <f t="shared" si="14"/>
        <v>28th &amp; Larimer</v>
      </c>
      <c r="O59" t="s">
        <v>155</v>
      </c>
      <c r="P59" t="str">
        <f t="shared" si="15"/>
        <v>, location: {lat: 39.76042, lng: -104.98308}},</v>
      </c>
      <c r="Q59" t="str">
        <f t="shared" si="16"/>
        <v>{name: "28th &amp; Larimer", location: {lat: 39.76042, lng: -104.98308}},</v>
      </c>
      <c r="R59" t="str">
        <f t="shared" si="4"/>
        <v>, lat: 39.76042, lon: -104.98308},</v>
      </c>
      <c r="S59" t="str">
        <f t="shared" si="5"/>
        <v>{name: "28th &amp; Larimer", lat: 39.76042, lon: -104.98308},</v>
      </c>
    </row>
    <row r="60" spans="1:19" x14ac:dyDescent="0.25">
      <c r="A60" t="s">
        <v>207</v>
      </c>
      <c r="B60">
        <v>39.758220000000001</v>
      </c>
      <c r="C60">
        <v>-104.98736</v>
      </c>
      <c r="E60" t="s">
        <v>208</v>
      </c>
      <c r="F60" t="s">
        <v>209</v>
      </c>
      <c r="L60" t="str">
        <f t="shared" si="0"/>
        <v xml:space="preserve">{name: </v>
      </c>
      <c r="M60" t="s">
        <v>155</v>
      </c>
      <c r="N60" t="str">
        <f t="shared" si="14"/>
        <v>Broadway &amp; Walnut</v>
      </c>
      <c r="O60" t="s">
        <v>155</v>
      </c>
      <c r="P60" t="str">
        <f t="shared" si="15"/>
        <v>, location: {lat: 39.75822, lng: -104.98736}},</v>
      </c>
      <c r="Q60" t="str">
        <f t="shared" si="16"/>
        <v>{name: "Broadway &amp; Walnut", location: {lat: 39.75822, lng: -104.98736}},</v>
      </c>
      <c r="R60" t="str">
        <f t="shared" si="4"/>
        <v>, lat: 39.75822, lon: -104.98736},</v>
      </c>
      <c r="S60" t="str">
        <f t="shared" si="5"/>
        <v>{name: "Broadway &amp; Walnut", lat: 39.75822, lon: -104.98736},</v>
      </c>
    </row>
    <row r="61" spans="1:19" x14ac:dyDescent="0.25">
      <c r="A61" t="s">
        <v>210</v>
      </c>
      <c r="B61">
        <v>39.715040000000002</v>
      </c>
      <c r="C61">
        <v>-104.95218</v>
      </c>
      <c r="E61" t="s">
        <v>211</v>
      </c>
      <c r="F61" t="s">
        <v>212</v>
      </c>
      <c r="L61" t="str">
        <f t="shared" si="0"/>
        <v xml:space="preserve">{name: </v>
      </c>
      <c r="M61" t="s">
        <v>155</v>
      </c>
      <c r="N61" t="str">
        <f t="shared" si="14"/>
        <v>Cherry Creek Mall</v>
      </c>
      <c r="O61" t="s">
        <v>155</v>
      </c>
      <c r="P61" t="str">
        <f t="shared" si="15"/>
        <v>, location: {lat: 39.71504, lng: -104.95218}},</v>
      </c>
      <c r="Q61" t="str">
        <f t="shared" si="16"/>
        <v>{name: "Cherry Creek Mall", location: {lat: 39.71504, lng: -104.95218}},</v>
      </c>
      <c r="R61" t="str">
        <f t="shared" si="4"/>
        <v>, lat: 39.71504, lon: -104.95218},</v>
      </c>
      <c r="S61" t="str">
        <f t="shared" si="5"/>
        <v>{name: "Cherry Creek Mall", lat: 39.71504, lon: -104.95218},</v>
      </c>
    </row>
    <row r="62" spans="1:19" x14ac:dyDescent="0.25">
      <c r="A62" t="s">
        <v>213</v>
      </c>
      <c r="B62">
        <v>39.72766</v>
      </c>
      <c r="C62">
        <v>-104.99212</v>
      </c>
      <c r="E62" t="s">
        <v>214</v>
      </c>
      <c r="F62" t="s">
        <v>215</v>
      </c>
      <c r="L62" t="str">
        <f t="shared" si="0"/>
        <v xml:space="preserve">{name: </v>
      </c>
      <c r="M62" t="s">
        <v>155</v>
      </c>
      <c r="N62" t="str">
        <f t="shared" si="14"/>
        <v>Denver Health</v>
      </c>
      <c r="O62" t="s">
        <v>155</v>
      </c>
      <c r="P62" t="str">
        <f t="shared" si="15"/>
        <v>, location: {lat: 39.72766, lng: -104.99212}},</v>
      </c>
      <c r="Q62" t="str">
        <f t="shared" si="16"/>
        <v>{name: "Denver Health", location: {lat: 39.72766, lng: -104.99212}},</v>
      </c>
      <c r="R62" t="str">
        <f t="shared" si="4"/>
        <v>, lat: 39.72766, lon: -104.99212},</v>
      </c>
      <c r="S62" t="str">
        <f t="shared" si="5"/>
        <v>{name: "Denver Health", lat: 39.72766, lon: -104.99212},</v>
      </c>
    </row>
    <row r="63" spans="1:19" x14ac:dyDescent="0.25">
      <c r="A63" t="s">
        <v>216</v>
      </c>
      <c r="B63">
        <v>39.715910000000001</v>
      </c>
      <c r="C63">
        <v>-104.94633</v>
      </c>
      <c r="E63" t="s">
        <v>217</v>
      </c>
      <c r="F63" t="s">
        <v>218</v>
      </c>
      <c r="L63" t="str">
        <f t="shared" si="0"/>
        <v xml:space="preserve">{name: </v>
      </c>
      <c r="M63" t="s">
        <v>155</v>
      </c>
      <c r="N63" t="str">
        <f t="shared" si="14"/>
        <v>Ellsworth &amp; Madison</v>
      </c>
      <c r="O63" t="s">
        <v>155</v>
      </c>
      <c r="P63" t="str">
        <f t="shared" si="15"/>
        <v>, location: {lat: 39.71591, lng: -104.94633}},</v>
      </c>
      <c r="Q63" t="str">
        <f t="shared" si="16"/>
        <v>{name: "Ellsworth &amp; Madison", location: {lat: 39.71591, lng: -104.94633}},</v>
      </c>
      <c r="R63" t="str">
        <f t="shared" si="4"/>
        <v>, lat: 39.71591, lon: -104.94633},</v>
      </c>
      <c r="S63" t="str">
        <f t="shared" si="5"/>
        <v>{name: "Ellsworth &amp; Madison", lat: 39.71591, lon: -104.94633},</v>
      </c>
    </row>
    <row r="64" spans="1:19" x14ac:dyDescent="0.25">
      <c r="A64" t="s">
        <v>219</v>
      </c>
      <c r="B64">
        <v>39.750109999999999</v>
      </c>
      <c r="C64">
        <v>-104.99824</v>
      </c>
      <c r="E64" t="s">
        <v>220</v>
      </c>
      <c r="F64" t="s">
        <v>221</v>
      </c>
      <c r="L64" t="str">
        <f t="shared" si="0"/>
        <v xml:space="preserve">{name: </v>
      </c>
      <c r="M64" t="s">
        <v>155</v>
      </c>
      <c r="N64" t="str">
        <f t="shared" si="14"/>
        <v>Market Street Station</v>
      </c>
      <c r="O64" t="s">
        <v>155</v>
      </c>
      <c r="P64" t="str">
        <f t="shared" si="15"/>
        <v>, location: {lat: 39.75011, lng: -104.99824}},</v>
      </c>
      <c r="Q64" t="str">
        <f t="shared" si="16"/>
        <v>{name: "Market Street Station", location: {lat: 39.75011, lng: -104.99824}},</v>
      </c>
      <c r="R64" t="str">
        <f t="shared" si="4"/>
        <v>, lat: 39.75011, lon: -104.99824},</v>
      </c>
      <c r="S64" t="str">
        <f t="shared" si="5"/>
        <v>{name: "Market Street Station", lat: 39.75011, lon: -104.99824},</v>
      </c>
    </row>
    <row r="65" spans="1:19" x14ac:dyDescent="0.25">
      <c r="A65" t="s">
        <v>222</v>
      </c>
      <c r="B65">
        <v>39.747689999999999</v>
      </c>
      <c r="C65">
        <v>-105.00843</v>
      </c>
      <c r="E65" t="s">
        <v>223</v>
      </c>
      <c r="F65" t="s">
        <v>224</v>
      </c>
      <c r="L65" t="str">
        <f t="shared" si="0"/>
        <v xml:space="preserve">{name: </v>
      </c>
      <c r="M65" t="s">
        <v>155</v>
      </c>
      <c r="N65" t="str">
        <f t="shared" si="14"/>
        <v>Pepsi Center</v>
      </c>
      <c r="O65" t="s">
        <v>155</v>
      </c>
      <c r="P65" t="str">
        <f t="shared" si="15"/>
        <v>, location: {lat: 39.74769, lng: -105.00843}},</v>
      </c>
      <c r="Q65" t="str">
        <f t="shared" si="16"/>
        <v>{name: "Pepsi Center", location: {lat: 39.74769, lng: -105.00843}},</v>
      </c>
      <c r="R65" t="str">
        <f t="shared" si="4"/>
        <v>, lat: 39.74769, lon: -105.00843},</v>
      </c>
      <c r="S65" t="str">
        <f t="shared" si="5"/>
        <v>{name: "Pepsi Center", lat: 39.74769, lon: -105.00843},</v>
      </c>
    </row>
    <row r="66" spans="1:19" x14ac:dyDescent="0.25">
      <c r="A66" t="s">
        <v>225</v>
      </c>
      <c r="B66">
        <v>39.755180000000003</v>
      </c>
      <c r="C66">
        <v>-105.00865</v>
      </c>
      <c r="E66" t="s">
        <v>226</v>
      </c>
      <c r="F66" t="s">
        <v>227</v>
      </c>
      <c r="L66" t="str">
        <f t="shared" si="0"/>
        <v xml:space="preserve">{name: </v>
      </c>
      <c r="M66" t="s">
        <v>155</v>
      </c>
      <c r="N66" t="str">
        <f t="shared" si="14"/>
        <v>REI</v>
      </c>
      <c r="O66" t="s">
        <v>155</v>
      </c>
      <c r="P66" t="str">
        <f t="shared" si="15"/>
        <v>, location: {lat: 39.75518, lng: -105.00865}},</v>
      </c>
      <c r="Q66" t="str">
        <f t="shared" si="16"/>
        <v>{name: "REI", location: {lat: 39.75518, lng: -105.00865}},</v>
      </c>
      <c r="R66" t="str">
        <f t="shared" si="4"/>
        <v>, lat: 39.75518, lon: -105.00865},</v>
      </c>
      <c r="S66" t="str">
        <f t="shared" si="5"/>
        <v>{name: "REI", lat: 39.75518, lon: -105.00865},</v>
      </c>
    </row>
    <row r="67" spans="1:19" x14ac:dyDescent="0.25">
      <c r="A67" t="s">
        <v>228</v>
      </c>
      <c r="B67">
        <v>39.74044</v>
      </c>
      <c r="C67">
        <v>-104.99019</v>
      </c>
      <c r="E67" t="s">
        <v>229</v>
      </c>
      <c r="F67" t="s">
        <v>230</v>
      </c>
      <c r="L67" t="str">
        <f t="shared" si="0"/>
        <v xml:space="preserve">{name: </v>
      </c>
      <c r="M67" t="s">
        <v>155</v>
      </c>
      <c r="N67" t="str">
        <f t="shared" si="14"/>
        <v>Webb Building</v>
      </c>
      <c r="O67" t="s">
        <v>155</v>
      </c>
      <c r="P67" t="str">
        <f t="shared" si="15"/>
        <v>, location: {lat: 39.74044, lng: -104.99019}},</v>
      </c>
      <c r="Q67" t="str">
        <f t="shared" si="16"/>
        <v>{name: "Webb Building", location: {lat: 39.74044, lng: -104.99019}},</v>
      </c>
      <c r="R67" t="str">
        <f t="shared" si="4"/>
        <v>, lat: 39.74044, lon: -104.99019},</v>
      </c>
      <c r="S67" t="str">
        <f t="shared" si="5"/>
        <v>{name: "Webb Building", lat: 39.74044, lon: -104.99019},</v>
      </c>
    </row>
    <row r="68" spans="1:19" x14ac:dyDescent="0.25">
      <c r="A68" t="s">
        <v>231</v>
      </c>
      <c r="B68">
        <v>39.743290000000002</v>
      </c>
      <c r="C68">
        <v>-104.99106999999999</v>
      </c>
      <c r="E68" t="s">
        <v>232</v>
      </c>
      <c r="F68" t="s">
        <v>232</v>
      </c>
      <c r="L68" t="str">
        <f t="shared" ref="L68:L131" si="17">"{name: "</f>
        <v xml:space="preserve">{name: </v>
      </c>
      <c r="M68" t="s">
        <v>155</v>
      </c>
      <c r="N68" t="str">
        <f t="shared" si="14"/>
        <v>1550 Glenarm</v>
      </c>
      <c r="O68" t="s">
        <v>155</v>
      </c>
      <c r="P68" t="str">
        <f t="shared" si="15"/>
        <v>, location: {lat: 39.74329, lng: -104.99107}},</v>
      </c>
      <c r="Q68" t="str">
        <f t="shared" si="16"/>
        <v>{name: "1550 Glenarm", location: {lat: 39.74329, lng: -104.99107}},</v>
      </c>
      <c r="R68" t="str">
        <f t="shared" ref="R68:R131" si="18">", lat: "&amp;B68&amp;", lon: "&amp;C68&amp;"},"</f>
        <v>, lat: 39.74329, lon: -104.99107},</v>
      </c>
      <c r="S68" t="str">
        <f t="shared" ref="S68:S131" si="19">_xlfn.CONCAT(L68,M68,N68,O68,R68)</f>
        <v>{name: "1550 Glenarm", lat: 39.74329, lon: -104.99107},</v>
      </c>
    </row>
    <row r="69" spans="1:19" x14ac:dyDescent="0.25">
      <c r="A69" t="s">
        <v>233</v>
      </c>
      <c r="B69">
        <v>39.742669999999997</v>
      </c>
      <c r="C69">
        <v>-104.99391</v>
      </c>
      <c r="E69" t="s">
        <v>234</v>
      </c>
      <c r="F69" t="s">
        <v>235</v>
      </c>
      <c r="L69" t="str">
        <f t="shared" si="17"/>
        <v xml:space="preserve">{name: </v>
      </c>
      <c r="M69" t="s">
        <v>155</v>
      </c>
      <c r="N69" t="str">
        <f t="shared" si="14"/>
        <v>14th &amp; Welton</v>
      </c>
      <c r="O69" t="s">
        <v>155</v>
      </c>
      <c r="P69" t="str">
        <f t="shared" si="15"/>
        <v>, location: {lat: 39.74267, lng: -104.99391}},</v>
      </c>
      <c r="Q69" t="str">
        <f t="shared" si="16"/>
        <v>{name: "14th &amp; Welton", location: {lat: 39.74267, lng: -104.99391}},</v>
      </c>
      <c r="R69" t="str">
        <f t="shared" si="18"/>
        <v>, lat: 39.74267, lon: -104.99391},</v>
      </c>
      <c r="S69" t="str">
        <f t="shared" si="19"/>
        <v>{name: "14th &amp; Welton", lat: 39.74267, lon: -104.99391},</v>
      </c>
    </row>
    <row r="70" spans="1:19" x14ac:dyDescent="0.25">
      <c r="A70" t="s">
        <v>236</v>
      </c>
      <c r="B70">
        <v>39.755139999999997</v>
      </c>
      <c r="C70">
        <v>-104.97829</v>
      </c>
      <c r="E70" t="s">
        <v>237</v>
      </c>
      <c r="F70" t="s">
        <v>238</v>
      </c>
      <c r="L70" t="str">
        <f t="shared" si="17"/>
        <v xml:space="preserve">{name: </v>
      </c>
      <c r="M70" t="s">
        <v>155</v>
      </c>
      <c r="N70" t="str">
        <f t="shared" si="14"/>
        <v>Five Points</v>
      </c>
      <c r="O70" t="s">
        <v>155</v>
      </c>
      <c r="P70" t="str">
        <f t="shared" si="15"/>
        <v>, location: {lat: 39.75514, lng: -104.97829}},</v>
      </c>
      <c r="Q70" t="str">
        <f t="shared" si="16"/>
        <v>{name: "Five Points", location: {lat: 39.75514, lng: -104.97829}},</v>
      </c>
      <c r="R70" t="str">
        <f t="shared" si="18"/>
        <v>, lat: 39.75514, lon: -104.97829},</v>
      </c>
      <c r="S70" t="str">
        <f t="shared" si="19"/>
        <v>{name: "Five Points", lat: 39.75514, lon: -104.97829},</v>
      </c>
    </row>
    <row r="71" spans="1:19" x14ac:dyDescent="0.25">
      <c r="A71" t="s">
        <v>239</v>
      </c>
      <c r="B71">
        <v>39.749560000000002</v>
      </c>
      <c r="C71">
        <v>-104.98072999999999</v>
      </c>
      <c r="E71" t="s">
        <v>240</v>
      </c>
      <c r="F71" t="s">
        <v>241</v>
      </c>
      <c r="L71" t="str">
        <f t="shared" si="17"/>
        <v xml:space="preserve">{name: </v>
      </c>
      <c r="M71" t="s">
        <v>155</v>
      </c>
      <c r="N71" t="str">
        <f t="shared" si="14"/>
        <v xml:space="preserve">Park Ave West &amp; Tremont </v>
      </c>
      <c r="O71" t="s">
        <v>155</v>
      </c>
      <c r="P71" t="str">
        <f t="shared" si="15"/>
        <v>, location: {lat: 39.74956, lng: -104.98073}},</v>
      </c>
      <c r="Q71" t="str">
        <f t="shared" si="16"/>
        <v>{name: "Park Ave West &amp; Tremont ", location: {lat: 39.74956, lng: -104.98073}},</v>
      </c>
      <c r="R71" t="str">
        <f t="shared" si="18"/>
        <v>, lat: 39.74956, lon: -104.98073},</v>
      </c>
      <c r="S71" t="str">
        <f t="shared" si="19"/>
        <v>{name: "Park Ave West &amp; Tremont ", lat: 39.74956, lon: -104.98073},</v>
      </c>
    </row>
    <row r="72" spans="1:19" x14ac:dyDescent="0.25">
      <c r="A72" t="s">
        <v>242</v>
      </c>
      <c r="B72">
        <v>39.752679999999998</v>
      </c>
      <c r="C72">
        <v>-105.00349</v>
      </c>
      <c r="E72" t="s">
        <v>243</v>
      </c>
      <c r="F72" t="s">
        <v>244</v>
      </c>
      <c r="L72" t="str">
        <f t="shared" si="17"/>
        <v xml:space="preserve">{name: </v>
      </c>
      <c r="M72" t="s">
        <v>155</v>
      </c>
      <c r="N72" t="str">
        <f t="shared" si="14"/>
        <v>15th &amp; Delgany</v>
      </c>
      <c r="O72" t="s">
        <v>155</v>
      </c>
      <c r="P72" t="str">
        <f t="shared" si="15"/>
        <v>, location: {lat: 39.75268, lng: -105.00349}},</v>
      </c>
      <c r="Q72" t="str">
        <f t="shared" si="16"/>
        <v>{name: "15th &amp; Delgany", location: {lat: 39.75268, lng: -105.00349}},</v>
      </c>
      <c r="R72" t="str">
        <f t="shared" si="18"/>
        <v>, lat: 39.75268, lon: -105.00349},</v>
      </c>
      <c r="S72" t="str">
        <f t="shared" si="19"/>
        <v>{name: "15th &amp; Delgany", lat: 39.75268, lon: -105.00349},</v>
      </c>
    </row>
    <row r="73" spans="1:19" x14ac:dyDescent="0.25">
      <c r="A73" t="s">
        <v>245</v>
      </c>
      <c r="B73">
        <v>39.732579999999999</v>
      </c>
      <c r="C73">
        <v>-104.95989</v>
      </c>
      <c r="E73" t="s">
        <v>246</v>
      </c>
      <c r="F73" t="s">
        <v>247</v>
      </c>
      <c r="L73" t="str">
        <f t="shared" si="17"/>
        <v xml:space="preserve">{name: </v>
      </c>
      <c r="M73" t="s">
        <v>155</v>
      </c>
      <c r="N73" t="str">
        <f t="shared" si="14"/>
        <v>Denver Botanic Gardens</v>
      </c>
      <c r="O73" t="s">
        <v>155</v>
      </c>
      <c r="P73" t="str">
        <f t="shared" si="15"/>
        <v>, location: {lat: 39.73258, lng: -104.95989}},</v>
      </c>
      <c r="Q73" t="str">
        <f t="shared" si="16"/>
        <v>{name: "Denver Botanic Gardens", location: {lat: 39.73258, lng: -104.95989}},</v>
      </c>
      <c r="R73" t="str">
        <f t="shared" si="18"/>
        <v>, lat: 39.73258, lon: -104.95989},</v>
      </c>
      <c r="S73" t="str">
        <f t="shared" si="19"/>
        <v>{name: "Denver Botanic Gardens", lat: 39.73258, lon: -104.95989},</v>
      </c>
    </row>
    <row r="74" spans="1:19" x14ac:dyDescent="0.25">
      <c r="A74" t="s">
        <v>248</v>
      </c>
      <c r="B74">
        <v>39.737130000000001</v>
      </c>
      <c r="C74">
        <v>-104.98869999999999</v>
      </c>
      <c r="E74" t="s">
        <v>249</v>
      </c>
      <c r="F74" t="s">
        <v>250</v>
      </c>
      <c r="L74" t="str">
        <f t="shared" si="17"/>
        <v xml:space="preserve">{name: </v>
      </c>
      <c r="M74" t="s">
        <v>155</v>
      </c>
      <c r="N74" t="str">
        <f t="shared" si="14"/>
        <v xml:space="preserve">Denver Public Library </v>
      </c>
      <c r="O74" t="s">
        <v>155</v>
      </c>
      <c r="P74" t="str">
        <f t="shared" si="15"/>
        <v>, location: {lat: 39.73713, lng: -104.9887}},</v>
      </c>
      <c r="Q74" t="str">
        <f t="shared" si="16"/>
        <v>{name: "Denver Public Library ", location: {lat: 39.73713, lng: -104.9887}},</v>
      </c>
      <c r="R74" t="str">
        <f t="shared" si="18"/>
        <v>, lat: 39.73713, lon: -104.9887},</v>
      </c>
      <c r="S74" t="str">
        <f t="shared" si="19"/>
        <v>{name: "Denver Public Library ", lat: 39.73713, lon: -104.9887},</v>
      </c>
    </row>
    <row r="75" spans="1:19" x14ac:dyDescent="0.25">
      <c r="A75" t="s">
        <v>251</v>
      </c>
      <c r="B75">
        <v>39.746839999999999</v>
      </c>
      <c r="C75">
        <v>-105.00029000000001</v>
      </c>
      <c r="E75" t="s">
        <v>252</v>
      </c>
      <c r="F75" t="s">
        <v>253</v>
      </c>
      <c r="L75" t="str">
        <f t="shared" si="17"/>
        <v xml:space="preserve">{name: </v>
      </c>
      <c r="M75" t="s">
        <v>155</v>
      </c>
      <c r="N75" t="str">
        <f t="shared" si="14"/>
        <v>1350 Larimer</v>
      </c>
      <c r="O75" t="s">
        <v>155</v>
      </c>
      <c r="P75" t="str">
        <f t="shared" si="15"/>
        <v>, location: {lat: 39.74684, lng: -105.00029}},</v>
      </c>
      <c r="Q75" t="str">
        <f t="shared" si="16"/>
        <v>{name: "1350 Larimer", location: {lat: 39.74684, lng: -105.00029}},</v>
      </c>
      <c r="R75" t="str">
        <f t="shared" si="18"/>
        <v>, lat: 39.74684, lon: -105.00029},</v>
      </c>
      <c r="S75" t="str">
        <f t="shared" si="19"/>
        <v>{name: "1350 Larimer", lat: 39.74684, lon: -105.00029},</v>
      </c>
    </row>
    <row r="76" spans="1:19" x14ac:dyDescent="0.25">
      <c r="A76" t="s">
        <v>254</v>
      </c>
      <c r="B76">
        <v>39.727780000000003</v>
      </c>
      <c r="C76">
        <v>-104.98372999999999</v>
      </c>
      <c r="E76" t="s">
        <v>255</v>
      </c>
      <c r="F76" t="s">
        <v>256</v>
      </c>
      <c r="L76" t="str">
        <f t="shared" si="17"/>
        <v xml:space="preserve">{name: </v>
      </c>
      <c r="M76" t="s">
        <v>155</v>
      </c>
      <c r="N76" t="str">
        <f t="shared" si="14"/>
        <v>7th &amp; Grant</v>
      </c>
      <c r="O76" t="s">
        <v>155</v>
      </c>
      <c r="P76" t="str">
        <f t="shared" si="15"/>
        <v>, location: {lat: 39.72778, lng: -104.98373}},</v>
      </c>
      <c r="Q76" t="str">
        <f t="shared" si="16"/>
        <v>{name: "7th &amp; Grant", location: {lat: 39.72778, lng: -104.98373}},</v>
      </c>
      <c r="R76" t="str">
        <f t="shared" si="18"/>
        <v>, lat: 39.72778, lon: -104.98373},</v>
      </c>
      <c r="S76" t="str">
        <f t="shared" si="19"/>
        <v>{name: "7th &amp; Grant", lat: 39.72778, lon: -104.98373},</v>
      </c>
    </row>
    <row r="77" spans="1:19" x14ac:dyDescent="0.25">
      <c r="A77" t="s">
        <v>257</v>
      </c>
      <c r="B77">
        <v>39.735799999999998</v>
      </c>
      <c r="C77">
        <v>-104.98469</v>
      </c>
      <c r="E77" t="s">
        <v>258</v>
      </c>
      <c r="F77" t="s">
        <v>259</v>
      </c>
      <c r="L77" t="str">
        <f t="shared" si="17"/>
        <v xml:space="preserve">{name: </v>
      </c>
      <c r="M77" t="s">
        <v>155</v>
      </c>
      <c r="N77" t="str">
        <f t="shared" si="14"/>
        <v>12th &amp; Sherman</v>
      </c>
      <c r="O77" t="s">
        <v>155</v>
      </c>
      <c r="P77" t="str">
        <f t="shared" si="15"/>
        <v>, location: {lat: 39.7358, lng: -104.98469}},</v>
      </c>
      <c r="Q77" t="str">
        <f t="shared" si="16"/>
        <v>{name: "12th &amp; Sherman", location: {lat: 39.7358, lng: -104.98469}},</v>
      </c>
      <c r="R77" t="str">
        <f t="shared" si="18"/>
        <v>, lat: 39.7358, lon: -104.98469},</v>
      </c>
      <c r="S77" t="str">
        <f t="shared" si="19"/>
        <v>{name: "12th &amp; Sherman", lat: 39.7358, lon: -104.98469},</v>
      </c>
    </row>
    <row r="78" spans="1:19" x14ac:dyDescent="0.25">
      <c r="A78" t="s">
        <v>260</v>
      </c>
      <c r="B78">
        <v>39.742829999999998</v>
      </c>
      <c r="C78">
        <v>-105.01235</v>
      </c>
      <c r="E78" t="s">
        <v>261</v>
      </c>
      <c r="F78" t="s">
        <v>262</v>
      </c>
      <c r="L78" t="str">
        <f t="shared" si="17"/>
        <v xml:space="preserve">{name: </v>
      </c>
      <c r="M78" t="s">
        <v>155</v>
      </c>
      <c r="N78" t="str">
        <f t="shared" si="14"/>
        <v>4th &amp; Walnut</v>
      </c>
      <c r="O78" t="s">
        <v>155</v>
      </c>
      <c r="P78" t="str">
        <f t="shared" si="15"/>
        <v>, location: {lat: 39.74283, lng: -105.01235}},</v>
      </c>
      <c r="Q78" t="str">
        <f t="shared" si="16"/>
        <v>{name: "4th &amp; Walnut", location: {lat: 39.74283, lng: -105.01235}},</v>
      </c>
      <c r="R78" t="str">
        <f t="shared" si="18"/>
        <v>, lat: 39.74283, lon: -105.01235},</v>
      </c>
      <c r="S78" t="str">
        <f t="shared" si="19"/>
        <v>{name: "4th &amp; Walnut", lat: 39.74283, lon: -105.01235},</v>
      </c>
    </row>
    <row r="79" spans="1:19" x14ac:dyDescent="0.25">
      <c r="A79" t="s">
        <v>263</v>
      </c>
      <c r="B79">
        <v>39.749969999999998</v>
      </c>
      <c r="C79">
        <v>-105.00165</v>
      </c>
      <c r="E79" t="s">
        <v>264</v>
      </c>
      <c r="F79" t="s">
        <v>265</v>
      </c>
      <c r="L79" t="str">
        <f t="shared" si="17"/>
        <v xml:space="preserve">{name: </v>
      </c>
      <c r="M79" t="s">
        <v>155</v>
      </c>
      <c r="N79" t="str">
        <f t="shared" si="14"/>
        <v>1450 Wazee</v>
      </c>
      <c r="O79" t="s">
        <v>155</v>
      </c>
      <c r="P79" t="str">
        <f t="shared" si="15"/>
        <v>, location: {lat: 39.74997, lng: -105.00165}},</v>
      </c>
      <c r="Q79" t="str">
        <f t="shared" si="16"/>
        <v>{name: "1450 Wazee", location: {lat: 39.74997, lng: -105.00165}},</v>
      </c>
      <c r="R79" t="str">
        <f t="shared" si="18"/>
        <v>, lat: 39.74997, lon: -105.00165},</v>
      </c>
      <c r="S79" t="str">
        <f t="shared" si="19"/>
        <v>{name: "1450 Wazee", lat: 39.74997, lon: -105.00165},</v>
      </c>
    </row>
    <row r="80" spans="1:19" x14ac:dyDescent="0.25">
      <c r="A80" t="s">
        <v>266</v>
      </c>
      <c r="B80">
        <v>39.74729</v>
      </c>
      <c r="C80">
        <v>-104.96850999999999</v>
      </c>
      <c r="E80" t="s">
        <v>267</v>
      </c>
      <c r="F80" t="s">
        <v>268</v>
      </c>
      <c r="L80" t="str">
        <f t="shared" si="17"/>
        <v xml:space="preserve">{name: </v>
      </c>
      <c r="M80" t="s">
        <v>155</v>
      </c>
      <c r="N80" t="str">
        <f t="shared" si="14"/>
        <v>2045 Franklin</v>
      </c>
      <c r="O80" t="s">
        <v>155</v>
      </c>
      <c r="P80" t="str">
        <f t="shared" si="15"/>
        <v>, location: {lat: 39.74729, lng: -104.96851}},</v>
      </c>
      <c r="Q80" t="str">
        <f t="shared" si="16"/>
        <v>{name: "2045 Franklin", location: {lat: 39.74729, lng: -104.96851}},</v>
      </c>
      <c r="R80" t="str">
        <f t="shared" si="18"/>
        <v>, lat: 39.74729, lon: -104.96851},</v>
      </c>
      <c r="S80" t="str">
        <f t="shared" si="19"/>
        <v>{name: "2045 Franklin", lat: 39.74729, lon: -104.96851},</v>
      </c>
    </row>
    <row r="81" spans="1:19" x14ac:dyDescent="0.25">
      <c r="A81" t="s">
        <v>269</v>
      </c>
      <c r="B81">
        <v>39.747</v>
      </c>
      <c r="C81">
        <v>-104.99003</v>
      </c>
      <c r="E81" t="s">
        <v>270</v>
      </c>
      <c r="F81" t="s">
        <v>271</v>
      </c>
      <c r="L81" t="str">
        <f t="shared" si="17"/>
        <v xml:space="preserve">{name: </v>
      </c>
      <c r="M81" t="s">
        <v>155</v>
      </c>
      <c r="N81" t="str">
        <f t="shared" si="14"/>
        <v>18th &amp; California</v>
      </c>
      <c r="O81" t="s">
        <v>155</v>
      </c>
      <c r="P81" t="str">
        <f t="shared" si="15"/>
        <v>, location: {lat: 39.747, lng: -104.99003}},</v>
      </c>
      <c r="Q81" t="str">
        <f t="shared" si="16"/>
        <v>{name: "18th &amp; California", location: {lat: 39.747, lng: -104.99003}},</v>
      </c>
      <c r="R81" t="str">
        <f t="shared" si="18"/>
        <v>, lat: 39.747, lon: -104.99003},</v>
      </c>
      <c r="S81" t="str">
        <f t="shared" si="19"/>
        <v>{name: "18th &amp; California", lat: 39.747, lon: -104.99003},</v>
      </c>
    </row>
    <row r="82" spans="1:19" x14ac:dyDescent="0.25">
      <c r="A82" t="s">
        <v>272</v>
      </c>
      <c r="B82">
        <v>39.741909999999997</v>
      </c>
      <c r="C82">
        <v>-104.98495</v>
      </c>
      <c r="E82" t="s">
        <v>273</v>
      </c>
      <c r="F82" t="s">
        <v>274</v>
      </c>
      <c r="L82" t="str">
        <f t="shared" si="17"/>
        <v xml:space="preserve">{name: </v>
      </c>
      <c r="M82" t="s">
        <v>155</v>
      </c>
      <c r="N82" t="str">
        <f t="shared" si="14"/>
        <v>16th &amp; Sherman</v>
      </c>
      <c r="O82" t="s">
        <v>155</v>
      </c>
      <c r="P82" t="str">
        <f t="shared" si="15"/>
        <v>, location: {lat: 39.74191, lng: -104.98495}},</v>
      </c>
      <c r="Q82" t="str">
        <f t="shared" si="16"/>
        <v>{name: "16th &amp; Sherman", location: {lat: 39.74191, lng: -104.98495}},</v>
      </c>
      <c r="R82" t="str">
        <f t="shared" si="18"/>
        <v>, lat: 39.74191, lon: -104.98495},</v>
      </c>
      <c r="S82" t="str">
        <f t="shared" si="19"/>
        <v>{name: "16th &amp; Sherman", lat: 39.74191, lon: -104.98495},</v>
      </c>
    </row>
    <row r="83" spans="1:19" x14ac:dyDescent="0.25">
      <c r="A83" t="s">
        <v>275</v>
      </c>
      <c r="B83">
        <v>39.738619999999997</v>
      </c>
      <c r="C83">
        <v>-104.99395</v>
      </c>
      <c r="E83" t="s">
        <v>276</v>
      </c>
      <c r="F83" t="s">
        <v>277</v>
      </c>
      <c r="L83" t="str">
        <f t="shared" si="17"/>
        <v xml:space="preserve">{name: </v>
      </c>
      <c r="M83" t="s">
        <v>155</v>
      </c>
      <c r="N83" t="str">
        <f t="shared" si="14"/>
        <v>14th &amp; Elati</v>
      </c>
      <c r="O83" t="s">
        <v>155</v>
      </c>
      <c r="P83" t="str">
        <f t="shared" si="15"/>
        <v>, location: {lat: 39.73862, lng: -104.99395}},</v>
      </c>
      <c r="Q83" t="str">
        <f t="shared" si="16"/>
        <v>{name: "14th &amp; Elati", location: {lat: 39.73862, lng: -104.99395}},</v>
      </c>
      <c r="R83" t="str">
        <f t="shared" si="18"/>
        <v>, lat: 39.73862, lon: -104.99395},</v>
      </c>
      <c r="S83" t="str">
        <f t="shared" si="19"/>
        <v>{name: "14th &amp; Elati", lat: 39.73862, lon: -104.99395},</v>
      </c>
    </row>
    <row r="84" spans="1:19" x14ac:dyDescent="0.25">
      <c r="A84" t="s">
        <v>278</v>
      </c>
      <c r="B84">
        <v>39.733609999999999</v>
      </c>
      <c r="C84">
        <v>-104.97629000000001</v>
      </c>
      <c r="E84" t="s">
        <v>279</v>
      </c>
      <c r="F84" t="s">
        <v>280</v>
      </c>
      <c r="L84" t="str">
        <f t="shared" si="17"/>
        <v xml:space="preserve">{name: </v>
      </c>
      <c r="M84" t="s">
        <v>155</v>
      </c>
      <c r="N84" t="str">
        <f t="shared" si="14"/>
        <v>11th &amp; Emerson</v>
      </c>
      <c r="O84" t="s">
        <v>155</v>
      </c>
      <c r="P84" t="str">
        <f t="shared" si="15"/>
        <v>, location: {lat: 39.73361, lng: -104.97629}},</v>
      </c>
      <c r="Q84" t="str">
        <f t="shared" si="16"/>
        <v>{name: "11th &amp; Emerson", location: {lat: 39.73361, lng: -104.97629}},</v>
      </c>
      <c r="R84" t="str">
        <f t="shared" si="18"/>
        <v>, lat: 39.73361, lon: -104.97629},</v>
      </c>
      <c r="S84" t="str">
        <f t="shared" si="19"/>
        <v>{name: "11th &amp; Emerson", lat: 39.73361, lon: -104.97629},</v>
      </c>
    </row>
    <row r="85" spans="1:19" x14ac:dyDescent="0.25">
      <c r="A85" t="s">
        <v>281</v>
      </c>
      <c r="B85">
        <v>39.732309999999998</v>
      </c>
      <c r="C85">
        <v>-105.00535000000001</v>
      </c>
      <c r="E85" t="s">
        <v>282</v>
      </c>
      <c r="F85" t="s">
        <v>283</v>
      </c>
      <c r="L85" t="str">
        <f t="shared" si="17"/>
        <v xml:space="preserve">{name: </v>
      </c>
      <c r="M85" t="s">
        <v>155</v>
      </c>
      <c r="N85" t="str">
        <f t="shared" si="14"/>
        <v>10th &amp; Osage</v>
      </c>
      <c r="O85" t="s">
        <v>155</v>
      </c>
      <c r="P85" t="str">
        <f t="shared" si="15"/>
        <v>, location: {lat: 39.73231, lng: -105.00535}},</v>
      </c>
      <c r="Q85" t="str">
        <f t="shared" si="16"/>
        <v>{name: "10th &amp; Osage", location: {lat: 39.73231, lng: -105.00535}},</v>
      </c>
      <c r="R85" t="str">
        <f t="shared" si="18"/>
        <v>, lat: 39.73231, lon: -105.00535},</v>
      </c>
      <c r="S85" t="str">
        <f t="shared" si="19"/>
        <v>{name: "10th &amp; Osage", lat: 39.73231, lon: -105.00535},</v>
      </c>
    </row>
    <row r="86" spans="1:19" x14ac:dyDescent="0.25">
      <c r="A86" t="s">
        <v>284</v>
      </c>
      <c r="B86">
        <v>39.747630000000001</v>
      </c>
      <c r="C86">
        <v>-104.98107</v>
      </c>
      <c r="E86" t="s">
        <v>285</v>
      </c>
      <c r="F86" t="s">
        <v>286</v>
      </c>
      <c r="L86" t="str">
        <f t="shared" si="17"/>
        <v xml:space="preserve">{name: </v>
      </c>
      <c r="M86" t="s">
        <v>155</v>
      </c>
      <c r="N86" t="str">
        <f t="shared" si="14"/>
        <v>22nd &amp; Pennsylvania</v>
      </c>
      <c r="O86" t="s">
        <v>155</v>
      </c>
      <c r="P86" t="str">
        <f t="shared" si="15"/>
        <v>, location: {lat: 39.74763, lng: -104.98107}},</v>
      </c>
      <c r="Q86" t="str">
        <f t="shared" si="16"/>
        <v>{name: "22nd &amp; Pennsylvania", location: {lat: 39.74763, lng: -104.98107}},</v>
      </c>
      <c r="R86" t="str">
        <f t="shared" si="18"/>
        <v>, lat: 39.74763, lon: -104.98107},</v>
      </c>
      <c r="S86" t="str">
        <f t="shared" si="19"/>
        <v>{name: "22nd &amp; Pennsylvania", lat: 39.74763, lon: -104.98107},</v>
      </c>
    </row>
    <row r="87" spans="1:19" x14ac:dyDescent="0.25">
      <c r="A87" t="s">
        <v>287</v>
      </c>
      <c r="B87">
        <v>39.692839999999997</v>
      </c>
      <c r="C87">
        <v>-104.96857</v>
      </c>
      <c r="E87" t="s">
        <v>288</v>
      </c>
      <c r="F87" t="s">
        <v>289</v>
      </c>
      <c r="L87" t="str">
        <f t="shared" si="17"/>
        <v xml:space="preserve">{name: </v>
      </c>
      <c r="M87" t="s">
        <v>155</v>
      </c>
      <c r="N87" t="str">
        <f t="shared" si="14"/>
        <v>Louisiana &amp; Franklin</v>
      </c>
      <c r="O87" t="s">
        <v>155</v>
      </c>
      <c r="P87" t="str">
        <f t="shared" si="15"/>
        <v>, location: {lat: 39.69284, lng: -104.96857}},</v>
      </c>
      <c r="Q87" t="str">
        <f t="shared" si="16"/>
        <v>{name: "Louisiana &amp; Franklin", location: {lat: 39.69284, lng: -104.96857}},</v>
      </c>
      <c r="R87" t="str">
        <f t="shared" si="18"/>
        <v>, lat: 39.69284, lon: -104.96857},</v>
      </c>
      <c r="S87" t="str">
        <f t="shared" si="19"/>
        <v>{name: "Louisiana &amp; Franklin", lat: 39.69284, lon: -104.96857},</v>
      </c>
    </row>
    <row r="88" spans="1:19" x14ac:dyDescent="0.25">
      <c r="A88" t="s">
        <v>290</v>
      </c>
      <c r="B88">
        <v>39.751759999999997</v>
      </c>
      <c r="C88">
        <v>-104.99814000000001</v>
      </c>
      <c r="E88" t="s">
        <v>291</v>
      </c>
      <c r="F88" t="s">
        <v>292</v>
      </c>
      <c r="L88" t="str">
        <f t="shared" si="17"/>
        <v xml:space="preserve">{name: </v>
      </c>
      <c r="M88" t="s">
        <v>155</v>
      </c>
      <c r="N88" t="str">
        <f t="shared" si="14"/>
        <v>17th &amp; Blake</v>
      </c>
      <c r="O88" t="s">
        <v>155</v>
      </c>
      <c r="P88" t="str">
        <f t="shared" si="15"/>
        <v>, location: {lat: 39.75176, lng: -104.99814}},</v>
      </c>
      <c r="Q88" t="str">
        <f t="shared" si="16"/>
        <v>{name: "17th &amp; Blake", location: {lat: 39.75176, lng: -104.99814}},</v>
      </c>
      <c r="R88" t="str">
        <f t="shared" si="18"/>
        <v>, lat: 39.75176, lon: -104.99814},</v>
      </c>
      <c r="S88" t="str">
        <f t="shared" si="19"/>
        <v>{name: "17th &amp; Blake", lat: 39.75176, lon: -104.99814},</v>
      </c>
    </row>
    <row r="89" spans="1:19" x14ac:dyDescent="0.25">
      <c r="A89" t="s">
        <v>293</v>
      </c>
      <c r="B89">
        <v>39.730580000000003</v>
      </c>
      <c r="C89">
        <v>-104.9991</v>
      </c>
      <c r="E89" t="s">
        <v>294</v>
      </c>
      <c r="F89" t="s">
        <v>295</v>
      </c>
      <c r="L89" t="str">
        <f t="shared" si="17"/>
        <v xml:space="preserve">{name: </v>
      </c>
      <c r="M89" t="s">
        <v>155</v>
      </c>
      <c r="N89" t="str">
        <f t="shared" si="14"/>
        <v>9th &amp; Santa Fe</v>
      </c>
      <c r="O89" t="s">
        <v>155</v>
      </c>
      <c r="P89" t="str">
        <f t="shared" si="15"/>
        <v>, location: {lat: 39.73058, lng: -104.9991}},</v>
      </c>
      <c r="Q89" t="str">
        <f t="shared" si="16"/>
        <v>{name: "9th &amp; Santa Fe", location: {lat: 39.73058, lng: -104.9991}},</v>
      </c>
      <c r="R89" t="str">
        <f t="shared" si="18"/>
        <v>, lat: 39.73058, lon: -104.9991},</v>
      </c>
      <c r="S89" t="str">
        <f t="shared" si="19"/>
        <v>{name: "9th &amp; Santa Fe", lat: 39.73058, lon: -104.9991},</v>
      </c>
    </row>
    <row r="90" spans="1:19" x14ac:dyDescent="0.25">
      <c r="A90" t="s">
        <v>296</v>
      </c>
      <c r="B90">
        <v>39.742330000000003</v>
      </c>
      <c r="C90">
        <v>-105.00453</v>
      </c>
      <c r="E90" t="s">
        <v>297</v>
      </c>
      <c r="F90" t="s">
        <v>298</v>
      </c>
      <c r="L90" t="str">
        <f t="shared" si="17"/>
        <v xml:space="preserve">{name: </v>
      </c>
      <c r="M90" t="s">
        <v>155</v>
      </c>
      <c r="N90" t="str">
        <f t="shared" si="14"/>
        <v>9th &amp; Curtis</v>
      </c>
      <c r="O90" t="s">
        <v>155</v>
      </c>
      <c r="P90" t="str">
        <f t="shared" si="15"/>
        <v>, location: {lat: 39.74233, lng: -105.00453}},</v>
      </c>
      <c r="Q90" t="str">
        <f t="shared" si="16"/>
        <v>{name: "9th &amp; Curtis", location: {lat: 39.74233, lng: -105.00453}},</v>
      </c>
      <c r="R90" t="str">
        <f t="shared" si="18"/>
        <v>, lat: 39.74233, lon: -105.00453},</v>
      </c>
      <c r="S90" t="str">
        <f t="shared" si="19"/>
        <v>{name: "9th &amp; Curtis", lat: 39.74233, lon: -105.00453},</v>
      </c>
    </row>
    <row r="91" spans="1:19" x14ac:dyDescent="0.25">
      <c r="A91" t="s">
        <v>299</v>
      </c>
      <c r="B91">
        <v>39.74812</v>
      </c>
      <c r="C91">
        <v>-104.94379000000001</v>
      </c>
      <c r="E91" t="s">
        <v>300</v>
      </c>
      <c r="F91" t="s">
        <v>301</v>
      </c>
      <c r="L91" t="str">
        <f t="shared" si="17"/>
        <v xml:space="preserve">{name: </v>
      </c>
      <c r="M91" t="s">
        <v>155</v>
      </c>
      <c r="N91" t="str">
        <f t="shared" si="14"/>
        <v>Denver Museum of Nature &amp; Science</v>
      </c>
      <c r="O91" t="s">
        <v>155</v>
      </c>
      <c r="P91" t="str">
        <f t="shared" si="15"/>
        <v>, location: {lat: 39.74812, lng: -104.94379}},</v>
      </c>
      <c r="Q91" t="str">
        <f t="shared" si="16"/>
        <v>{name: "Denver Museum of Nature &amp; Science", location: {lat: 39.74812, lng: -104.94379}},</v>
      </c>
      <c r="R91" t="str">
        <f t="shared" si="18"/>
        <v>, lat: 39.74812, lon: -104.94379},</v>
      </c>
      <c r="S91" t="str">
        <f t="shared" si="19"/>
        <v>{name: "Denver Museum of Nature &amp; Science", lat: 39.74812, lon: -104.94379},</v>
      </c>
    </row>
    <row r="92" spans="1:19" x14ac:dyDescent="0.25">
      <c r="A92" t="s">
        <v>302</v>
      </c>
      <c r="B92">
        <v>39.750540000000001</v>
      </c>
      <c r="C92">
        <v>-104.94933</v>
      </c>
      <c r="E92" t="s">
        <v>303</v>
      </c>
      <c r="F92" t="s">
        <v>304</v>
      </c>
      <c r="L92" t="str">
        <f t="shared" si="17"/>
        <v xml:space="preserve">{name: </v>
      </c>
      <c r="M92" t="s">
        <v>155</v>
      </c>
      <c r="N92" t="str">
        <f t="shared" si="14"/>
        <v>Denver Zoo</v>
      </c>
      <c r="O92" t="s">
        <v>155</v>
      </c>
      <c r="P92" t="str">
        <f t="shared" si="15"/>
        <v>, location: {lat: 39.75054, lng: -104.94933}},</v>
      </c>
      <c r="Q92" t="str">
        <f t="shared" si="16"/>
        <v>{name: "Denver Zoo", location: {lat: 39.75054, lng: -104.94933}},</v>
      </c>
      <c r="R92" t="str">
        <f t="shared" si="18"/>
        <v>, lat: 39.75054, lon: -104.94933},</v>
      </c>
      <c r="S92" t="str">
        <f t="shared" si="19"/>
        <v>{name: "Denver Zoo", lat: 39.75054, lon: -104.94933},</v>
      </c>
    </row>
    <row r="93" spans="1:19" x14ac:dyDescent="0.25">
      <c r="A93" t="s">
        <v>305</v>
      </c>
      <c r="B93">
        <v>39.744079999999997</v>
      </c>
      <c r="C93">
        <v>-104.99567</v>
      </c>
      <c r="E93" t="s">
        <v>306</v>
      </c>
      <c r="F93" t="s">
        <v>307</v>
      </c>
      <c r="L93" t="str">
        <f t="shared" si="17"/>
        <v xml:space="preserve">{name: </v>
      </c>
      <c r="M93" t="s">
        <v>155</v>
      </c>
      <c r="N93" t="str">
        <f t="shared" si="14"/>
        <v>14th &amp; Stout</v>
      </c>
      <c r="O93" t="s">
        <v>155</v>
      </c>
      <c r="P93" t="str">
        <f t="shared" si="15"/>
        <v>, location: {lat: 39.74408, lng: -104.99567}},</v>
      </c>
      <c r="Q93" t="str">
        <f t="shared" si="16"/>
        <v>{name: "14th &amp; Stout", location: {lat: 39.74408, lng: -104.99567}},</v>
      </c>
      <c r="R93" t="str">
        <f t="shared" si="18"/>
        <v>, lat: 39.74408, lon: -104.99567},</v>
      </c>
      <c r="S93" t="str">
        <f t="shared" si="19"/>
        <v>{name: "14th &amp; Stout", lat: 39.74408, lon: -104.99567},</v>
      </c>
    </row>
    <row r="94" spans="1:19" x14ac:dyDescent="0.25">
      <c r="A94" t="s">
        <v>308</v>
      </c>
      <c r="B94">
        <v>39.718249999999998</v>
      </c>
      <c r="C94">
        <v>-104.98774</v>
      </c>
      <c r="E94" t="s">
        <v>309</v>
      </c>
      <c r="F94" t="s">
        <v>310</v>
      </c>
      <c r="L94" t="str">
        <f t="shared" si="17"/>
        <v xml:space="preserve">{name: </v>
      </c>
      <c r="M94" t="s">
        <v>155</v>
      </c>
      <c r="N94" t="str">
        <f t="shared" si="14"/>
        <v>1st &amp; Broadway</v>
      </c>
      <c r="O94" t="s">
        <v>155</v>
      </c>
      <c r="P94" t="str">
        <f t="shared" si="15"/>
        <v>, location: {lat: 39.71825, lng: -104.98774}},</v>
      </c>
      <c r="Q94" t="str">
        <f t="shared" si="16"/>
        <v>{name: "1st &amp; Broadway", location: {lat: 39.71825, lng: -104.98774}},</v>
      </c>
      <c r="R94" t="str">
        <f t="shared" si="18"/>
        <v>, lat: 39.71825, lon: -104.98774},</v>
      </c>
      <c r="S94" t="str">
        <f t="shared" si="19"/>
        <v>{name: "1st &amp; Broadway", lat: 39.71825, lon: -104.98774},</v>
      </c>
    </row>
    <row r="95" spans="1:19" x14ac:dyDescent="0.25">
      <c r="A95" t="s">
        <v>311</v>
      </c>
      <c r="B95">
        <v>39.71481</v>
      </c>
      <c r="C95">
        <v>-104.9812</v>
      </c>
      <c r="E95" t="s">
        <v>312</v>
      </c>
      <c r="F95" t="s">
        <v>313</v>
      </c>
      <c r="L95" t="str">
        <f t="shared" si="17"/>
        <v xml:space="preserve">{name: </v>
      </c>
      <c r="M95" t="s">
        <v>155</v>
      </c>
      <c r="N95" t="str">
        <f t="shared" si="14"/>
        <v>Bayaud &amp; Pennsylvania</v>
      </c>
      <c r="O95" t="s">
        <v>155</v>
      </c>
      <c r="P95" t="str">
        <f t="shared" si="15"/>
        <v>, location: {lat: 39.71481, lng: -104.9812}},</v>
      </c>
      <c r="Q95" t="str">
        <f t="shared" si="16"/>
        <v>{name: "Bayaud &amp; Pennsylvania", location: {lat: 39.71481, lng: -104.9812}},</v>
      </c>
      <c r="R95" t="str">
        <f t="shared" si="18"/>
        <v>, lat: 39.71481, lon: -104.9812},</v>
      </c>
      <c r="S95" t="str">
        <f t="shared" si="19"/>
        <v>{name: "Bayaud &amp; Pennsylvania", lat: 39.71481, lon: -104.9812},</v>
      </c>
    </row>
    <row r="96" spans="1:19" x14ac:dyDescent="0.25">
      <c r="A96" t="s">
        <v>314</v>
      </c>
      <c r="B96">
        <v>39.72569</v>
      </c>
      <c r="C96">
        <v>-104.97789</v>
      </c>
      <c r="E96" t="s">
        <v>315</v>
      </c>
      <c r="F96" t="s">
        <v>316</v>
      </c>
      <c r="L96" t="str">
        <f t="shared" si="17"/>
        <v xml:space="preserve">{name: </v>
      </c>
      <c r="M96" t="s">
        <v>155</v>
      </c>
      <c r="N96" t="str">
        <f t="shared" si="14"/>
        <v>6th &amp; Clarkson</v>
      </c>
      <c r="O96" t="s">
        <v>155</v>
      </c>
      <c r="P96" t="str">
        <f t="shared" si="15"/>
        <v>, location: {lat: 39.72569, lng: -104.97789}},</v>
      </c>
      <c r="Q96" t="str">
        <f t="shared" si="16"/>
        <v>{name: "6th &amp; Clarkson", location: {lat: 39.72569, lng: -104.97789}},</v>
      </c>
      <c r="R96" t="str">
        <f t="shared" si="18"/>
        <v>, lat: 39.72569, lon: -104.97789},</v>
      </c>
      <c r="S96" t="str">
        <f t="shared" si="19"/>
        <v>{name: "6th &amp; Clarkson", lat: 39.72569, lon: -104.97789},</v>
      </c>
    </row>
    <row r="97" spans="1:19" x14ac:dyDescent="0.25">
      <c r="A97" t="s">
        <v>317</v>
      </c>
      <c r="B97">
        <v>39.738489999999999</v>
      </c>
      <c r="C97">
        <v>-104.97514</v>
      </c>
      <c r="E97" t="s">
        <v>318</v>
      </c>
      <c r="F97" t="s">
        <v>319</v>
      </c>
      <c r="L97" t="str">
        <f t="shared" si="17"/>
        <v xml:space="preserve">{name: </v>
      </c>
      <c r="M97" t="s">
        <v>155</v>
      </c>
      <c r="N97" t="str">
        <f t="shared" si="14"/>
        <v>14th &amp; Ogden</v>
      </c>
      <c r="O97" t="s">
        <v>155</v>
      </c>
      <c r="P97" t="str">
        <f t="shared" si="15"/>
        <v>, location: {lat: 39.73849, lng: -104.97514}},</v>
      </c>
      <c r="Q97" t="str">
        <f t="shared" si="16"/>
        <v>{name: "14th &amp; Ogden", location: {lat: 39.73849, lng: -104.97514}},</v>
      </c>
      <c r="R97" t="str">
        <f t="shared" si="18"/>
        <v>, lat: 39.73849, lon: -104.97514},</v>
      </c>
      <c r="S97" t="str">
        <f t="shared" si="19"/>
        <v>{name: "14th &amp; Ogden", lat: 39.73849, lon: -104.97514},</v>
      </c>
    </row>
    <row r="98" spans="1:19" x14ac:dyDescent="0.25">
      <c r="A98" t="s">
        <v>320</v>
      </c>
      <c r="B98">
        <v>39.746409999999997</v>
      </c>
      <c r="C98">
        <v>-104.99592</v>
      </c>
      <c r="E98" t="s">
        <v>321</v>
      </c>
      <c r="F98" t="s">
        <v>322</v>
      </c>
      <c r="L98" t="str">
        <f t="shared" si="17"/>
        <v xml:space="preserve">{name: </v>
      </c>
      <c r="M98" t="s">
        <v>155</v>
      </c>
      <c r="N98" t="str">
        <f t="shared" si="14"/>
        <v>15th &amp; Curtis</v>
      </c>
      <c r="O98" t="s">
        <v>155</v>
      </c>
      <c r="P98" t="str">
        <f t="shared" si="15"/>
        <v>, location: {lat: 39.74641, lng: -104.99592}},</v>
      </c>
      <c r="Q98" t="str">
        <f t="shared" si="16"/>
        <v>{name: "15th &amp; Curtis", location: {lat: 39.74641, lng: -104.99592}},</v>
      </c>
      <c r="R98" t="str">
        <f t="shared" si="18"/>
        <v>, lat: 39.74641, lon: -104.99592},</v>
      </c>
      <c r="S98" t="str">
        <f t="shared" si="19"/>
        <v>{name: "15th &amp; Curtis", lat: 39.74641, lon: -104.99592},</v>
      </c>
    </row>
    <row r="99" spans="1:19" x14ac:dyDescent="0.25">
      <c r="A99" t="s">
        <v>323</v>
      </c>
      <c r="B99">
        <v>39.758290000000002</v>
      </c>
      <c r="C99">
        <v>-104.99818999999999</v>
      </c>
      <c r="E99" t="s">
        <v>324</v>
      </c>
      <c r="F99" t="s">
        <v>325</v>
      </c>
      <c r="L99" t="str">
        <f t="shared" si="17"/>
        <v xml:space="preserve">{name: </v>
      </c>
      <c r="M99" t="s">
        <v>155</v>
      </c>
      <c r="N99" t="str">
        <f t="shared" si="14"/>
        <v>20th &amp; Chestnut</v>
      </c>
      <c r="O99" t="s">
        <v>155</v>
      </c>
      <c r="P99" t="str">
        <f t="shared" si="15"/>
        <v>, location: {lat: 39.75829, lng: -104.99819}},</v>
      </c>
      <c r="Q99" t="str">
        <f t="shared" si="16"/>
        <v>{name: "20th &amp; Chestnut", location: {lat: 39.75829, lng: -104.99819}},</v>
      </c>
      <c r="R99" t="str">
        <f t="shared" si="18"/>
        <v>, lat: 39.75829, lon: -104.99819},</v>
      </c>
      <c r="S99" t="str">
        <f t="shared" si="19"/>
        <v>{name: "20th &amp; Chestnut", lat: 39.75829, lon: -104.99819},</v>
      </c>
    </row>
    <row r="100" spans="1:19" x14ac:dyDescent="0.25">
      <c r="A100" t="s">
        <v>326</v>
      </c>
      <c r="B100">
        <v>39.761920000000003</v>
      </c>
      <c r="C100">
        <v>-105.02061999999999</v>
      </c>
      <c r="E100" t="s">
        <v>327</v>
      </c>
      <c r="F100" t="s">
        <v>328</v>
      </c>
      <c r="L100" t="str">
        <f t="shared" si="17"/>
        <v xml:space="preserve">{name: </v>
      </c>
      <c r="M100" t="s">
        <v>155</v>
      </c>
      <c r="N100" t="str">
        <f t="shared" si="14"/>
        <v>32nd &amp; Clay</v>
      </c>
      <c r="O100" t="s">
        <v>155</v>
      </c>
      <c r="P100" t="str">
        <f t="shared" si="15"/>
        <v>, location: {lat: 39.76192, lng: -105.02062}},</v>
      </c>
      <c r="Q100" t="str">
        <f t="shared" si="16"/>
        <v>{name: "32nd &amp; Clay", location: {lat: 39.76192, lng: -105.02062}},</v>
      </c>
      <c r="R100" t="str">
        <f t="shared" si="18"/>
        <v>, lat: 39.76192, lon: -105.02062},</v>
      </c>
      <c r="S100" t="str">
        <f t="shared" si="19"/>
        <v>{name: "32nd &amp; Clay", lat: 39.76192, lon: -105.02062},</v>
      </c>
    </row>
    <row r="101" spans="1:19" x14ac:dyDescent="0.25">
      <c r="A101" t="s">
        <v>329</v>
      </c>
      <c r="B101">
        <v>39.762009999999997</v>
      </c>
      <c r="C101">
        <v>-105.03236</v>
      </c>
      <c r="E101" t="s">
        <v>330</v>
      </c>
      <c r="F101" t="s">
        <v>331</v>
      </c>
      <c r="L101" t="str">
        <f t="shared" si="17"/>
        <v xml:space="preserve">{name: </v>
      </c>
      <c r="M101" t="s">
        <v>155</v>
      </c>
      <c r="N101" t="str">
        <f t="shared" si="14"/>
        <v>32nd &amp; Julian</v>
      </c>
      <c r="O101" t="s">
        <v>155</v>
      </c>
      <c r="P101" t="str">
        <f t="shared" si="15"/>
        <v>, location: {lat: 39.76201, lng: -105.03236}},</v>
      </c>
      <c r="Q101" t="str">
        <f t="shared" si="16"/>
        <v>{name: "32nd &amp; Julian", location: {lat: 39.76201, lng: -105.03236}},</v>
      </c>
      <c r="R101" t="str">
        <f t="shared" si="18"/>
        <v>, lat: 39.76201, lon: -105.03236},</v>
      </c>
      <c r="S101" t="str">
        <f t="shared" si="19"/>
        <v>{name: "32nd &amp; Julian", lat: 39.76201, lon: -105.03236},</v>
      </c>
    </row>
    <row r="102" spans="1:19" x14ac:dyDescent="0.25">
      <c r="A102" t="s">
        <v>332</v>
      </c>
      <c r="B102">
        <v>39.739829999999998</v>
      </c>
      <c r="C102">
        <v>-104.96096</v>
      </c>
      <c r="E102" t="s">
        <v>333</v>
      </c>
      <c r="F102" t="s">
        <v>334</v>
      </c>
      <c r="L102" t="str">
        <f t="shared" si="17"/>
        <v xml:space="preserve">{name: </v>
      </c>
      <c r="M102" t="s">
        <v>155</v>
      </c>
      <c r="N102" t="str">
        <f t="shared" si="14"/>
        <v>Colfax &amp; Gaylord</v>
      </c>
      <c r="O102" t="s">
        <v>155</v>
      </c>
      <c r="P102" t="str">
        <f t="shared" si="15"/>
        <v>, location: {lat: 39.73983, lng: -104.96096}},</v>
      </c>
      <c r="Q102" t="str">
        <f t="shared" si="16"/>
        <v>{name: "Colfax &amp; Gaylord", location: {lat: 39.73983, lng: -104.96096}},</v>
      </c>
      <c r="R102" t="str">
        <f t="shared" si="18"/>
        <v>, lat: 39.73983, lon: -104.96096},</v>
      </c>
      <c r="S102" t="str">
        <f t="shared" si="19"/>
        <v>{name: "Colfax &amp; Gaylord", lat: 39.73983, lon: -104.96096},</v>
      </c>
    </row>
    <row r="103" spans="1:19" x14ac:dyDescent="0.25">
      <c r="A103" t="s">
        <v>335</v>
      </c>
      <c r="B103">
        <v>39.740549999999999</v>
      </c>
      <c r="C103">
        <v>-104.95019000000001</v>
      </c>
      <c r="E103" t="s">
        <v>336</v>
      </c>
      <c r="F103" t="s">
        <v>337</v>
      </c>
      <c r="L103" t="str">
        <f t="shared" si="17"/>
        <v xml:space="preserve">{name: </v>
      </c>
      <c r="M103" t="s">
        <v>155</v>
      </c>
      <c r="N103" t="str">
        <f t="shared" si="14"/>
        <v>Colfax &amp; Steele</v>
      </c>
      <c r="O103" t="s">
        <v>155</v>
      </c>
      <c r="P103" t="str">
        <f t="shared" si="15"/>
        <v>, location: {lat: 39.74055, lng: -104.95019}},</v>
      </c>
      <c r="Q103" t="str">
        <f t="shared" si="16"/>
        <v>{name: "Colfax &amp; Steele", location: {lat: 39.74055, lng: -104.95019}},</v>
      </c>
      <c r="R103" t="str">
        <f t="shared" si="18"/>
        <v>, lat: 39.74055, lon: -104.95019},</v>
      </c>
      <c r="S103" t="str">
        <f t="shared" si="19"/>
        <v>{name: "Colfax &amp; Steele", lat: 39.74055, lon: -104.95019},</v>
      </c>
    </row>
    <row r="104" spans="1:19" x14ac:dyDescent="0.25">
      <c r="A104" t="s">
        <v>338</v>
      </c>
      <c r="B104">
        <v>39.740780000000001</v>
      </c>
      <c r="C104">
        <v>-104.97101000000001</v>
      </c>
      <c r="E104" t="s">
        <v>339</v>
      </c>
      <c r="F104" t="s">
        <v>340</v>
      </c>
      <c r="L104" t="str">
        <f t="shared" si="17"/>
        <v xml:space="preserve">{name: </v>
      </c>
      <c r="M104" t="s">
        <v>155</v>
      </c>
      <c r="N104" t="str">
        <f t="shared" si="14"/>
        <v>1551 Lafayette</v>
      </c>
      <c r="O104" t="s">
        <v>155</v>
      </c>
      <c r="P104" t="str">
        <f t="shared" si="15"/>
        <v>, location: {lat: 39.74078, lng: -104.97101}},</v>
      </c>
      <c r="Q104" t="str">
        <f t="shared" si="16"/>
        <v>{name: "1551 Lafayette", location: {lat: 39.74078, lng: -104.97101}},</v>
      </c>
      <c r="R104" t="str">
        <f t="shared" si="18"/>
        <v>, lat: 39.74078, lon: -104.97101},</v>
      </c>
      <c r="S104" t="str">
        <f t="shared" si="19"/>
        <v>{name: "1551 Lafayette", lat: 39.74078, lon: -104.97101},</v>
      </c>
    </row>
    <row r="105" spans="1:19" x14ac:dyDescent="0.25">
      <c r="A105" t="s">
        <v>341</v>
      </c>
      <c r="B105">
        <v>39.743070000000003</v>
      </c>
      <c r="C105">
        <v>-104.97333</v>
      </c>
      <c r="E105" t="s">
        <v>342</v>
      </c>
      <c r="F105" t="s">
        <v>343</v>
      </c>
      <c r="L105" t="str">
        <f t="shared" si="17"/>
        <v xml:space="preserve">{name: </v>
      </c>
      <c r="M105" t="s">
        <v>155</v>
      </c>
      <c r="N105" t="str">
        <f t="shared" si="14"/>
        <v>17th &amp; Downing</v>
      </c>
      <c r="O105" t="s">
        <v>155</v>
      </c>
      <c r="P105" t="str">
        <f t="shared" si="15"/>
        <v>, location: {lat: 39.74307, lng: -104.97333}},</v>
      </c>
      <c r="Q105" t="str">
        <f t="shared" si="16"/>
        <v>{name: "17th &amp; Downing", location: {lat: 39.74307, lng: -104.97333}},</v>
      </c>
      <c r="R105" t="str">
        <f t="shared" si="18"/>
        <v>, lat: 39.74307, lon: -104.97333},</v>
      </c>
      <c r="S105" t="str">
        <f t="shared" si="19"/>
        <v>{name: "17th &amp; Downing", lat: 39.74307, lon: -104.97333},</v>
      </c>
    </row>
    <row r="106" spans="1:19" x14ac:dyDescent="0.25">
      <c r="A106" t="s">
        <v>344</v>
      </c>
      <c r="B106">
        <v>39.735080000000004</v>
      </c>
      <c r="C106">
        <v>-104.95728</v>
      </c>
      <c r="E106" t="s">
        <v>345</v>
      </c>
      <c r="F106" t="s">
        <v>346</v>
      </c>
      <c r="L106" t="str">
        <f t="shared" si="17"/>
        <v xml:space="preserve">{name: </v>
      </c>
      <c r="M106" t="s">
        <v>155</v>
      </c>
      <c r="N106" t="str">
        <f t="shared" si="14"/>
        <v>12th &amp; Columbine</v>
      </c>
      <c r="O106" t="s">
        <v>155</v>
      </c>
      <c r="P106" t="str">
        <f t="shared" si="15"/>
        <v>, location: {lat: 39.73508, lng: -104.95728}},</v>
      </c>
      <c r="Q106" t="str">
        <f t="shared" si="16"/>
        <v>{name: "12th &amp; Columbine", location: {lat: 39.73508, lng: -104.95728}},</v>
      </c>
      <c r="R106" t="str">
        <f t="shared" si="18"/>
        <v>, lat: 39.73508, lon: -104.95728},</v>
      </c>
      <c r="S106" t="str">
        <f t="shared" si="19"/>
        <v>{name: "12th &amp; Columbine", lat: 39.73508, lon: -104.95728},</v>
      </c>
    </row>
    <row r="107" spans="1:19" x14ac:dyDescent="0.25">
      <c r="A107" t="s">
        <v>347</v>
      </c>
      <c r="B107">
        <v>39.736620000000002</v>
      </c>
      <c r="C107">
        <v>-104.97190999999999</v>
      </c>
      <c r="E107" t="s">
        <v>348</v>
      </c>
      <c r="F107" t="s">
        <v>349</v>
      </c>
      <c r="L107" t="str">
        <f t="shared" si="17"/>
        <v xml:space="preserve">{name: </v>
      </c>
      <c r="M107" t="s">
        <v>155</v>
      </c>
      <c r="N107" t="str">
        <f t="shared" si="14"/>
        <v>13th &amp; Marion</v>
      </c>
      <c r="O107" t="s">
        <v>155</v>
      </c>
      <c r="P107" t="str">
        <f t="shared" si="15"/>
        <v>, location: {lat: 39.73662, lng: -104.97191}},</v>
      </c>
      <c r="Q107" t="str">
        <f t="shared" si="16"/>
        <v>{name: "13th &amp; Marion", location: {lat: 39.73662, lng: -104.97191}},</v>
      </c>
      <c r="R107" t="str">
        <f t="shared" si="18"/>
        <v>, lat: 39.73662, lon: -104.97191},</v>
      </c>
      <c r="S107" t="str">
        <f t="shared" si="19"/>
        <v>{name: "13th &amp; Marion", lat: 39.73662, lon: -104.97191},</v>
      </c>
    </row>
    <row r="108" spans="1:19" x14ac:dyDescent="0.25">
      <c r="A108" t="s">
        <v>350</v>
      </c>
      <c r="B108">
        <v>39.737079999999999</v>
      </c>
      <c r="C108">
        <v>-104.99674</v>
      </c>
      <c r="E108" t="s">
        <v>351</v>
      </c>
      <c r="F108" t="s">
        <v>352</v>
      </c>
      <c r="L108" t="str">
        <f t="shared" si="17"/>
        <v xml:space="preserve">{name: </v>
      </c>
      <c r="M108" t="s">
        <v>155</v>
      </c>
      <c r="N108" t="str">
        <f t="shared" si="14"/>
        <v>13th &amp; Speer</v>
      </c>
      <c r="O108" t="s">
        <v>155</v>
      </c>
      <c r="P108" t="str">
        <f t="shared" si="15"/>
        <v>, location: {lat: 39.73708, lng: -104.99674}},</v>
      </c>
      <c r="Q108" t="str">
        <f t="shared" si="16"/>
        <v>{name: "13th &amp; Speer", location: {lat: 39.73708, lng: -104.99674}},</v>
      </c>
      <c r="R108" t="str">
        <f t="shared" si="18"/>
        <v>, lat: 39.73708, lon: -104.99674},</v>
      </c>
      <c r="S108" t="str">
        <f t="shared" si="19"/>
        <v>{name: "13th &amp; Speer", lat: 39.73708, lon: -104.99674},</v>
      </c>
    </row>
    <row r="109" spans="1:19" x14ac:dyDescent="0.25">
      <c r="A109" t="s">
        <v>353</v>
      </c>
      <c r="B109">
        <v>39.743360000000003</v>
      </c>
      <c r="C109">
        <v>-104.98007</v>
      </c>
      <c r="E109" t="s">
        <v>354</v>
      </c>
      <c r="F109" t="s">
        <v>355</v>
      </c>
      <c r="L109" t="str">
        <f t="shared" si="17"/>
        <v xml:space="preserve">{name: </v>
      </c>
      <c r="M109" t="s">
        <v>155</v>
      </c>
      <c r="N109" t="str">
        <f t="shared" si="14"/>
        <v>17th &amp; Pearl</v>
      </c>
      <c r="O109" t="s">
        <v>155</v>
      </c>
      <c r="P109" t="str">
        <f t="shared" si="15"/>
        <v>, location: {lat: 39.74336, lng: -104.98007}},</v>
      </c>
      <c r="Q109" t="str">
        <f t="shared" si="16"/>
        <v>{name: "17th &amp; Pearl", location: {lat: 39.74336, lng: -104.98007}},</v>
      </c>
      <c r="R109" t="str">
        <f t="shared" si="18"/>
        <v>, lat: 39.74336, lon: -104.98007},</v>
      </c>
      <c r="S109" t="str">
        <f t="shared" si="19"/>
        <v>{name: "17th &amp; Pearl", lat: 39.74336, lon: -104.98007},</v>
      </c>
    </row>
    <row r="110" spans="1:19" x14ac:dyDescent="0.25">
      <c r="A110" t="s">
        <v>356</v>
      </c>
      <c r="B110">
        <v>39.743389999999998</v>
      </c>
      <c r="C110">
        <v>-104.96339999999999</v>
      </c>
      <c r="E110" t="s">
        <v>357</v>
      </c>
      <c r="F110" t="s">
        <v>358</v>
      </c>
      <c r="L110" t="str">
        <f t="shared" si="17"/>
        <v xml:space="preserve">{name: </v>
      </c>
      <c r="M110" t="s">
        <v>155</v>
      </c>
      <c r="N110" t="str">
        <f t="shared" si="14"/>
        <v>17th &amp; Race</v>
      </c>
      <c r="O110" t="s">
        <v>155</v>
      </c>
      <c r="P110" t="str">
        <f t="shared" si="15"/>
        <v>, location: {lat: 39.74339, lng: -104.9634}},</v>
      </c>
      <c r="Q110" t="str">
        <f t="shared" si="16"/>
        <v>{name: "17th &amp; Race", location: {lat: 39.74339, lng: -104.9634}},</v>
      </c>
      <c r="R110" t="str">
        <f t="shared" si="18"/>
        <v>, lat: 39.74339, lon: -104.9634},</v>
      </c>
      <c r="S110" t="str">
        <f t="shared" si="19"/>
        <v>{name: "17th &amp; Race", lat: 39.74339, lon: -104.9634},</v>
      </c>
    </row>
    <row r="111" spans="1:19" x14ac:dyDescent="0.25">
      <c r="A111" t="s">
        <v>359</v>
      </c>
      <c r="B111">
        <v>39.761580000000002</v>
      </c>
      <c r="C111">
        <v>-105.01098</v>
      </c>
      <c r="E111" t="s">
        <v>360</v>
      </c>
      <c r="F111" t="s">
        <v>361</v>
      </c>
      <c r="L111" t="str">
        <f t="shared" si="17"/>
        <v xml:space="preserve">{name: </v>
      </c>
      <c r="M111" t="s">
        <v>155</v>
      </c>
      <c r="N111" t="str">
        <f t="shared" ref="N111:N131" si="20">F111</f>
        <v>17th &amp; Tejon</v>
      </c>
      <c r="O111" t="s">
        <v>155</v>
      </c>
      <c r="P111" t="str">
        <f t="shared" ref="P111:P131" si="21">", location: {lat: "&amp;B111&amp;", lng: "&amp;C111&amp;"}},"</f>
        <v>, location: {lat: 39.76158, lng: -105.01098}},</v>
      </c>
      <c r="Q111" t="str">
        <f t="shared" ref="Q111:Q131" si="22">_xlfn.CONCAT(L111,M111,N111,O111,P111)</f>
        <v>{name: "17th &amp; Tejon", location: {lat: 39.76158, lng: -105.01098}},</v>
      </c>
      <c r="R111" t="str">
        <f t="shared" si="18"/>
        <v>, lat: 39.76158, lon: -105.01098},</v>
      </c>
      <c r="S111" t="str">
        <f t="shared" si="19"/>
        <v>{name: "17th &amp; Tejon", lat: 39.76158, lon: -105.01098},</v>
      </c>
    </row>
    <row r="112" spans="1:19" x14ac:dyDescent="0.25">
      <c r="A112" t="s">
        <v>362</v>
      </c>
      <c r="B112">
        <v>39.749769999999998</v>
      </c>
      <c r="C112">
        <v>-104.9931</v>
      </c>
      <c r="E112" t="s">
        <v>363</v>
      </c>
      <c r="F112" t="s">
        <v>364</v>
      </c>
      <c r="L112" t="str">
        <f t="shared" si="17"/>
        <v xml:space="preserve">{name: </v>
      </c>
      <c r="M112" t="s">
        <v>155</v>
      </c>
      <c r="N112" t="str">
        <f t="shared" si="20"/>
        <v>18th &amp; Arapahoe</v>
      </c>
      <c r="O112" t="s">
        <v>155</v>
      </c>
      <c r="P112" t="str">
        <f t="shared" si="21"/>
        <v>, location: {lat: 39.74977, lng: -104.9931}},</v>
      </c>
      <c r="Q112" t="str">
        <f t="shared" si="22"/>
        <v>{name: "18th &amp; Arapahoe", location: {lat: 39.74977, lng: -104.9931}},</v>
      </c>
      <c r="R112" t="str">
        <f t="shared" si="18"/>
        <v>, lat: 39.74977, lon: -104.9931},</v>
      </c>
      <c r="S112" t="str">
        <f t="shared" si="19"/>
        <v>{name: "18th &amp; Arapahoe", lat: 39.74977, lon: -104.9931},</v>
      </c>
    </row>
    <row r="113" spans="1:19" x14ac:dyDescent="0.25">
      <c r="A113" t="s">
        <v>365</v>
      </c>
      <c r="B113">
        <v>39.751370000000001</v>
      </c>
      <c r="C113">
        <v>-105.0206</v>
      </c>
      <c r="E113" t="s">
        <v>366</v>
      </c>
      <c r="F113" t="s">
        <v>367</v>
      </c>
      <c r="L113" t="str">
        <f t="shared" si="17"/>
        <v xml:space="preserve">{name: </v>
      </c>
      <c r="M113" t="s">
        <v>155</v>
      </c>
      <c r="N113" t="str">
        <f t="shared" si="20"/>
        <v>23rd &amp; Clay</v>
      </c>
      <c r="O113" t="s">
        <v>155</v>
      </c>
      <c r="P113" t="str">
        <f t="shared" si="21"/>
        <v>, location: {lat: 39.75137, lng: -105.0206}},</v>
      </c>
      <c r="Q113" t="str">
        <f t="shared" si="22"/>
        <v>{name: "23rd &amp; Clay", location: {lat: 39.75137, lng: -105.0206}},</v>
      </c>
      <c r="R113" t="str">
        <f t="shared" si="18"/>
        <v>, lat: 39.75137, lon: -105.0206},</v>
      </c>
      <c r="S113" t="str">
        <f t="shared" si="19"/>
        <v>{name: "23rd &amp; Clay", lat: 39.75137, lon: -105.0206},</v>
      </c>
    </row>
    <row r="114" spans="1:19" x14ac:dyDescent="0.25">
      <c r="A114" t="s">
        <v>368</v>
      </c>
      <c r="B114">
        <v>39.730269999999997</v>
      </c>
      <c r="C114">
        <v>-104.98248</v>
      </c>
      <c r="E114" t="s">
        <v>369</v>
      </c>
      <c r="F114" t="s">
        <v>370</v>
      </c>
      <c r="L114" t="str">
        <f t="shared" si="17"/>
        <v xml:space="preserve">{name: </v>
      </c>
      <c r="M114" t="s">
        <v>155</v>
      </c>
      <c r="N114" t="str">
        <f t="shared" si="20"/>
        <v>9th &amp; Logan</v>
      </c>
      <c r="O114" t="s">
        <v>155</v>
      </c>
      <c r="P114" t="str">
        <f t="shared" si="21"/>
        <v>, location: {lat: 39.73027, lng: -104.98248}},</v>
      </c>
      <c r="Q114" t="str">
        <f t="shared" si="22"/>
        <v>{name: "9th &amp; Logan", location: {lat: 39.73027, lng: -104.98248}},</v>
      </c>
      <c r="R114" t="str">
        <f t="shared" si="18"/>
        <v>, lat: 39.73027, lon: -104.98248},</v>
      </c>
      <c r="S114" t="str">
        <f t="shared" si="19"/>
        <v>{name: "9th &amp; Logan", lat: 39.73027, lon: -104.98248},</v>
      </c>
    </row>
    <row r="115" spans="1:19" x14ac:dyDescent="0.25">
      <c r="A115" t="s">
        <v>371</v>
      </c>
      <c r="B115">
        <v>39.714669999999998</v>
      </c>
      <c r="C115">
        <v>-104.97678000000001</v>
      </c>
      <c r="E115" t="s">
        <v>372</v>
      </c>
      <c r="F115" t="s">
        <v>373</v>
      </c>
      <c r="L115" t="str">
        <f t="shared" si="17"/>
        <v xml:space="preserve">{name: </v>
      </c>
      <c r="M115" t="s">
        <v>155</v>
      </c>
      <c r="N115" t="str">
        <f t="shared" si="20"/>
        <v>Bayaud &amp; Emerson</v>
      </c>
      <c r="O115" t="s">
        <v>155</v>
      </c>
      <c r="P115" t="str">
        <f t="shared" si="21"/>
        <v>, location: {lat: 39.71467, lng: -104.97678}},</v>
      </c>
      <c r="Q115" t="str">
        <f t="shared" si="22"/>
        <v>{name: "Bayaud &amp; Emerson", location: {lat: 39.71467, lng: -104.97678}},</v>
      </c>
      <c r="R115" t="str">
        <f t="shared" si="18"/>
        <v>, lat: 39.71467, lon: -104.97678},</v>
      </c>
      <c r="S115" t="str">
        <f t="shared" si="19"/>
        <v>{name: "Bayaud &amp; Emerson", lat: 39.71467, lon: -104.97678},</v>
      </c>
    </row>
    <row r="116" spans="1:19" x14ac:dyDescent="0.25">
      <c r="A116" t="s">
        <v>374</v>
      </c>
      <c r="B116">
        <v>39.740319999999997</v>
      </c>
      <c r="C116">
        <v>-104.95811999999999</v>
      </c>
      <c r="E116" t="s">
        <v>375</v>
      </c>
      <c r="F116" t="s">
        <v>376</v>
      </c>
      <c r="L116" t="str">
        <f t="shared" si="17"/>
        <v xml:space="preserve">{name: </v>
      </c>
      <c r="M116" t="s">
        <v>155</v>
      </c>
      <c r="N116" t="str">
        <f t="shared" si="20"/>
        <v>Colfax &amp; Columbine</v>
      </c>
      <c r="O116" t="s">
        <v>155</v>
      </c>
      <c r="P116" t="str">
        <f t="shared" si="21"/>
        <v>, location: {lat: 39.74032, lng: -104.95812}},</v>
      </c>
      <c r="Q116" t="str">
        <f t="shared" si="22"/>
        <v>{name: "Colfax &amp; Columbine", location: {lat: 39.74032, lng: -104.95812}},</v>
      </c>
      <c r="R116" t="str">
        <f t="shared" si="18"/>
        <v>, lat: 39.74032, lon: -104.95812},</v>
      </c>
      <c r="S116" t="str">
        <f t="shared" si="19"/>
        <v>{name: "Colfax &amp; Columbine", lat: 39.74032, lon: -104.95812},</v>
      </c>
    </row>
    <row r="117" spans="1:19" x14ac:dyDescent="0.25">
      <c r="A117" t="s">
        <v>377</v>
      </c>
      <c r="B117">
        <v>39.763539999999999</v>
      </c>
      <c r="C117">
        <v>-104.97472999999999</v>
      </c>
      <c r="E117" t="s">
        <v>378</v>
      </c>
      <c r="F117" t="s">
        <v>379</v>
      </c>
      <c r="L117" t="str">
        <f t="shared" si="17"/>
        <v xml:space="preserve">{name: </v>
      </c>
      <c r="M117" t="s">
        <v>155</v>
      </c>
      <c r="N117" t="str">
        <f t="shared" si="20"/>
        <v>33rd &amp; Arapahoe</v>
      </c>
      <c r="O117" t="s">
        <v>155</v>
      </c>
      <c r="P117" t="str">
        <f t="shared" si="21"/>
        <v>, location: {lat: 39.76354, lng: -104.97473}},</v>
      </c>
      <c r="Q117" t="str">
        <f t="shared" si="22"/>
        <v>{name: "33rd &amp; Arapahoe", location: {lat: 39.76354, lng: -104.97473}},</v>
      </c>
      <c r="R117" t="str">
        <f t="shared" si="18"/>
        <v>, lat: 39.76354, lon: -104.97473},</v>
      </c>
      <c r="S117" t="str">
        <f t="shared" si="19"/>
        <v>{name: "33rd &amp; Arapahoe", lat: 39.76354, lon: -104.97473},</v>
      </c>
    </row>
    <row r="118" spans="1:19" x14ac:dyDescent="0.25">
      <c r="A118" t="s">
        <v>380</v>
      </c>
      <c r="B118">
        <v>39.740519999999997</v>
      </c>
      <c r="C118">
        <v>-104.94429</v>
      </c>
      <c r="E118" t="s">
        <v>381</v>
      </c>
      <c r="F118" t="s">
        <v>382</v>
      </c>
      <c r="L118" t="str">
        <f t="shared" si="17"/>
        <v xml:space="preserve">{name: </v>
      </c>
      <c r="M118" t="s">
        <v>155</v>
      </c>
      <c r="N118" t="str">
        <f t="shared" si="20"/>
        <v>Colfax &amp; Garfield</v>
      </c>
      <c r="O118" t="s">
        <v>155</v>
      </c>
      <c r="P118" t="str">
        <f t="shared" si="21"/>
        <v>, location: {lat: 39.74052, lng: -104.94429}},</v>
      </c>
      <c r="Q118" t="str">
        <f t="shared" si="22"/>
        <v>{name: "Colfax &amp; Garfield", location: {lat: 39.74052, lng: -104.94429}},</v>
      </c>
      <c r="R118" t="str">
        <f t="shared" si="18"/>
        <v>, lat: 39.74052, lon: -104.94429},</v>
      </c>
      <c r="S118" t="str">
        <f t="shared" si="19"/>
        <v>{name: "Colfax &amp; Garfield", lat: 39.74052, lon: -104.94429},</v>
      </c>
    </row>
    <row r="119" spans="1:19" x14ac:dyDescent="0.25">
      <c r="A119" t="s">
        <v>383</v>
      </c>
      <c r="B119">
        <v>39.743040000000001</v>
      </c>
      <c r="C119">
        <v>-104.96854999999999</v>
      </c>
      <c r="E119" t="s">
        <v>384</v>
      </c>
      <c r="F119" t="s">
        <v>385</v>
      </c>
      <c r="L119" t="str">
        <f t="shared" si="17"/>
        <v xml:space="preserve">{name: </v>
      </c>
      <c r="M119" t="s">
        <v>155</v>
      </c>
      <c r="N119" t="str">
        <f t="shared" si="20"/>
        <v>17th &amp; Franklin</v>
      </c>
      <c r="O119" t="s">
        <v>155</v>
      </c>
      <c r="P119" t="str">
        <f t="shared" si="21"/>
        <v>, location: {lat: 39.74304, lng: -104.96855}},</v>
      </c>
      <c r="Q119" t="str">
        <f t="shared" si="22"/>
        <v>{name: "17th &amp; Franklin", location: {lat: 39.74304, lng: -104.96855}},</v>
      </c>
      <c r="R119" t="str">
        <f t="shared" si="18"/>
        <v>, lat: 39.74304, lon: -104.96855},</v>
      </c>
      <c r="S119" t="str">
        <f t="shared" si="19"/>
        <v>{name: "17th &amp; Franklin", lat: 39.74304, lon: -104.96855},</v>
      </c>
    </row>
    <row r="120" spans="1:19" x14ac:dyDescent="0.25">
      <c r="A120" t="s">
        <v>386</v>
      </c>
      <c r="B120">
        <v>39.733719999999998</v>
      </c>
      <c r="C120">
        <v>-104.99302</v>
      </c>
      <c r="E120" t="s">
        <v>387</v>
      </c>
      <c r="F120" t="s">
        <v>388</v>
      </c>
      <c r="L120" t="str">
        <f t="shared" si="17"/>
        <v xml:space="preserve">{name: </v>
      </c>
      <c r="M120" t="s">
        <v>155</v>
      </c>
      <c r="N120" t="str">
        <f t="shared" si="20"/>
        <v>11th &amp; Delaware</v>
      </c>
      <c r="O120" t="s">
        <v>155</v>
      </c>
      <c r="P120" t="str">
        <f t="shared" si="21"/>
        <v>, location: {lat: 39.73372, lng: -104.99302}},</v>
      </c>
      <c r="Q120" t="str">
        <f t="shared" si="22"/>
        <v>{name: "11th &amp; Delaware", location: {lat: 39.73372, lng: -104.99302}},</v>
      </c>
      <c r="R120" t="str">
        <f t="shared" si="18"/>
        <v>, lat: 39.73372, lon: -104.99302},</v>
      </c>
      <c r="S120" t="str">
        <f t="shared" si="19"/>
        <v>{name: "11th &amp; Delaware", lat: 39.73372, lon: -104.99302},</v>
      </c>
    </row>
    <row r="121" spans="1:19" x14ac:dyDescent="0.25">
      <c r="A121" t="s">
        <v>389</v>
      </c>
      <c r="B121">
        <v>39.758499999999998</v>
      </c>
      <c r="C121">
        <v>-105.01662</v>
      </c>
      <c r="E121" t="s">
        <v>390</v>
      </c>
      <c r="F121" t="s">
        <v>391</v>
      </c>
      <c r="L121" t="str">
        <f t="shared" si="17"/>
        <v xml:space="preserve">{name: </v>
      </c>
      <c r="M121" t="s">
        <v>155</v>
      </c>
      <c r="N121" t="str">
        <f t="shared" si="20"/>
        <v>29th &amp; Zuni</v>
      </c>
      <c r="O121" t="s">
        <v>155</v>
      </c>
      <c r="P121" t="str">
        <f t="shared" si="21"/>
        <v>, location: {lat: 39.7585, lng: -105.01662}},</v>
      </c>
      <c r="Q121" t="str">
        <f t="shared" si="22"/>
        <v>{name: "29th &amp; Zuni", location: {lat: 39.7585, lng: -105.01662}},</v>
      </c>
      <c r="R121" t="str">
        <f t="shared" si="18"/>
        <v>, lat: 39.7585, lon: -105.01662},</v>
      </c>
      <c r="S121" t="str">
        <f t="shared" si="19"/>
        <v>{name: "29th &amp; Zuni", lat: 39.7585, lon: -105.01662},</v>
      </c>
    </row>
    <row r="122" spans="1:19" x14ac:dyDescent="0.25">
      <c r="A122" t="s">
        <v>392</v>
      </c>
      <c r="B122">
        <v>39.762039999999999</v>
      </c>
      <c r="C122">
        <v>-105.0061</v>
      </c>
      <c r="E122" t="s">
        <v>393</v>
      </c>
      <c r="F122" t="s">
        <v>394</v>
      </c>
      <c r="L122" t="str">
        <f t="shared" si="17"/>
        <v xml:space="preserve">{name: </v>
      </c>
      <c r="M122" t="s">
        <v>155</v>
      </c>
      <c r="N122" t="str">
        <f t="shared" si="20"/>
        <v>32nd &amp; Pecos</v>
      </c>
      <c r="O122" t="s">
        <v>155</v>
      </c>
      <c r="P122" t="str">
        <f t="shared" si="21"/>
        <v>, location: {lat: 39.76204, lng: -105.0061}},</v>
      </c>
      <c r="Q122" t="str">
        <f t="shared" si="22"/>
        <v>{name: "32nd &amp; Pecos", location: {lat: 39.76204, lng: -105.0061}},</v>
      </c>
      <c r="R122" t="str">
        <f t="shared" si="18"/>
        <v>, lat: 39.76204, lon: -105.0061},</v>
      </c>
      <c r="S122" t="str">
        <f t="shared" si="19"/>
        <v>{name: "32nd &amp; Pecos", lat: 39.76204, lon: -105.0061},</v>
      </c>
    </row>
    <row r="123" spans="1:19" x14ac:dyDescent="0.25">
      <c r="A123" t="s">
        <v>395</v>
      </c>
      <c r="B123">
        <v>39.738109999999999</v>
      </c>
      <c r="C123">
        <v>-105.02231999999999</v>
      </c>
      <c r="E123" t="s">
        <v>396</v>
      </c>
      <c r="F123" t="s">
        <v>397</v>
      </c>
      <c r="L123" t="str">
        <f t="shared" si="17"/>
        <v xml:space="preserve">{name: </v>
      </c>
      <c r="M123" t="s">
        <v>155</v>
      </c>
      <c r="N123" t="str">
        <f t="shared" si="20"/>
        <v>Decatur Federal Light Rail</v>
      </c>
      <c r="O123" t="s">
        <v>155</v>
      </c>
      <c r="P123" t="str">
        <f t="shared" si="21"/>
        <v>, location: {lat: 39.73811, lng: -105.02232}},</v>
      </c>
      <c r="Q123" t="str">
        <f t="shared" si="22"/>
        <v>{name: "Decatur Federal Light Rail", location: {lat: 39.73811, lng: -105.02232}},</v>
      </c>
      <c r="R123" t="str">
        <f t="shared" si="18"/>
        <v>, lat: 39.73811, lon: -105.02232},</v>
      </c>
      <c r="S123" t="str">
        <f t="shared" si="19"/>
        <v>{name: "Decatur Federal Light Rail", lat: 39.73811, lon: -105.02232},</v>
      </c>
    </row>
    <row r="124" spans="1:19" x14ac:dyDescent="0.25">
      <c r="A124" t="s">
        <v>398</v>
      </c>
      <c r="B124">
        <v>39.7712</v>
      </c>
      <c r="C124">
        <v>-104.99497</v>
      </c>
      <c r="E124" t="s">
        <v>399</v>
      </c>
      <c r="F124" t="s">
        <v>400</v>
      </c>
      <c r="L124" t="str">
        <f t="shared" si="17"/>
        <v xml:space="preserve">{name: </v>
      </c>
      <c r="M124" t="s">
        <v>155</v>
      </c>
      <c r="N124" t="str">
        <f t="shared" si="20"/>
        <v>39th &amp; Fox</v>
      </c>
      <c r="O124" t="s">
        <v>155</v>
      </c>
      <c r="P124" t="str">
        <f t="shared" si="21"/>
        <v>, location: {lat: 39.7712, lng: -104.99497}},</v>
      </c>
      <c r="Q124" t="str">
        <f t="shared" si="22"/>
        <v>{name: "39th &amp; Fox", location: {lat: 39.7712, lng: -104.99497}},</v>
      </c>
      <c r="R124" t="str">
        <f t="shared" si="18"/>
        <v>, lat: 39.7712, lon: -104.99497},</v>
      </c>
      <c r="S124" t="str">
        <f t="shared" si="19"/>
        <v>{name: "39th &amp; Fox", lat: 39.7712, lon: -104.99497},</v>
      </c>
    </row>
    <row r="125" spans="1:19" x14ac:dyDescent="0.25">
      <c r="A125" t="s">
        <v>401</v>
      </c>
      <c r="B125">
        <v>39.733609999999999</v>
      </c>
      <c r="C125">
        <v>-104.97554</v>
      </c>
      <c r="E125" t="s">
        <v>402</v>
      </c>
      <c r="F125" t="s">
        <v>403</v>
      </c>
      <c r="L125" t="str">
        <f t="shared" si="17"/>
        <v xml:space="preserve">{name: </v>
      </c>
      <c r="M125" t="s">
        <v>155</v>
      </c>
      <c r="N125" t="str">
        <f t="shared" si="20"/>
        <v>11th &amp; Ogden</v>
      </c>
      <c r="O125" t="s">
        <v>155</v>
      </c>
      <c r="P125" t="str">
        <f t="shared" si="21"/>
        <v>, location: {lat: 39.73361, lng: -104.97554}},</v>
      </c>
      <c r="Q125" t="str">
        <f t="shared" si="22"/>
        <v>{name: "11th &amp; Ogden", location: {lat: 39.73361, lng: -104.97554}},</v>
      </c>
      <c r="R125" t="str">
        <f t="shared" si="18"/>
        <v>, lat: 39.73361, lon: -104.97554},</v>
      </c>
      <c r="S125" t="str">
        <f t="shared" si="19"/>
        <v>{name: "11th &amp; Ogden", lat: 39.73361, lon: -104.97554},</v>
      </c>
    </row>
    <row r="126" spans="1:19" x14ac:dyDescent="0.25">
      <c r="A126" t="s">
        <v>404</v>
      </c>
      <c r="B126">
        <v>39.753869999999999</v>
      </c>
      <c r="C126">
        <v>-105.00105000000001</v>
      </c>
      <c r="E126" t="s">
        <v>405</v>
      </c>
      <c r="F126" t="s">
        <v>406</v>
      </c>
      <c r="L126" t="str">
        <f t="shared" si="17"/>
        <v xml:space="preserve">{name: </v>
      </c>
      <c r="M126" t="s">
        <v>155</v>
      </c>
      <c r="N126" t="str">
        <f t="shared" si="20"/>
        <v>17th &amp; Wewatta</v>
      </c>
      <c r="O126" t="s">
        <v>155</v>
      </c>
      <c r="P126" t="str">
        <f t="shared" si="21"/>
        <v>, location: {lat: 39.75387, lng: -105.00105}},</v>
      </c>
      <c r="Q126" t="str">
        <f t="shared" si="22"/>
        <v>{name: "17th &amp; Wewatta", location: {lat: 39.75387, lng: -105.00105}},</v>
      </c>
      <c r="R126" t="str">
        <f t="shared" si="18"/>
        <v>, lat: 39.75387, lon: -105.00105},</v>
      </c>
      <c r="S126" t="str">
        <f t="shared" si="19"/>
        <v>{name: "17th &amp; Wewatta", lat: 39.75387, lon: -105.00105},</v>
      </c>
    </row>
    <row r="127" spans="1:19" x14ac:dyDescent="0.25">
      <c r="A127" t="s">
        <v>407</v>
      </c>
      <c r="B127">
        <v>39.761850000000003</v>
      </c>
      <c r="C127">
        <v>-104.97928</v>
      </c>
      <c r="E127" t="s">
        <v>408</v>
      </c>
      <c r="F127" t="s">
        <v>409</v>
      </c>
      <c r="L127" t="str">
        <f t="shared" si="17"/>
        <v xml:space="preserve">{name: </v>
      </c>
      <c r="M127" t="s">
        <v>155</v>
      </c>
      <c r="N127" t="str">
        <f t="shared" si="20"/>
        <v>30th &amp; Lawrence</v>
      </c>
      <c r="O127" t="s">
        <v>155</v>
      </c>
      <c r="P127" t="str">
        <f t="shared" si="21"/>
        <v>, location: {lat: 39.76185, lng: -104.97928}},</v>
      </c>
      <c r="Q127" t="str">
        <f t="shared" si="22"/>
        <v>{name: "30th &amp; Lawrence", location: {lat: 39.76185, lng: -104.97928}},</v>
      </c>
      <c r="R127" t="str">
        <f t="shared" si="18"/>
        <v>, lat: 39.76185, lon: -104.97928},</v>
      </c>
      <c r="S127" t="str">
        <f t="shared" si="19"/>
        <v>{name: "30th &amp; Lawrence", lat: 39.76185, lon: -104.97928},</v>
      </c>
    </row>
    <row r="128" spans="1:19" x14ac:dyDescent="0.25">
      <c r="A128" t="s">
        <v>410</v>
      </c>
      <c r="B128">
        <v>39.754359999999998</v>
      </c>
      <c r="C128">
        <v>-105.00373</v>
      </c>
      <c r="E128" t="s">
        <v>411</v>
      </c>
      <c r="F128" t="s">
        <v>412</v>
      </c>
      <c r="L128" t="str">
        <f t="shared" si="17"/>
        <v xml:space="preserve">{name: </v>
      </c>
      <c r="M128" t="s">
        <v>155</v>
      </c>
      <c r="N128" t="str">
        <f t="shared" si="20"/>
        <v>16th &amp; Chestnut</v>
      </c>
      <c r="O128" t="s">
        <v>155</v>
      </c>
      <c r="P128" t="str">
        <f t="shared" si="21"/>
        <v>, location: {lat: 39.75436, lng: -105.00373}},</v>
      </c>
      <c r="Q128" t="str">
        <f t="shared" si="22"/>
        <v>{name: "16th &amp; Chestnut", location: {lat: 39.75436, lng: -105.00373}},</v>
      </c>
      <c r="R128" t="str">
        <f t="shared" si="18"/>
        <v>, lat: 39.75436, lon: -105.00373},</v>
      </c>
      <c r="S128" t="str">
        <f t="shared" si="19"/>
        <v>{name: "16th &amp; Chestnut", lat: 39.75436, lon: -105.00373},</v>
      </c>
    </row>
    <row r="129" spans="1:19" x14ac:dyDescent="0.25">
      <c r="A129" t="s">
        <v>413</v>
      </c>
      <c r="B129">
        <v>39.753239999999998</v>
      </c>
      <c r="C129">
        <v>-104.99073</v>
      </c>
      <c r="E129" t="s">
        <v>414</v>
      </c>
      <c r="F129" t="s">
        <v>415</v>
      </c>
      <c r="L129" t="str">
        <f t="shared" si="17"/>
        <v xml:space="preserve">{name: </v>
      </c>
      <c r="M129" t="s">
        <v>155</v>
      </c>
      <c r="N129" t="str">
        <f t="shared" si="20"/>
        <v>21st &amp; Lawrence</v>
      </c>
      <c r="O129" t="s">
        <v>155</v>
      </c>
      <c r="P129" t="str">
        <f t="shared" si="21"/>
        <v>, location: {lat: 39.75324, lng: -104.99073}},</v>
      </c>
      <c r="Q129" t="str">
        <f t="shared" si="22"/>
        <v>{name: "21st &amp; Lawrence", location: {lat: 39.75324, lng: -104.99073}},</v>
      </c>
      <c r="R129" t="str">
        <f t="shared" si="18"/>
        <v>, lat: 39.75324, lon: -104.99073},</v>
      </c>
      <c r="S129" t="str">
        <f t="shared" si="19"/>
        <v>{name: "21st &amp; Lawrence", lat: 39.75324, lon: -104.99073},</v>
      </c>
    </row>
    <row r="130" spans="1:19" x14ac:dyDescent="0.25">
      <c r="A130" t="s">
        <v>416</v>
      </c>
      <c r="B130">
        <v>39.752249999999997</v>
      </c>
      <c r="C130">
        <v>-105.00060000000001</v>
      </c>
      <c r="E130" t="s">
        <v>417</v>
      </c>
      <c r="F130" t="s">
        <v>418</v>
      </c>
      <c r="L130" t="str">
        <f t="shared" si="17"/>
        <v xml:space="preserve">{name: </v>
      </c>
      <c r="M130" t="s">
        <v>155</v>
      </c>
      <c r="N130" t="str">
        <f t="shared" si="20"/>
        <v>16th &amp; Wynkoop</v>
      </c>
      <c r="O130" t="s">
        <v>155</v>
      </c>
      <c r="P130" t="str">
        <f t="shared" si="21"/>
        <v>, location: {lat: 39.75225, lng: -105.0006}},</v>
      </c>
      <c r="Q130" t="str">
        <f t="shared" si="22"/>
        <v>{name: "16th &amp; Wynkoop", location: {lat: 39.75225, lng: -105.0006}},</v>
      </c>
      <c r="R130" t="str">
        <f t="shared" si="18"/>
        <v>, lat: 39.75225, lon: -105.0006},</v>
      </c>
      <c r="S130" t="str">
        <f t="shared" si="19"/>
        <v>{name: "16th &amp; Wynkoop", lat: 39.75225, lon: -105.0006},</v>
      </c>
    </row>
    <row r="131" spans="1:19" x14ac:dyDescent="0.25">
      <c r="A131" t="s">
        <v>419</v>
      </c>
      <c r="B131">
        <v>39.754249999999999</v>
      </c>
      <c r="C131">
        <v>-104.99206</v>
      </c>
      <c r="E131" t="s">
        <v>420</v>
      </c>
      <c r="F131" t="s">
        <v>421</v>
      </c>
      <c r="L131" t="str">
        <f t="shared" si="17"/>
        <v xml:space="preserve">{name: </v>
      </c>
      <c r="M131" t="s">
        <v>155</v>
      </c>
      <c r="N131" t="str">
        <f t="shared" si="20"/>
        <v>21st &amp; Market</v>
      </c>
      <c r="O131" t="s">
        <v>155</v>
      </c>
      <c r="P131" t="str">
        <f t="shared" si="21"/>
        <v>, location: {lat: 39.75425, lng: -104.99206}},</v>
      </c>
      <c r="Q131" t="str">
        <f t="shared" si="22"/>
        <v>{name: "21st &amp; Market", location: {lat: 39.75425, lng: -104.99206}},</v>
      </c>
      <c r="R131" t="str">
        <f t="shared" si="18"/>
        <v>, lat: 39.75425, lon: -104.99206},</v>
      </c>
      <c r="S131" t="str">
        <f t="shared" si="19"/>
        <v>{name: "21st &amp; Market", lat: 39.75425, lon: -104.99206},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workbookViewId="0">
      <selection activeCell="F2" sqref="F2"/>
    </sheetView>
  </sheetViews>
  <sheetFormatPr defaultRowHeight="15" x14ac:dyDescent="0.25"/>
  <cols>
    <col min="1" max="1" width="19.85546875" bestFit="1" customWidth="1"/>
    <col min="2" max="2" width="9" bestFit="1" customWidth="1"/>
    <col min="3" max="3" width="10.7109375" bestFit="1" customWidth="1"/>
    <col min="4" max="4" width="12" bestFit="1" customWidth="1"/>
    <col min="5" max="5" width="12.5703125" bestFit="1" customWidth="1"/>
    <col min="6" max="6" width="13.85546875" bestFit="1" customWidth="1"/>
  </cols>
  <sheetData>
    <row r="1" spans="1:6" x14ac:dyDescent="0.25">
      <c r="A1" s="5" t="s">
        <v>4</v>
      </c>
      <c r="B1" s="6" t="s">
        <v>1</v>
      </c>
      <c r="C1" s="6" t="s">
        <v>0</v>
      </c>
      <c r="D1" s="6" t="s">
        <v>126</v>
      </c>
      <c r="E1" s="6" t="s">
        <v>125</v>
      </c>
      <c r="F1" s="6" t="s">
        <v>127</v>
      </c>
    </row>
    <row r="2" spans="1:6" x14ac:dyDescent="0.25">
      <c r="A2" s="2" t="s">
        <v>13</v>
      </c>
      <c r="B2" s="3">
        <v>40.017470000000003</v>
      </c>
      <c r="C2" s="3">
        <v>-105.28116</v>
      </c>
      <c r="D2" s="3">
        <f t="shared" ref="D2:D42" si="0">ABS(B2-orig_lat)</f>
        <v>3.4890000000586952E-4</v>
      </c>
      <c r="E2" s="3">
        <f t="shared" ref="E2:E42" si="1">ABS(C2-orig_lon)</f>
        <v>5.8660000000543278E-4</v>
      </c>
      <c r="F2" s="3">
        <f t="shared" ref="F2:F42" si="2">SQRT(E2^2+D2^2)</f>
        <v>6.8251796314124178E-4</v>
      </c>
    </row>
    <row r="3" spans="1:6" x14ac:dyDescent="0.25">
      <c r="A3" s="7" t="s">
        <v>66</v>
      </c>
      <c r="B3" s="8">
        <v>40.01688</v>
      </c>
      <c r="C3" s="8">
        <v>-105.28395999999999</v>
      </c>
      <c r="D3" s="3">
        <f t="shared" si="0"/>
        <v>2.4109999999666343E-4</v>
      </c>
      <c r="E3" s="3">
        <f t="shared" si="1"/>
        <v>2.2133999999880416E-3</v>
      </c>
      <c r="F3" s="3">
        <f t="shared" si="2"/>
        <v>2.2264924814482203E-3</v>
      </c>
    </row>
    <row r="4" spans="1:6" x14ac:dyDescent="0.25">
      <c r="A4" s="7" t="s">
        <v>28</v>
      </c>
      <c r="B4" s="8">
        <v>40.015079999999998</v>
      </c>
      <c r="C4" s="8">
        <v>-105.27959</v>
      </c>
      <c r="D4" s="3">
        <f t="shared" si="0"/>
        <v>2.0410999999995738E-3</v>
      </c>
      <c r="E4" s="3">
        <f t="shared" si="1"/>
        <v>2.1566000000063923E-3</v>
      </c>
      <c r="F4" s="3">
        <f t="shared" si="2"/>
        <v>2.9693455120658879E-3</v>
      </c>
    </row>
    <row r="5" spans="1:6" x14ac:dyDescent="0.25">
      <c r="A5" s="2" t="s">
        <v>16</v>
      </c>
      <c r="B5" s="3">
        <v>40.019089999999998</v>
      </c>
      <c r="C5" s="3">
        <v>-105.27889999999999</v>
      </c>
      <c r="D5" s="3">
        <f t="shared" si="0"/>
        <v>1.9689000000013834E-3</v>
      </c>
      <c r="E5" s="3">
        <f t="shared" si="1"/>
        <v>2.8466000000122449E-3</v>
      </c>
      <c r="F5" s="3">
        <f t="shared" si="2"/>
        <v>3.4611701446295817E-3</v>
      </c>
    </row>
    <row r="6" spans="1:6" x14ac:dyDescent="0.25">
      <c r="A6" s="2" t="s">
        <v>22</v>
      </c>
      <c r="B6" s="3">
        <v>40.013770000000001</v>
      </c>
      <c r="C6" s="3">
        <v>-105.28086999999999</v>
      </c>
      <c r="D6" s="3">
        <f t="shared" si="0"/>
        <v>3.3510999999961655E-3</v>
      </c>
      <c r="E6" s="3">
        <f t="shared" si="1"/>
        <v>8.7660000001221761E-4</v>
      </c>
      <c r="F6" s="3">
        <f t="shared" si="2"/>
        <v>3.4638560550340021E-3</v>
      </c>
    </row>
    <row r="7" spans="1:6" x14ac:dyDescent="0.25">
      <c r="A7" s="2" t="s">
        <v>98</v>
      </c>
      <c r="B7" s="3">
        <v>40.014600000000002</v>
      </c>
      <c r="C7" s="3">
        <v>-105.27778000000001</v>
      </c>
      <c r="D7" s="3">
        <f t="shared" si="0"/>
        <v>2.521099999995613E-3</v>
      </c>
      <c r="E7" s="3">
        <f t="shared" si="1"/>
        <v>3.966599999998266E-3</v>
      </c>
      <c r="F7" s="3">
        <f t="shared" si="2"/>
        <v>4.699985188270717E-3</v>
      </c>
    </row>
    <row r="8" spans="1:6" x14ac:dyDescent="0.25">
      <c r="A8" s="7" t="s">
        <v>48</v>
      </c>
      <c r="B8" s="8">
        <v>40.016629999999999</v>
      </c>
      <c r="C8" s="8">
        <v>-105.27646</v>
      </c>
      <c r="D8" s="3">
        <f t="shared" si="0"/>
        <v>4.9109999999785714E-4</v>
      </c>
      <c r="E8" s="3">
        <f t="shared" si="1"/>
        <v>5.2866000000051372E-3</v>
      </c>
      <c r="F8" s="3">
        <f t="shared" si="2"/>
        <v>5.3093614277097594E-3</v>
      </c>
    </row>
    <row r="9" spans="1:6" x14ac:dyDescent="0.25">
      <c r="A9" s="7" t="s">
        <v>45</v>
      </c>
      <c r="B9" s="8">
        <v>40.015059999999998</v>
      </c>
      <c r="C9" s="8">
        <v>-105.28729</v>
      </c>
      <c r="D9" s="3">
        <f t="shared" si="0"/>
        <v>2.0610999999988167E-3</v>
      </c>
      <c r="E9" s="3">
        <f t="shared" si="1"/>
        <v>5.5433999999934258E-3</v>
      </c>
      <c r="F9" s="3">
        <f t="shared" si="2"/>
        <v>5.9141708438226774E-3</v>
      </c>
    </row>
    <row r="10" spans="1:6" x14ac:dyDescent="0.25">
      <c r="A10" s="7" t="s">
        <v>10</v>
      </c>
      <c r="B10" s="8">
        <v>40.018720000000002</v>
      </c>
      <c r="C10" s="8">
        <v>-105.27584</v>
      </c>
      <c r="D10" s="3">
        <f t="shared" si="0"/>
        <v>1.5989000000047326E-3</v>
      </c>
      <c r="E10" s="3">
        <f t="shared" si="1"/>
        <v>5.9066000000029817E-3</v>
      </c>
      <c r="F10" s="3">
        <f t="shared" si="2"/>
        <v>6.1191833417581437E-3</v>
      </c>
    </row>
    <row r="11" spans="1:6" x14ac:dyDescent="0.25">
      <c r="A11" s="2" t="s">
        <v>60</v>
      </c>
      <c r="B11" s="3">
        <v>40.010620000000003</v>
      </c>
      <c r="C11" s="3">
        <v>-105.27669</v>
      </c>
      <c r="D11" s="3">
        <f t="shared" si="0"/>
        <v>6.5010999999941532E-3</v>
      </c>
      <c r="E11" s="3">
        <f t="shared" si="1"/>
        <v>5.0566000000031863E-3</v>
      </c>
      <c r="F11" s="3">
        <f t="shared" si="2"/>
        <v>8.2361098080317146E-3</v>
      </c>
    </row>
    <row r="12" spans="1:6" x14ac:dyDescent="0.25">
      <c r="A12" s="7" t="s">
        <v>34</v>
      </c>
      <c r="B12" s="8">
        <v>40.02543</v>
      </c>
      <c r="C12" s="8">
        <v>-105.28144</v>
      </c>
      <c r="D12" s="3">
        <f t="shared" si="0"/>
        <v>8.30890000000295E-3</v>
      </c>
      <c r="E12" s="3">
        <f t="shared" si="1"/>
        <v>3.0660000000182208E-4</v>
      </c>
      <c r="F12" s="3">
        <f t="shared" si="2"/>
        <v>8.3145548750399225E-3</v>
      </c>
    </row>
    <row r="13" spans="1:6" x14ac:dyDescent="0.25">
      <c r="A13" s="2" t="s">
        <v>81</v>
      </c>
      <c r="B13" s="3">
        <v>40.007390000000001</v>
      </c>
      <c r="C13" s="3">
        <v>-105.27668</v>
      </c>
      <c r="D13" s="3">
        <f t="shared" si="0"/>
        <v>9.7310999999962178E-3</v>
      </c>
      <c r="E13" s="3">
        <f t="shared" si="1"/>
        <v>5.0666000000063605E-3</v>
      </c>
      <c r="F13" s="3">
        <f t="shared" si="2"/>
        <v>1.0971086672248598E-2</v>
      </c>
    </row>
    <row r="14" spans="1:6" x14ac:dyDescent="0.25">
      <c r="A14" s="7" t="s">
        <v>90</v>
      </c>
      <c r="B14" s="8">
        <v>40.019880000000001</v>
      </c>
      <c r="C14" s="8">
        <v>-105.26952</v>
      </c>
      <c r="D14" s="3">
        <f t="shared" si="0"/>
        <v>2.7589000000034503E-3</v>
      </c>
      <c r="E14" s="3">
        <f t="shared" si="1"/>
        <v>1.2226600000005305E-2</v>
      </c>
      <c r="F14" s="3">
        <f t="shared" si="2"/>
        <v>1.2534004817700877E-2</v>
      </c>
    </row>
    <row r="15" spans="1:6" x14ac:dyDescent="0.25">
      <c r="A15" s="2" t="s">
        <v>37</v>
      </c>
      <c r="B15" s="3">
        <v>40.011769999999999</v>
      </c>
      <c r="C15" s="3">
        <v>-105.27006</v>
      </c>
      <c r="D15" s="3">
        <f t="shared" si="0"/>
        <v>5.3510999999986097E-3</v>
      </c>
      <c r="E15" s="3">
        <f t="shared" si="1"/>
        <v>1.1686600000004432E-2</v>
      </c>
      <c r="F15" s="3">
        <f t="shared" si="2"/>
        <v>1.2853438869426683E-2</v>
      </c>
    </row>
    <row r="16" spans="1:6" x14ac:dyDescent="0.25">
      <c r="A16" s="2" t="s">
        <v>110</v>
      </c>
      <c r="B16" s="3">
        <v>40.014360000000003</v>
      </c>
      <c r="C16" s="3">
        <v>-105.29497000000001</v>
      </c>
      <c r="D16" s="3">
        <f t="shared" si="0"/>
        <v>2.7610999999936325E-3</v>
      </c>
      <c r="E16" s="3">
        <f t="shared" si="1"/>
        <v>1.3223400000001106E-2</v>
      </c>
      <c r="F16" s="3">
        <f t="shared" si="2"/>
        <v>1.3508589148019645E-2</v>
      </c>
    </row>
    <row r="17" spans="1:6" x14ac:dyDescent="0.25">
      <c r="A17" s="7" t="s">
        <v>57</v>
      </c>
      <c r="B17" s="8">
        <v>40.00638</v>
      </c>
      <c r="C17" s="8">
        <v>-105.2724</v>
      </c>
      <c r="D17" s="3">
        <f t="shared" si="0"/>
        <v>1.0741099999997061E-2</v>
      </c>
      <c r="E17" s="3">
        <f t="shared" si="1"/>
        <v>9.3466000000006488E-3</v>
      </c>
      <c r="F17" s="3">
        <f t="shared" si="2"/>
        <v>1.4238334199264638E-2</v>
      </c>
    </row>
    <row r="18" spans="1:6" x14ac:dyDescent="0.25">
      <c r="A18" s="2" t="s">
        <v>78</v>
      </c>
      <c r="B18" s="3">
        <v>40.014530000000001</v>
      </c>
      <c r="C18" s="3">
        <v>-105.26732</v>
      </c>
      <c r="D18" s="3">
        <f t="shared" si="0"/>
        <v>2.5910999999965156E-3</v>
      </c>
      <c r="E18" s="3">
        <f t="shared" si="1"/>
        <v>1.4426600000007284E-2</v>
      </c>
      <c r="F18" s="3">
        <f t="shared" si="2"/>
        <v>1.4657441344593267E-2</v>
      </c>
    </row>
    <row r="19" spans="1:6" x14ac:dyDescent="0.25">
      <c r="A19" s="7" t="s">
        <v>54</v>
      </c>
      <c r="B19" s="8">
        <v>40.032060000000001</v>
      </c>
      <c r="C19" s="8">
        <v>-105.28037999999999</v>
      </c>
      <c r="D19" s="3">
        <f t="shared" si="0"/>
        <v>1.4938900000004196E-2</v>
      </c>
      <c r="E19" s="3">
        <f t="shared" si="1"/>
        <v>1.3666000000114309E-3</v>
      </c>
      <c r="F19" s="3">
        <f t="shared" si="2"/>
        <v>1.5001277571265608E-2</v>
      </c>
    </row>
    <row r="20" spans="1:6" x14ac:dyDescent="0.25">
      <c r="A20" s="7" t="s">
        <v>93</v>
      </c>
      <c r="B20" s="8">
        <v>40.021439999999998</v>
      </c>
      <c r="C20" s="8">
        <v>-105.26364</v>
      </c>
      <c r="D20" s="3">
        <f t="shared" si="0"/>
        <v>4.3189000000012356E-3</v>
      </c>
      <c r="E20" s="3">
        <f t="shared" si="1"/>
        <v>1.8106600000010076E-2</v>
      </c>
      <c r="F20" s="3">
        <f t="shared" si="2"/>
        <v>1.8614560450635829E-2</v>
      </c>
    </row>
    <row r="21" spans="1:6" x14ac:dyDescent="0.25">
      <c r="A21" s="7" t="s">
        <v>63</v>
      </c>
      <c r="B21" s="8">
        <v>40.036520000000003</v>
      </c>
      <c r="C21" s="8">
        <v>-105.28128</v>
      </c>
      <c r="D21" s="3">
        <f t="shared" si="0"/>
        <v>1.9398900000005881E-2</v>
      </c>
      <c r="E21" s="3">
        <f t="shared" si="1"/>
        <v>4.666000000099757E-4</v>
      </c>
      <c r="F21" s="3">
        <f t="shared" si="2"/>
        <v>1.9404510732565185E-2</v>
      </c>
    </row>
    <row r="22" spans="1:6" x14ac:dyDescent="0.25">
      <c r="A22" s="2" t="s">
        <v>7</v>
      </c>
      <c r="B22" s="3">
        <v>40.008110000000002</v>
      </c>
      <c r="C22" s="3">
        <v>-105.26385000000001</v>
      </c>
      <c r="D22" s="3">
        <f t="shared" si="0"/>
        <v>9.0110999999950536E-3</v>
      </c>
      <c r="E22" s="3">
        <f t="shared" si="1"/>
        <v>1.7896600000000262E-2</v>
      </c>
      <c r="F22" s="3">
        <f t="shared" si="2"/>
        <v>2.0037170827487603E-2</v>
      </c>
    </row>
    <row r="23" spans="1:6" x14ac:dyDescent="0.25">
      <c r="A23" s="2" t="s">
        <v>42</v>
      </c>
      <c r="B23" s="3">
        <v>40.01491</v>
      </c>
      <c r="C23" s="3">
        <v>-105.26061</v>
      </c>
      <c r="D23" s="3">
        <f t="shared" si="0"/>
        <v>2.2110999999966907E-3</v>
      </c>
      <c r="E23" s="3">
        <f t="shared" si="1"/>
        <v>2.1136600000005501E-2</v>
      </c>
      <c r="F23" s="3">
        <f t="shared" si="2"/>
        <v>2.125193691808391E-2</v>
      </c>
    </row>
    <row r="24" spans="1:6" x14ac:dyDescent="0.25">
      <c r="A24" s="7" t="s">
        <v>25</v>
      </c>
      <c r="B24" s="8">
        <v>40.021599999999999</v>
      </c>
      <c r="C24" s="8">
        <v>-105.25984</v>
      </c>
      <c r="D24" s="3">
        <f t="shared" si="0"/>
        <v>4.4789000000022838E-3</v>
      </c>
      <c r="E24" s="3">
        <f t="shared" si="1"/>
        <v>2.1906600000008325E-2</v>
      </c>
      <c r="F24" s="3">
        <f t="shared" si="2"/>
        <v>2.2359777923100784E-2</v>
      </c>
    </row>
    <row r="25" spans="1:6" x14ac:dyDescent="0.25">
      <c r="A25" s="7" t="s">
        <v>40</v>
      </c>
      <c r="B25" s="8">
        <v>40.016100000000002</v>
      </c>
      <c r="C25" s="8">
        <v>-105.25807</v>
      </c>
      <c r="D25" s="3">
        <f t="shared" si="0"/>
        <v>1.0210999999955561E-3</v>
      </c>
      <c r="E25" s="3">
        <f t="shared" si="1"/>
        <v>2.3676600000001713E-2</v>
      </c>
      <c r="F25" s="3">
        <f t="shared" si="2"/>
        <v>2.3698608245423868E-2</v>
      </c>
    </row>
    <row r="26" spans="1:6" x14ac:dyDescent="0.25">
      <c r="A26" s="2" t="s">
        <v>96</v>
      </c>
      <c r="B26" s="3">
        <v>40.010669999999998</v>
      </c>
      <c r="C26" s="3">
        <v>-105.25894</v>
      </c>
      <c r="D26" s="3">
        <f t="shared" si="0"/>
        <v>6.4510999999995988E-3</v>
      </c>
      <c r="E26" s="3">
        <f t="shared" si="1"/>
        <v>2.280660000000978E-2</v>
      </c>
      <c r="F26" s="3">
        <f t="shared" si="2"/>
        <v>2.3701428116686154E-2</v>
      </c>
    </row>
    <row r="27" spans="1:6" x14ac:dyDescent="0.25">
      <c r="A27" s="2" t="s">
        <v>121</v>
      </c>
      <c r="B27" s="3">
        <v>40.026200000000003</v>
      </c>
      <c r="C27" s="3">
        <v>-105.25856</v>
      </c>
      <c r="D27" s="3">
        <f t="shared" si="0"/>
        <v>9.078900000005774E-3</v>
      </c>
      <c r="E27" s="3">
        <f t="shared" si="1"/>
        <v>2.31866000000025E-2</v>
      </c>
      <c r="F27" s="3">
        <f t="shared" si="2"/>
        <v>2.4900699684350654E-2</v>
      </c>
    </row>
    <row r="28" spans="1:6" x14ac:dyDescent="0.25">
      <c r="A28" s="2" t="s">
        <v>72</v>
      </c>
      <c r="B28" s="3">
        <v>40.000100000000003</v>
      </c>
      <c r="C28" s="3">
        <v>-105.2625</v>
      </c>
      <c r="D28" s="3">
        <f t="shared" si="0"/>
        <v>1.7021099999993794E-2</v>
      </c>
      <c r="E28" s="3">
        <f t="shared" si="1"/>
        <v>1.9246600000002445E-2</v>
      </c>
      <c r="F28" s="3">
        <f t="shared" si="2"/>
        <v>2.5693373791113593E-2</v>
      </c>
    </row>
    <row r="29" spans="1:6" x14ac:dyDescent="0.25">
      <c r="A29" s="7" t="s">
        <v>69</v>
      </c>
      <c r="B29" s="8">
        <v>40.018810000000002</v>
      </c>
      <c r="C29" s="8">
        <v>-105.25596</v>
      </c>
      <c r="D29" s="3">
        <f t="shared" si="0"/>
        <v>1.6889000000048782E-3</v>
      </c>
      <c r="E29" s="3">
        <f t="shared" si="1"/>
        <v>2.5786600000003546E-2</v>
      </c>
      <c r="F29" s="3">
        <f t="shared" si="2"/>
        <v>2.5841848284714454E-2</v>
      </c>
    </row>
    <row r="30" spans="1:6" x14ac:dyDescent="0.25">
      <c r="A30" s="2" t="s">
        <v>75</v>
      </c>
      <c r="B30" s="3">
        <v>40.022880000000001</v>
      </c>
      <c r="C30" s="3">
        <v>-105.25646999999999</v>
      </c>
      <c r="D30" s="3">
        <f t="shared" si="0"/>
        <v>5.7589000000035639E-3</v>
      </c>
      <c r="E30" s="3">
        <f t="shared" si="1"/>
        <v>2.5276600000012195E-2</v>
      </c>
      <c r="F30" s="3">
        <f t="shared" si="2"/>
        <v>2.5924340623642825E-2</v>
      </c>
    </row>
    <row r="31" spans="1:6" x14ac:dyDescent="0.25">
      <c r="A31" s="2" t="s">
        <v>124</v>
      </c>
      <c r="B31" s="3">
        <v>40.013559999999998</v>
      </c>
      <c r="C31" s="3">
        <v>-105.25354</v>
      </c>
      <c r="D31" s="3">
        <f t="shared" si="0"/>
        <v>3.5610999999988735E-3</v>
      </c>
      <c r="E31" s="3">
        <f t="shared" si="1"/>
        <v>2.82066000000043E-2</v>
      </c>
      <c r="F31" s="3">
        <f t="shared" si="2"/>
        <v>2.8430506797632621E-2</v>
      </c>
    </row>
    <row r="32" spans="1:6" x14ac:dyDescent="0.25">
      <c r="A32" s="7" t="s">
        <v>101</v>
      </c>
      <c r="B32" s="8">
        <v>39.995730000000002</v>
      </c>
      <c r="C32" s="8">
        <v>-105.26081000000001</v>
      </c>
      <c r="D32" s="3">
        <f t="shared" si="0"/>
        <v>2.1391099999995333E-2</v>
      </c>
      <c r="E32" s="3">
        <f t="shared" si="1"/>
        <v>2.0936599999998862E-2</v>
      </c>
      <c r="F32" s="3">
        <f t="shared" si="2"/>
        <v>2.9931929085338833E-2</v>
      </c>
    </row>
    <row r="33" spans="1:6" x14ac:dyDescent="0.25">
      <c r="A33" s="7" t="s">
        <v>107</v>
      </c>
      <c r="B33" s="8">
        <v>40.02308</v>
      </c>
      <c r="C33" s="8">
        <v>-105.25175</v>
      </c>
      <c r="D33" s="3">
        <f t="shared" si="0"/>
        <v>5.9589000000030978E-3</v>
      </c>
      <c r="E33" s="3">
        <f t="shared" si="1"/>
        <v>2.9996600000004037E-2</v>
      </c>
      <c r="F33" s="3">
        <f t="shared" si="2"/>
        <v>3.0582748417535645E-2</v>
      </c>
    </row>
    <row r="34" spans="1:6" x14ac:dyDescent="0.25">
      <c r="A34" s="7" t="s">
        <v>87</v>
      </c>
      <c r="B34" s="8">
        <v>40.03387</v>
      </c>
      <c r="C34" s="8">
        <v>-105.25393</v>
      </c>
      <c r="D34" s="3">
        <f t="shared" si="0"/>
        <v>1.6748900000003175E-2</v>
      </c>
      <c r="E34" s="3">
        <f t="shared" si="1"/>
        <v>2.7816600000008407E-2</v>
      </c>
      <c r="F34" s="3">
        <f t="shared" si="2"/>
        <v>3.2469815009799084E-2</v>
      </c>
    </row>
    <row r="35" spans="1:6" x14ac:dyDescent="0.25">
      <c r="A35" s="2" t="s">
        <v>113</v>
      </c>
      <c r="B35" s="3">
        <v>39.99915</v>
      </c>
      <c r="C35" s="3">
        <v>-105.25264</v>
      </c>
      <c r="D35" s="3">
        <f t="shared" si="0"/>
        <v>1.7971099999996909E-2</v>
      </c>
      <c r="E35" s="3">
        <f t="shared" si="1"/>
        <v>2.9106600000005756E-2</v>
      </c>
      <c r="F35" s="3">
        <f t="shared" si="2"/>
        <v>3.4207522546513422E-2</v>
      </c>
    </row>
    <row r="36" spans="1:6" x14ac:dyDescent="0.25">
      <c r="A36" s="2" t="s">
        <v>51</v>
      </c>
      <c r="B36" s="3">
        <v>40.037509999999997</v>
      </c>
      <c r="C36" s="3">
        <v>-105.25351000000001</v>
      </c>
      <c r="D36" s="3">
        <f t="shared" si="0"/>
        <v>2.0388900000000376E-2</v>
      </c>
      <c r="E36" s="3">
        <f t="shared" si="1"/>
        <v>2.8236599999999612E-2</v>
      </c>
      <c r="F36" s="3">
        <f t="shared" si="2"/>
        <v>3.4828333620344133E-2</v>
      </c>
    </row>
    <row r="37" spans="1:6" x14ac:dyDescent="0.25">
      <c r="A37" s="7" t="s">
        <v>84</v>
      </c>
      <c r="B37" s="8">
        <v>40.015079999999998</v>
      </c>
      <c r="C37" s="8">
        <v>-105.24697</v>
      </c>
      <c r="D37" s="3">
        <f t="shared" si="0"/>
        <v>2.0410999999995738E-3</v>
      </c>
      <c r="E37" s="3">
        <f t="shared" si="1"/>
        <v>3.4776600000000712E-2</v>
      </c>
      <c r="F37" s="3">
        <f t="shared" si="2"/>
        <v>3.4836446385503324E-2</v>
      </c>
    </row>
    <row r="38" spans="1:6" x14ac:dyDescent="0.25">
      <c r="A38" s="2" t="s">
        <v>116</v>
      </c>
      <c r="B38" s="3">
        <v>40.007669999999997</v>
      </c>
      <c r="C38" s="3">
        <v>-105.24793</v>
      </c>
      <c r="D38" s="3">
        <f t="shared" si="0"/>
        <v>9.4510999999997125E-3</v>
      </c>
      <c r="E38" s="3">
        <f t="shared" si="1"/>
        <v>3.3816600000008634E-2</v>
      </c>
      <c r="F38" s="3">
        <f t="shared" si="2"/>
        <v>3.511247252431219E-2</v>
      </c>
    </row>
    <row r="39" spans="1:6" x14ac:dyDescent="0.25">
      <c r="A39" s="7" t="s">
        <v>19</v>
      </c>
      <c r="B39" s="8">
        <v>40.03154</v>
      </c>
      <c r="C39" s="8">
        <v>-105.24611</v>
      </c>
      <c r="D39" s="3">
        <f t="shared" si="0"/>
        <v>1.4418900000002566E-2</v>
      </c>
      <c r="E39" s="3">
        <f t="shared" si="1"/>
        <v>3.5636600000003682E-2</v>
      </c>
      <c r="F39" s="3">
        <f t="shared" si="2"/>
        <v>3.8443099989079139E-2</v>
      </c>
    </row>
    <row r="40" spans="1:6" x14ac:dyDescent="0.25">
      <c r="A40" s="2" t="s">
        <v>31</v>
      </c>
      <c r="B40" s="3">
        <v>40.036430000000003</v>
      </c>
      <c r="C40" s="3">
        <v>-105.24226</v>
      </c>
      <c r="D40" s="3">
        <f t="shared" si="0"/>
        <v>1.9308900000005735E-2</v>
      </c>
      <c r="E40" s="3">
        <f t="shared" si="1"/>
        <v>3.9486600000003591E-2</v>
      </c>
      <c r="F40" s="3">
        <f t="shared" si="2"/>
        <v>4.3954808596676942E-2</v>
      </c>
    </row>
    <row r="41" spans="1:6" x14ac:dyDescent="0.25">
      <c r="A41" s="7" t="s">
        <v>104</v>
      </c>
      <c r="B41" s="8">
        <v>40.014899999999997</v>
      </c>
      <c r="C41" s="8">
        <v>-105.23558</v>
      </c>
      <c r="D41" s="3">
        <f t="shared" si="0"/>
        <v>2.2210999999998648E-3</v>
      </c>
      <c r="E41" s="3">
        <f t="shared" si="1"/>
        <v>4.6166600000006497E-2</v>
      </c>
      <c r="F41" s="3">
        <f t="shared" si="2"/>
        <v>4.6219998277483736E-2</v>
      </c>
    </row>
    <row r="42" spans="1:6" x14ac:dyDescent="0.25">
      <c r="A42" s="2" t="s">
        <v>119</v>
      </c>
      <c r="B42" s="3">
        <v>40.07488</v>
      </c>
      <c r="C42" s="3">
        <v>-105.20226</v>
      </c>
      <c r="D42" s="3">
        <f t="shared" si="0"/>
        <v>5.7758900000003166E-2</v>
      </c>
      <c r="E42" s="3">
        <f t="shared" si="1"/>
        <v>7.9486600000009844E-2</v>
      </c>
      <c r="F42" s="3">
        <f t="shared" si="2"/>
        <v>9.825584007463338E-2</v>
      </c>
    </row>
  </sheetData>
  <sortState ref="A2:F42">
    <sortCondition ref="F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workbookViewId="0"/>
  </sheetViews>
  <sheetFormatPr defaultRowHeight="15" x14ac:dyDescent="0.25"/>
  <cols>
    <col min="1" max="1" width="19.85546875" bestFit="1" customWidth="1"/>
    <col min="2" max="2" width="9" bestFit="1" customWidth="1"/>
    <col min="3" max="3" width="10.7109375" bestFit="1" customWidth="1"/>
    <col min="4" max="4" width="12.42578125" bestFit="1" customWidth="1"/>
    <col min="5" max="5" width="13.140625" bestFit="1" customWidth="1"/>
    <col min="6" max="6" width="14.28515625" bestFit="1" customWidth="1"/>
  </cols>
  <sheetData>
    <row r="1" spans="1:6" x14ac:dyDescent="0.25">
      <c r="A1" s="5" t="s">
        <v>4</v>
      </c>
      <c r="B1" s="6" t="s">
        <v>1</v>
      </c>
      <c r="C1" s="6" t="s">
        <v>0</v>
      </c>
      <c r="D1" s="6" t="s">
        <v>129</v>
      </c>
      <c r="E1" s="6" t="s">
        <v>128</v>
      </c>
      <c r="F1" s="6" t="s">
        <v>130</v>
      </c>
    </row>
    <row r="2" spans="1:6" x14ac:dyDescent="0.25">
      <c r="A2" s="7" t="s">
        <v>25</v>
      </c>
      <c r="B2" s="8">
        <v>40.021599999999999</v>
      </c>
      <c r="C2" s="8">
        <v>-105.25984</v>
      </c>
      <c r="D2" s="3">
        <f t="shared" ref="D2:D42" si="0">ABS(B2-dest_lat)</f>
        <v>2.4081000000037989E-3</v>
      </c>
      <c r="E2" s="3">
        <f t="shared" ref="E2:E42" si="1">ABS(C2-dest_lon)</f>
        <v>3.4169999899802406E-4</v>
      </c>
      <c r="F2" s="3">
        <f t="shared" ref="F2:F42" si="2">SQRT(E2^2+D2^2)</f>
        <v>2.4322221319882657E-3</v>
      </c>
    </row>
    <row r="3" spans="1:6" x14ac:dyDescent="0.25">
      <c r="A3" s="2" t="s">
        <v>121</v>
      </c>
      <c r="B3" s="3">
        <v>40.026200000000003</v>
      </c>
      <c r="C3" s="3">
        <v>-105.25856</v>
      </c>
      <c r="D3" s="3">
        <f t="shared" si="0"/>
        <v>2.1918999999996913E-3</v>
      </c>
      <c r="E3" s="3">
        <f t="shared" si="1"/>
        <v>1.6216999989921987E-3</v>
      </c>
      <c r="F3" s="3">
        <f t="shared" si="2"/>
        <v>2.7265979712326393E-3</v>
      </c>
    </row>
    <row r="4" spans="1:6" x14ac:dyDescent="0.25">
      <c r="A4" s="2" t="s">
        <v>75</v>
      </c>
      <c r="B4" s="3">
        <v>40.022880000000001</v>
      </c>
      <c r="C4" s="3">
        <v>-105.25646999999999</v>
      </c>
      <c r="D4" s="3">
        <f t="shared" si="0"/>
        <v>1.1281000000025188E-3</v>
      </c>
      <c r="E4" s="3">
        <f t="shared" si="1"/>
        <v>3.711699999001894E-3</v>
      </c>
      <c r="F4" s="3">
        <f t="shared" si="2"/>
        <v>3.8793461424054885E-3</v>
      </c>
    </row>
    <row r="5" spans="1:6" x14ac:dyDescent="0.25">
      <c r="A5" s="7" t="s">
        <v>93</v>
      </c>
      <c r="B5" s="8">
        <v>40.021439999999998</v>
      </c>
      <c r="C5" s="8">
        <v>-105.26364</v>
      </c>
      <c r="D5" s="3">
        <f t="shared" si="0"/>
        <v>2.5681000000048471E-3</v>
      </c>
      <c r="E5" s="3">
        <f t="shared" si="1"/>
        <v>3.4583000010002252E-3</v>
      </c>
      <c r="F5" s="3">
        <f t="shared" si="2"/>
        <v>4.3075487817252926E-3</v>
      </c>
    </row>
    <row r="6" spans="1:6" x14ac:dyDescent="0.25">
      <c r="A6" s="7" t="s">
        <v>69</v>
      </c>
      <c r="B6" s="8">
        <v>40.018810000000002</v>
      </c>
      <c r="C6" s="8">
        <v>-105.25596</v>
      </c>
      <c r="D6" s="3">
        <f t="shared" si="0"/>
        <v>5.1981000000012045E-3</v>
      </c>
      <c r="E6" s="3">
        <f t="shared" si="1"/>
        <v>4.2216999989932447E-3</v>
      </c>
      <c r="F6" s="3">
        <f t="shared" si="2"/>
        <v>6.6964912074542506E-3</v>
      </c>
    </row>
    <row r="7" spans="1:6" x14ac:dyDescent="0.25">
      <c r="A7" s="7" t="s">
        <v>40</v>
      </c>
      <c r="B7" s="8">
        <v>40.016100000000002</v>
      </c>
      <c r="C7" s="8">
        <v>-105.25807</v>
      </c>
      <c r="D7" s="3">
        <f t="shared" si="0"/>
        <v>7.9081000000016388E-3</v>
      </c>
      <c r="E7" s="3">
        <f t="shared" si="1"/>
        <v>2.111699998991412E-3</v>
      </c>
      <c r="F7" s="3">
        <f t="shared" si="2"/>
        <v>8.1851892156361451E-3</v>
      </c>
    </row>
    <row r="8" spans="1:6" x14ac:dyDescent="0.25">
      <c r="A8" s="7" t="s">
        <v>107</v>
      </c>
      <c r="B8" s="8">
        <v>40.02308</v>
      </c>
      <c r="C8" s="8">
        <v>-105.25175</v>
      </c>
      <c r="D8" s="3">
        <f t="shared" si="0"/>
        <v>9.2810000000298487E-4</v>
      </c>
      <c r="E8" s="3">
        <f t="shared" si="1"/>
        <v>8.4316999989937358E-3</v>
      </c>
      <c r="F8" s="3">
        <f t="shared" si="2"/>
        <v>8.4826254475272277E-3</v>
      </c>
    </row>
    <row r="9" spans="1:6" x14ac:dyDescent="0.25">
      <c r="A9" s="2" t="s">
        <v>42</v>
      </c>
      <c r="B9" s="3">
        <v>40.01491</v>
      </c>
      <c r="C9" s="3">
        <v>-105.26061</v>
      </c>
      <c r="D9" s="3">
        <f t="shared" si="0"/>
        <v>9.0981000000027734E-3</v>
      </c>
      <c r="E9" s="3">
        <f t="shared" si="1"/>
        <v>4.2830000100479992E-4</v>
      </c>
      <c r="F9" s="3">
        <f t="shared" si="2"/>
        <v>9.1081756955446996E-3</v>
      </c>
    </row>
    <row r="10" spans="1:6" x14ac:dyDescent="0.25">
      <c r="A10" s="7" t="s">
        <v>90</v>
      </c>
      <c r="B10" s="8">
        <v>40.019880000000001</v>
      </c>
      <c r="C10" s="8">
        <v>-105.26952</v>
      </c>
      <c r="D10" s="3">
        <f t="shared" si="0"/>
        <v>4.1281000000026324E-3</v>
      </c>
      <c r="E10" s="3">
        <f t="shared" si="1"/>
        <v>9.3383000010049955E-3</v>
      </c>
      <c r="F10" s="3">
        <f t="shared" si="2"/>
        <v>1.021004684214483E-2</v>
      </c>
    </row>
    <row r="11" spans="1:6" x14ac:dyDescent="0.25">
      <c r="A11" s="7" t="s">
        <v>87</v>
      </c>
      <c r="B11" s="8">
        <v>40.03387</v>
      </c>
      <c r="C11" s="8">
        <v>-105.25393</v>
      </c>
      <c r="D11" s="3">
        <f t="shared" si="0"/>
        <v>9.8618999999970924E-3</v>
      </c>
      <c r="E11" s="3">
        <f t="shared" si="1"/>
        <v>6.2516999989981059E-3</v>
      </c>
      <c r="F11" s="3">
        <f t="shared" si="2"/>
        <v>1.1676507375384797E-2</v>
      </c>
    </row>
    <row r="12" spans="1:6" x14ac:dyDescent="0.25">
      <c r="A12" s="2" t="s">
        <v>78</v>
      </c>
      <c r="B12" s="3">
        <v>40.014530000000001</v>
      </c>
      <c r="C12" s="3">
        <v>-105.26732</v>
      </c>
      <c r="D12" s="3">
        <f t="shared" si="0"/>
        <v>9.4781000000025983E-3</v>
      </c>
      <c r="E12" s="3">
        <f t="shared" si="1"/>
        <v>7.1383000010030173E-3</v>
      </c>
      <c r="F12" s="3">
        <f t="shared" si="2"/>
        <v>1.1865483829763072E-2</v>
      </c>
    </row>
    <row r="13" spans="1:6" x14ac:dyDescent="0.25">
      <c r="A13" s="2" t="s">
        <v>124</v>
      </c>
      <c r="B13" s="3">
        <v>40.013559999999998</v>
      </c>
      <c r="C13" s="3">
        <v>-105.25354</v>
      </c>
      <c r="D13" s="3">
        <f t="shared" si="0"/>
        <v>1.0448100000004956E-2</v>
      </c>
      <c r="E13" s="3">
        <f t="shared" si="1"/>
        <v>6.6416999989939995E-3</v>
      </c>
      <c r="F13" s="3">
        <f t="shared" si="2"/>
        <v>1.2380426991293171E-2</v>
      </c>
    </row>
    <row r="14" spans="1:6" x14ac:dyDescent="0.25">
      <c r="A14" s="2" t="s">
        <v>96</v>
      </c>
      <c r="B14" s="3">
        <v>40.010669999999998</v>
      </c>
      <c r="C14" s="3">
        <v>-105.25894</v>
      </c>
      <c r="D14" s="3">
        <f t="shared" si="0"/>
        <v>1.3338100000005682E-2</v>
      </c>
      <c r="E14" s="3">
        <f t="shared" si="1"/>
        <v>1.2416999989994792E-3</v>
      </c>
      <c r="F14" s="3">
        <f t="shared" si="2"/>
        <v>1.3395772859289116E-2</v>
      </c>
    </row>
    <row r="15" spans="1:6" x14ac:dyDescent="0.25">
      <c r="A15" s="2" t="s">
        <v>51</v>
      </c>
      <c r="B15" s="3">
        <v>40.037509999999997</v>
      </c>
      <c r="C15" s="3">
        <v>-105.25351000000001</v>
      </c>
      <c r="D15" s="3">
        <f t="shared" si="0"/>
        <v>1.3501899999994293E-2</v>
      </c>
      <c r="E15" s="3">
        <f t="shared" si="1"/>
        <v>6.6716999989893111E-3</v>
      </c>
      <c r="F15" s="3">
        <f t="shared" si="2"/>
        <v>1.5060308246724562E-2</v>
      </c>
    </row>
    <row r="16" spans="1:6" x14ac:dyDescent="0.25">
      <c r="A16" s="2" t="s">
        <v>37</v>
      </c>
      <c r="B16" s="3">
        <v>40.011769999999999</v>
      </c>
      <c r="C16" s="3">
        <v>-105.27006</v>
      </c>
      <c r="D16" s="3">
        <f t="shared" si="0"/>
        <v>1.2238100000004692E-2</v>
      </c>
      <c r="E16" s="3">
        <f t="shared" si="1"/>
        <v>9.8783000010058686E-3</v>
      </c>
      <c r="F16" s="3">
        <f t="shared" si="2"/>
        <v>1.5727425171336452E-2</v>
      </c>
    </row>
    <row r="17" spans="1:6" x14ac:dyDescent="0.25">
      <c r="A17" s="7" t="s">
        <v>84</v>
      </c>
      <c r="B17" s="8">
        <v>40.015079999999998</v>
      </c>
      <c r="C17" s="8">
        <v>-105.24697</v>
      </c>
      <c r="D17" s="3">
        <f t="shared" si="0"/>
        <v>8.9281000000056565E-3</v>
      </c>
      <c r="E17" s="3">
        <f t="shared" si="1"/>
        <v>1.3211699998990412E-2</v>
      </c>
      <c r="F17" s="3">
        <f t="shared" si="2"/>
        <v>1.5945531865492107E-2</v>
      </c>
    </row>
    <row r="18" spans="1:6" x14ac:dyDescent="0.25">
      <c r="A18" s="7" t="s">
        <v>19</v>
      </c>
      <c r="B18" s="8">
        <v>40.03154</v>
      </c>
      <c r="C18" s="8">
        <v>-105.24611</v>
      </c>
      <c r="D18" s="3">
        <f t="shared" si="0"/>
        <v>7.5318999999964831E-3</v>
      </c>
      <c r="E18" s="3">
        <f t="shared" si="1"/>
        <v>1.4071699998993381E-2</v>
      </c>
      <c r="F18" s="3">
        <f t="shared" si="2"/>
        <v>1.5960647182104406E-2</v>
      </c>
    </row>
    <row r="19" spans="1:6" x14ac:dyDescent="0.25">
      <c r="A19" s="2" t="s">
        <v>7</v>
      </c>
      <c r="B19" s="3">
        <v>40.008110000000002</v>
      </c>
      <c r="C19" s="3">
        <v>-105.26385000000001</v>
      </c>
      <c r="D19" s="3">
        <f t="shared" si="0"/>
        <v>1.5898100000001136E-2</v>
      </c>
      <c r="E19" s="3">
        <f t="shared" si="1"/>
        <v>3.6683000010100386E-3</v>
      </c>
      <c r="F19" s="3">
        <f t="shared" si="2"/>
        <v>1.6315820803975704E-2</v>
      </c>
    </row>
    <row r="20" spans="1:6" x14ac:dyDescent="0.25">
      <c r="A20" s="7" t="s">
        <v>10</v>
      </c>
      <c r="B20" s="8">
        <v>40.018720000000002</v>
      </c>
      <c r="C20" s="8">
        <v>-105.27584</v>
      </c>
      <c r="D20" s="3">
        <f t="shared" si="0"/>
        <v>5.2881000000013501E-3</v>
      </c>
      <c r="E20" s="3">
        <f t="shared" si="1"/>
        <v>1.5658300001007319E-2</v>
      </c>
      <c r="F20" s="3">
        <f t="shared" si="2"/>
        <v>1.6527140119559709E-2</v>
      </c>
    </row>
    <row r="21" spans="1:6" x14ac:dyDescent="0.25">
      <c r="A21" s="7" t="s">
        <v>48</v>
      </c>
      <c r="B21" s="8">
        <v>40.016629999999999</v>
      </c>
      <c r="C21" s="8">
        <v>-105.27646</v>
      </c>
      <c r="D21" s="3">
        <f t="shared" si="0"/>
        <v>7.3781000000039398E-3</v>
      </c>
      <c r="E21" s="3">
        <f t="shared" si="1"/>
        <v>1.6278300001005164E-2</v>
      </c>
      <c r="F21" s="3">
        <f t="shared" si="2"/>
        <v>1.7872308483595029E-2</v>
      </c>
    </row>
    <row r="22" spans="1:6" x14ac:dyDescent="0.25">
      <c r="A22" s="2" t="s">
        <v>16</v>
      </c>
      <c r="B22" s="3">
        <v>40.019089999999998</v>
      </c>
      <c r="C22" s="3">
        <v>-105.27889999999999</v>
      </c>
      <c r="D22" s="3">
        <f t="shared" si="0"/>
        <v>4.9181000000046993E-3</v>
      </c>
      <c r="E22" s="3">
        <f t="shared" si="1"/>
        <v>1.8718300000998056E-2</v>
      </c>
      <c r="F22" s="3">
        <f t="shared" si="2"/>
        <v>1.9353616265117227E-2</v>
      </c>
    </row>
    <row r="23" spans="1:6" x14ac:dyDescent="0.25">
      <c r="A23" s="2" t="s">
        <v>98</v>
      </c>
      <c r="B23" s="3">
        <v>40.014600000000002</v>
      </c>
      <c r="C23" s="3">
        <v>-105.27778000000001</v>
      </c>
      <c r="D23" s="3">
        <f t="shared" si="0"/>
        <v>9.4081000000016957E-3</v>
      </c>
      <c r="E23" s="3">
        <f t="shared" si="1"/>
        <v>1.7598300001012035E-2</v>
      </c>
      <c r="F23" s="3">
        <f t="shared" si="2"/>
        <v>1.995526267769112E-2</v>
      </c>
    </row>
    <row r="24" spans="1:6" x14ac:dyDescent="0.25">
      <c r="A24" s="2" t="s">
        <v>116</v>
      </c>
      <c r="B24" s="3">
        <v>40.007669999999997</v>
      </c>
      <c r="C24" s="3">
        <v>-105.24793</v>
      </c>
      <c r="D24" s="3">
        <f t="shared" si="0"/>
        <v>1.6338100000005795E-2</v>
      </c>
      <c r="E24" s="3">
        <f t="shared" si="1"/>
        <v>1.2251699998998333E-2</v>
      </c>
      <c r="F24" s="3">
        <f t="shared" si="2"/>
        <v>2.0421500054492694E-2</v>
      </c>
    </row>
    <row r="25" spans="1:6" x14ac:dyDescent="0.25">
      <c r="A25" s="2" t="s">
        <v>60</v>
      </c>
      <c r="B25" s="3">
        <v>40.010620000000003</v>
      </c>
      <c r="C25" s="3">
        <v>-105.27669</v>
      </c>
      <c r="D25" s="3">
        <f t="shared" si="0"/>
        <v>1.3388100000000236E-2</v>
      </c>
      <c r="E25" s="3">
        <f t="shared" si="1"/>
        <v>1.6508300001007115E-2</v>
      </c>
      <c r="F25" s="3">
        <f t="shared" si="2"/>
        <v>2.1254768653957583E-2</v>
      </c>
    </row>
    <row r="26" spans="1:6" x14ac:dyDescent="0.25">
      <c r="A26" s="7" t="s">
        <v>34</v>
      </c>
      <c r="B26" s="8">
        <v>40.02543</v>
      </c>
      <c r="C26" s="8">
        <v>-105.28144</v>
      </c>
      <c r="D26" s="3">
        <f t="shared" si="0"/>
        <v>1.4218999999968673E-3</v>
      </c>
      <c r="E26" s="3">
        <f t="shared" si="1"/>
        <v>2.1258300001008479E-2</v>
      </c>
      <c r="F26" s="3">
        <f t="shared" si="2"/>
        <v>2.1305800115059469E-2</v>
      </c>
    </row>
    <row r="27" spans="1:6" x14ac:dyDescent="0.25">
      <c r="A27" s="7" t="s">
        <v>28</v>
      </c>
      <c r="B27" s="8">
        <v>40.015079999999998</v>
      </c>
      <c r="C27" s="8">
        <v>-105.27959</v>
      </c>
      <c r="D27" s="3">
        <f t="shared" si="0"/>
        <v>8.9281000000056565E-3</v>
      </c>
      <c r="E27" s="3">
        <f t="shared" si="1"/>
        <v>1.9408300001003909E-2</v>
      </c>
      <c r="F27" s="3">
        <f t="shared" si="2"/>
        <v>2.1363358316029559E-2</v>
      </c>
    </row>
    <row r="28" spans="1:6" x14ac:dyDescent="0.25">
      <c r="A28" s="7" t="s">
        <v>57</v>
      </c>
      <c r="B28" s="8">
        <v>40.00638</v>
      </c>
      <c r="C28" s="8">
        <v>-105.2724</v>
      </c>
      <c r="D28" s="3">
        <f t="shared" si="0"/>
        <v>1.7628100000003144E-2</v>
      </c>
      <c r="E28" s="3">
        <f t="shared" si="1"/>
        <v>1.2218300001009652E-2</v>
      </c>
      <c r="F28" s="3">
        <f t="shared" si="2"/>
        <v>2.1448467649806204E-2</v>
      </c>
    </row>
    <row r="29" spans="1:6" x14ac:dyDescent="0.25">
      <c r="A29" s="7" t="s">
        <v>54</v>
      </c>
      <c r="B29" s="8">
        <v>40.032060000000001</v>
      </c>
      <c r="C29" s="8">
        <v>-105.28037999999999</v>
      </c>
      <c r="D29" s="3">
        <f t="shared" si="0"/>
        <v>8.0518999999981133E-3</v>
      </c>
      <c r="E29" s="3">
        <f t="shared" si="1"/>
        <v>2.019830000099887E-2</v>
      </c>
      <c r="F29" s="3">
        <f t="shared" si="2"/>
        <v>2.1744066237489264E-2</v>
      </c>
    </row>
    <row r="30" spans="1:6" x14ac:dyDescent="0.25">
      <c r="A30" s="2" t="s">
        <v>31</v>
      </c>
      <c r="B30" s="3">
        <v>40.036430000000003</v>
      </c>
      <c r="C30" s="3">
        <v>-105.24226</v>
      </c>
      <c r="D30" s="3">
        <f t="shared" si="0"/>
        <v>1.2421899999999653E-2</v>
      </c>
      <c r="E30" s="3">
        <f t="shared" si="1"/>
        <v>1.792169999899329E-2</v>
      </c>
      <c r="F30" s="3">
        <f t="shared" si="2"/>
        <v>2.1805754526360868E-2</v>
      </c>
    </row>
    <row r="31" spans="1:6" x14ac:dyDescent="0.25">
      <c r="A31" s="2" t="s">
        <v>13</v>
      </c>
      <c r="B31" s="3">
        <v>40.017470000000003</v>
      </c>
      <c r="C31" s="3">
        <v>-105.28116</v>
      </c>
      <c r="D31" s="3">
        <f t="shared" si="0"/>
        <v>6.5381000000002132E-3</v>
      </c>
      <c r="E31" s="3">
        <f t="shared" si="1"/>
        <v>2.0978300001004868E-2</v>
      </c>
      <c r="F31" s="3">
        <f t="shared" si="2"/>
        <v>2.1973525491876894E-2</v>
      </c>
    </row>
    <row r="32" spans="1:6" x14ac:dyDescent="0.25">
      <c r="A32" s="2" t="s">
        <v>22</v>
      </c>
      <c r="B32" s="3">
        <v>40.013770000000001</v>
      </c>
      <c r="C32" s="3">
        <v>-105.28086999999999</v>
      </c>
      <c r="D32" s="3">
        <f t="shared" si="0"/>
        <v>1.0238100000002248E-2</v>
      </c>
      <c r="E32" s="3">
        <f t="shared" si="1"/>
        <v>2.0688300000998083E-2</v>
      </c>
      <c r="F32" s="3">
        <f t="shared" si="2"/>
        <v>2.3082990459239533E-2</v>
      </c>
    </row>
    <row r="33" spans="1:6" x14ac:dyDescent="0.25">
      <c r="A33" s="2" t="s">
        <v>81</v>
      </c>
      <c r="B33" s="3">
        <v>40.007390000000001</v>
      </c>
      <c r="C33" s="3">
        <v>-105.27668</v>
      </c>
      <c r="D33" s="3">
        <f t="shared" si="0"/>
        <v>1.66181000000023E-2</v>
      </c>
      <c r="E33" s="3">
        <f t="shared" si="1"/>
        <v>1.649830000100394E-2</v>
      </c>
      <c r="F33" s="3">
        <f t="shared" si="2"/>
        <v>2.3416984232244829E-2</v>
      </c>
    </row>
    <row r="34" spans="1:6" x14ac:dyDescent="0.25">
      <c r="A34" s="2" t="s">
        <v>72</v>
      </c>
      <c r="B34" s="3">
        <v>40.000100000000003</v>
      </c>
      <c r="C34" s="3">
        <v>-105.2625</v>
      </c>
      <c r="D34" s="3">
        <f t="shared" si="0"/>
        <v>2.3908099999999877E-2</v>
      </c>
      <c r="E34" s="3">
        <f t="shared" si="1"/>
        <v>2.3183000010078558E-3</v>
      </c>
      <c r="F34" s="3">
        <f t="shared" si="2"/>
        <v>2.4020236478949727E-2</v>
      </c>
    </row>
    <row r="35" spans="1:6" x14ac:dyDescent="0.25">
      <c r="A35" s="7" t="s">
        <v>63</v>
      </c>
      <c r="B35" s="8">
        <v>40.036520000000003</v>
      </c>
      <c r="C35" s="8">
        <v>-105.28128</v>
      </c>
      <c r="D35" s="3">
        <f t="shared" si="0"/>
        <v>1.2511899999999798E-2</v>
      </c>
      <c r="E35" s="3">
        <f t="shared" si="1"/>
        <v>2.1098300001000325E-2</v>
      </c>
      <c r="F35" s="3">
        <f t="shared" si="2"/>
        <v>2.4529286670064526E-2</v>
      </c>
    </row>
    <row r="36" spans="1:6" x14ac:dyDescent="0.25">
      <c r="A36" s="7" t="s">
        <v>66</v>
      </c>
      <c r="B36" s="8">
        <v>40.01688</v>
      </c>
      <c r="C36" s="8">
        <v>-105.28395999999999</v>
      </c>
      <c r="D36" s="3">
        <f t="shared" si="0"/>
        <v>7.1281000000027461E-3</v>
      </c>
      <c r="E36" s="3">
        <f t="shared" si="1"/>
        <v>2.3778300000998343E-2</v>
      </c>
      <c r="F36" s="3">
        <f t="shared" si="2"/>
        <v>2.4823725758788041E-2</v>
      </c>
    </row>
    <row r="37" spans="1:6" x14ac:dyDescent="0.25">
      <c r="A37" s="2" t="s">
        <v>113</v>
      </c>
      <c r="B37" s="3">
        <v>39.99915</v>
      </c>
      <c r="C37" s="3">
        <v>-105.25264</v>
      </c>
      <c r="D37" s="3">
        <f t="shared" si="0"/>
        <v>2.4858100000002992E-2</v>
      </c>
      <c r="E37" s="3">
        <f t="shared" si="1"/>
        <v>7.5416999989954547E-3</v>
      </c>
      <c r="F37" s="3">
        <f t="shared" si="2"/>
        <v>2.5976958530301363E-2</v>
      </c>
    </row>
    <row r="38" spans="1:6" x14ac:dyDescent="0.25">
      <c r="A38" s="7" t="s">
        <v>104</v>
      </c>
      <c r="B38" s="8">
        <v>40.014899999999997</v>
      </c>
      <c r="C38" s="8">
        <v>-105.23558</v>
      </c>
      <c r="D38" s="3">
        <f t="shared" si="0"/>
        <v>9.1081000000059475E-3</v>
      </c>
      <c r="E38" s="3">
        <f t="shared" si="1"/>
        <v>2.4601699998996196E-2</v>
      </c>
      <c r="F38" s="3">
        <f t="shared" si="2"/>
        <v>2.6233587792193383E-2</v>
      </c>
    </row>
    <row r="39" spans="1:6" x14ac:dyDescent="0.25">
      <c r="A39" s="7" t="s">
        <v>101</v>
      </c>
      <c r="B39" s="8">
        <v>39.995730000000002</v>
      </c>
      <c r="C39" s="8">
        <v>-105.26081000000001</v>
      </c>
      <c r="D39" s="3">
        <f t="shared" si="0"/>
        <v>2.8278100000001416E-2</v>
      </c>
      <c r="E39" s="3">
        <f t="shared" si="1"/>
        <v>6.2830000101143924E-4</v>
      </c>
      <c r="F39" s="3">
        <f t="shared" si="2"/>
        <v>2.8285079114284815E-2</v>
      </c>
    </row>
    <row r="40" spans="1:6" x14ac:dyDescent="0.25">
      <c r="A40" s="7" t="s">
        <v>45</v>
      </c>
      <c r="B40" s="8">
        <v>40.015059999999998</v>
      </c>
      <c r="C40" s="8">
        <v>-105.28729</v>
      </c>
      <c r="D40" s="3">
        <f t="shared" si="0"/>
        <v>8.9481000000048994E-3</v>
      </c>
      <c r="E40" s="3">
        <f t="shared" si="1"/>
        <v>2.7108300001003727E-2</v>
      </c>
      <c r="F40" s="3">
        <f t="shared" si="2"/>
        <v>2.8546951195434274E-2</v>
      </c>
    </row>
    <row r="41" spans="1:6" x14ac:dyDescent="0.25">
      <c r="A41" s="2" t="s">
        <v>110</v>
      </c>
      <c r="B41" s="3">
        <v>40.014360000000003</v>
      </c>
      <c r="C41" s="3">
        <v>-105.29497000000001</v>
      </c>
      <c r="D41" s="3">
        <f t="shared" si="0"/>
        <v>9.6480999999997152E-3</v>
      </c>
      <c r="E41" s="3">
        <f t="shared" si="1"/>
        <v>3.4788300001011407E-2</v>
      </c>
      <c r="F41" s="3">
        <f t="shared" si="2"/>
        <v>3.6101407875183553E-2</v>
      </c>
    </row>
    <row r="42" spans="1:6" x14ac:dyDescent="0.25">
      <c r="A42" s="2" t="s">
        <v>119</v>
      </c>
      <c r="B42" s="3">
        <v>40.07488</v>
      </c>
      <c r="C42" s="3">
        <v>-105.20226</v>
      </c>
      <c r="D42" s="3">
        <f t="shared" si="0"/>
        <v>5.0871899999997083E-2</v>
      </c>
      <c r="E42" s="3">
        <f t="shared" si="1"/>
        <v>5.7921699998999543E-2</v>
      </c>
      <c r="F42" s="3">
        <f t="shared" si="2"/>
        <v>7.7090035285916209E-2</v>
      </c>
    </row>
  </sheetData>
  <sortState ref="A2:F42">
    <sortCondition ref="F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inputs</vt:lpstr>
      <vt:lpstr>station_information</vt:lpstr>
      <vt:lpstr>origin_grid</vt:lpstr>
      <vt:lpstr>destination_grid</vt:lpstr>
      <vt:lpstr>dest_lat</vt:lpstr>
      <vt:lpstr>dest_lon</vt:lpstr>
      <vt:lpstr>orig_lat</vt:lpstr>
      <vt:lpstr>orig_lon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Michael Schmitz</cp:lastModifiedBy>
  <dcterms:created xsi:type="dcterms:W3CDTF">2016-12-21T05:55:10Z</dcterms:created>
  <dcterms:modified xsi:type="dcterms:W3CDTF">2016-12-22T22:37:39Z</dcterms:modified>
</cp:coreProperties>
</file>